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imelineCaches/timelineCache1.xml" ContentType="application/vnd.ms-excel.timeline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timelines/timeline1.xml" ContentType="application/vnd.ms-excel.timelin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namedSheetViews/namedSheetView1.xml" ContentType="application/vnd.ms-excel.namedsheetviews+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drawings/drawing2.xml" ContentType="application/vnd.openxmlformats-officedocument.drawing+xml"/>
  <Override PartName="/xl/embeddings/oleObject1.bin" ContentType="application/vnd.openxmlformats-officedocument.oleObject"/>
  <Override PartName="/xl/timelines/timeline2.xml" ContentType="application/vnd.ms-excel.timeline+xml"/>
  <Override PartName="/xl/drawings/drawing3.xml" ContentType="application/vnd.openxmlformats-officedocument.drawing+xml"/>
  <Override PartName="/xl/embeddings/oleObject2.bin" ContentType="application/vnd.openxmlformats-officedocument.oleObject"/>
  <Override PartName="/xl/timelines/timeline3.xml" ContentType="application/vnd.ms-excel.timeline+xml"/>
  <Override PartName="/xl/drawings/drawing4.xml" ContentType="application/vnd.openxmlformats-officedocument.drawing+xml"/>
  <Override PartName="/xl/embeddings/oleObject3.bin" ContentType="application/vnd.openxmlformats-officedocument.oleObject"/>
  <Override PartName="/xl/timelines/timeline4.xml" ContentType="application/vnd.ms-excel.timelin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hidePivotFieldList="1" defaultThemeVersion="166925"/>
  <mc:AlternateContent xmlns:mc="http://schemas.openxmlformats.org/markup-compatibility/2006">
    <mc:Choice Requires="x15">
      <x15ac:absPath xmlns:x15ac="http://schemas.microsoft.com/office/spreadsheetml/2010/11/ac" url="D:\2025\Data\Dinas Komunikasi dan Informatika\"/>
    </mc:Choice>
  </mc:AlternateContent>
  <xr:revisionPtr revIDLastSave="0" documentId="13_ncr:1_{744119AE-85F1-41AE-B269-58277F1138C8}" xr6:coauthVersionLast="47" xr6:coauthVersionMax="47" xr10:uidLastSave="{00000000-0000-0000-0000-000000000000}"/>
  <bookViews>
    <workbookView xWindow="-120" yWindow="-120" windowWidth="29040" windowHeight="15720" xr2:uid="{FAF498B0-7887-494D-B014-F931CCE02B23}"/>
  </bookViews>
  <sheets>
    <sheet name="Dashboard" sheetId="8" r:id="rId1"/>
    <sheet name="Pivot" sheetId="9" state="hidden" r:id="rId2"/>
    <sheet name="Data" sheetId="3" state="hidden" r:id="rId3"/>
    <sheet name="InputJaringan" sheetId="1" r:id="rId4"/>
    <sheet name="InputVSAT" sheetId="2" r:id="rId5"/>
    <sheet name="InputTower" sheetId="6" r:id="rId6"/>
    <sheet name="Jaringan" sheetId="10" r:id="rId7"/>
    <sheet name="VSAT" sheetId="11" r:id="rId8"/>
    <sheet name="Tower" sheetId="12" r:id="rId9"/>
    <sheet name="ReportSurvey" sheetId="4" r:id="rId10"/>
    <sheet name="ReportVSAT" sheetId="5" r:id="rId11"/>
    <sheet name="ReportTower" sheetId="7" r:id="rId12"/>
  </sheets>
  <definedNames>
    <definedName name="_xlnm._FilterDatabase" localSheetId="2" hidden="1">Data!$A$2:$J$196</definedName>
    <definedName name="NativeTimeline_Tanggal">#N/A</definedName>
    <definedName name="_xlnm.Print_Area" localSheetId="9">ReportSurvey!$A$1:$F$63</definedName>
    <definedName name="_xlnm.Print_Area" localSheetId="11">ReportTower!$A$1:$F$45</definedName>
    <definedName name="_xlnm.Print_Area" localSheetId="10">ReportVSAT!$A$1:$F$44</definedName>
    <definedName name="Slicer_Keterangan_Survey">#N/A</definedName>
    <definedName name="Slicer_Pemilik_Tower">#N/A</definedName>
    <definedName name="Slicer_Penyedia">#N/A</definedName>
    <definedName name="Slicer_Provider">#N/A</definedName>
  </definedNames>
  <calcPr calcId="191028"/>
  <pivotCaches>
    <pivotCache cacheId="0" r:id="rId13"/>
  </pivotCaches>
  <extLst>
    <ext xmlns:x14="http://schemas.microsoft.com/office/spreadsheetml/2009/9/main" uri="{BBE1A952-AA13-448e-AADC-164F8A28A991}">
      <x14:slicerCaches>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18"/>
      </x15:timelineCacheRef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0" i="8" l="1"/>
  <c r="F29" i="8"/>
  <c r="D25" i="8"/>
  <c r="B3" i="6"/>
  <c r="O3" i="6"/>
  <c r="P3" i="6"/>
  <c r="Q3" i="6"/>
  <c r="B4" i="6"/>
  <c r="O4" i="6"/>
  <c r="P4" i="6"/>
  <c r="Q4" i="6"/>
  <c r="B5" i="6"/>
  <c r="O5" i="6"/>
  <c r="P5" i="6"/>
  <c r="Q5" i="6"/>
  <c r="B6" i="6"/>
  <c r="O6" i="6"/>
  <c r="P6" i="6"/>
  <c r="Q6" i="6"/>
  <c r="B7" i="6"/>
  <c r="O7" i="6"/>
  <c r="P7" i="6"/>
  <c r="Q7" i="6"/>
  <c r="B8" i="6"/>
  <c r="O8" i="6"/>
  <c r="P8" i="6"/>
  <c r="Q8" i="6"/>
  <c r="B9" i="6"/>
  <c r="O9" i="6"/>
  <c r="P9" i="6"/>
  <c r="Q9" i="6"/>
  <c r="B10" i="6"/>
  <c r="O10" i="6"/>
  <c r="P10" i="6"/>
  <c r="Q10" i="6"/>
  <c r="B11" i="6"/>
  <c r="O11" i="6"/>
  <c r="P11" i="6"/>
  <c r="Q11" i="6"/>
  <c r="B12" i="6"/>
  <c r="O12" i="6"/>
  <c r="P12" i="6"/>
  <c r="Q12" i="6"/>
  <c r="B13" i="6"/>
  <c r="O13" i="6"/>
  <c r="P13" i="6"/>
  <c r="Q13" i="6"/>
  <c r="B14" i="6"/>
  <c r="O14" i="6"/>
  <c r="P14" i="6"/>
  <c r="Q14" i="6"/>
  <c r="B15" i="6"/>
  <c r="O15" i="6"/>
  <c r="P15" i="6"/>
  <c r="Q15" i="6"/>
  <c r="B16" i="6"/>
  <c r="O16" i="6"/>
  <c r="P16" i="6"/>
  <c r="Q16" i="6"/>
  <c r="B17" i="6"/>
  <c r="O17" i="6"/>
  <c r="P17" i="6"/>
  <c r="Q17" i="6"/>
  <c r="B18" i="6"/>
  <c r="O18" i="6"/>
  <c r="P18" i="6"/>
  <c r="Q18" i="6"/>
  <c r="B19" i="6"/>
  <c r="O19" i="6"/>
  <c r="P19" i="6"/>
  <c r="Q19" i="6"/>
  <c r="B20" i="6"/>
  <c r="O20" i="6"/>
  <c r="P20" i="6"/>
  <c r="Q20" i="6"/>
  <c r="B21" i="6"/>
  <c r="O21" i="6"/>
  <c r="P21" i="6"/>
  <c r="Q21" i="6"/>
  <c r="B22" i="6"/>
  <c r="O22" i="6"/>
  <c r="P22" i="6"/>
  <c r="Q22" i="6"/>
  <c r="B23" i="6"/>
  <c r="O23" i="6"/>
  <c r="P23" i="6"/>
  <c r="Q23" i="6"/>
  <c r="B24" i="6"/>
  <c r="O24" i="6"/>
  <c r="P24" i="6"/>
  <c r="Q24" i="6"/>
  <c r="B25" i="6"/>
  <c r="O25" i="6"/>
  <c r="P25" i="6"/>
  <c r="Q25" i="6"/>
  <c r="B26" i="6"/>
  <c r="O26" i="6"/>
  <c r="P26" i="6"/>
  <c r="Q26" i="6"/>
  <c r="B27" i="6"/>
  <c r="O27" i="6"/>
  <c r="P27" i="6"/>
  <c r="Q27" i="6"/>
  <c r="B28" i="6"/>
  <c r="O28" i="6"/>
  <c r="P28" i="6"/>
  <c r="Q28" i="6"/>
  <c r="B29" i="6"/>
  <c r="O29" i="6"/>
  <c r="P29" i="6"/>
  <c r="Q29" i="6"/>
  <c r="B30" i="6"/>
  <c r="O30" i="6"/>
  <c r="P30" i="6"/>
  <c r="Q30" i="6"/>
  <c r="B31" i="6"/>
  <c r="O31" i="6"/>
  <c r="P31" i="6"/>
  <c r="Q31" i="6"/>
  <c r="B32" i="6"/>
  <c r="O32" i="6"/>
  <c r="P32" i="6"/>
  <c r="Q32" i="6"/>
  <c r="B33" i="6"/>
  <c r="O33" i="6"/>
  <c r="P33" i="6"/>
  <c r="Q33" i="6"/>
  <c r="B34" i="6"/>
  <c r="O34" i="6"/>
  <c r="P34" i="6"/>
  <c r="Q34" i="6"/>
  <c r="B35" i="6"/>
  <c r="O35" i="6"/>
  <c r="P35" i="6"/>
  <c r="Q35" i="6"/>
  <c r="B36" i="6"/>
  <c r="O36" i="6"/>
  <c r="P36" i="6"/>
  <c r="Q36" i="6"/>
  <c r="B37" i="6"/>
  <c r="O37" i="6"/>
  <c r="P37" i="6"/>
  <c r="Q37" i="6"/>
  <c r="B38" i="6"/>
  <c r="O38" i="6"/>
  <c r="P38" i="6"/>
  <c r="Q38" i="6"/>
  <c r="B39" i="6"/>
  <c r="O39" i="6"/>
  <c r="P39" i="6"/>
  <c r="Q39" i="6"/>
  <c r="B40" i="6"/>
  <c r="O40" i="6"/>
  <c r="P40" i="6"/>
  <c r="Q40" i="6"/>
  <c r="B41" i="6"/>
  <c r="O41" i="6"/>
  <c r="P41" i="6"/>
  <c r="Q41" i="6"/>
  <c r="B42" i="6"/>
  <c r="O42" i="6"/>
  <c r="P42" i="6"/>
  <c r="Q42" i="6"/>
  <c r="B43" i="6"/>
  <c r="O43" i="6"/>
  <c r="P43" i="6"/>
  <c r="Q43" i="6"/>
  <c r="B44" i="6"/>
  <c r="O44" i="6"/>
  <c r="P44" i="6"/>
  <c r="Q44" i="6"/>
  <c r="B45" i="6"/>
  <c r="O45" i="6"/>
  <c r="P45" i="6"/>
  <c r="Q45" i="6"/>
  <c r="B46" i="6"/>
  <c r="O46" i="6"/>
  <c r="P46" i="6"/>
  <c r="Q46" i="6"/>
  <c r="B47" i="6"/>
  <c r="O47" i="6"/>
  <c r="P47" i="6"/>
  <c r="Q47" i="6"/>
  <c r="B48" i="6"/>
  <c r="O48" i="6"/>
  <c r="P48" i="6"/>
  <c r="Q48" i="6"/>
  <c r="B49" i="6"/>
  <c r="O49" i="6"/>
  <c r="P49" i="6"/>
  <c r="Q49" i="6"/>
  <c r="B50" i="6"/>
  <c r="O50" i="6"/>
  <c r="P50" i="6"/>
  <c r="Q50" i="6"/>
  <c r="B51" i="6"/>
  <c r="O51" i="6"/>
  <c r="P51" i="6"/>
  <c r="Q51" i="6"/>
  <c r="B52" i="6"/>
  <c r="O52" i="6"/>
  <c r="P52" i="6"/>
  <c r="Q52" i="6"/>
  <c r="B53" i="6"/>
  <c r="O53" i="6"/>
  <c r="P53" i="6"/>
  <c r="Q53" i="6"/>
  <c r="B54" i="6"/>
  <c r="O54" i="6"/>
  <c r="P54" i="6"/>
  <c r="Q54" i="6"/>
  <c r="B55" i="6"/>
  <c r="O55" i="6"/>
  <c r="P55" i="6"/>
  <c r="Q55" i="6"/>
  <c r="B56" i="6"/>
  <c r="O56" i="6"/>
  <c r="P56" i="6"/>
  <c r="Q56" i="6"/>
  <c r="B57" i="6"/>
  <c r="O57" i="6"/>
  <c r="P57" i="6"/>
  <c r="Q57" i="6"/>
  <c r="B58" i="6"/>
  <c r="O58" i="6"/>
  <c r="P58" i="6"/>
  <c r="Q58" i="6"/>
  <c r="B59" i="6"/>
  <c r="O59" i="6"/>
  <c r="P59" i="6"/>
  <c r="Q59" i="6"/>
  <c r="B60" i="6"/>
  <c r="O60" i="6"/>
  <c r="P60" i="6"/>
  <c r="Q60" i="6"/>
  <c r="B61" i="6"/>
  <c r="O61" i="6"/>
  <c r="P61" i="6"/>
  <c r="Q61" i="6"/>
  <c r="B62" i="6"/>
  <c r="O62" i="6"/>
  <c r="P62" i="6"/>
  <c r="Q62" i="6"/>
  <c r="B63" i="6"/>
  <c r="O63" i="6"/>
  <c r="P63" i="6"/>
  <c r="Q63" i="6"/>
  <c r="B64" i="6"/>
  <c r="O64" i="6"/>
  <c r="P64" i="6"/>
  <c r="Q64" i="6"/>
  <c r="B65" i="6"/>
  <c r="O65" i="6"/>
  <c r="P65" i="6"/>
  <c r="Q65" i="6"/>
  <c r="B66" i="6"/>
  <c r="O66" i="6"/>
  <c r="P66" i="6"/>
  <c r="Q66" i="6"/>
  <c r="B67" i="6"/>
  <c r="O67" i="6"/>
  <c r="P67" i="6"/>
  <c r="Q67" i="6"/>
  <c r="B68" i="6"/>
  <c r="O68" i="6"/>
  <c r="P68" i="6"/>
  <c r="Q68" i="6"/>
  <c r="B69" i="6"/>
  <c r="O69" i="6"/>
  <c r="P69" i="6"/>
  <c r="Q69" i="6"/>
  <c r="B70" i="6"/>
  <c r="O70" i="6"/>
  <c r="P70" i="6"/>
  <c r="Q70" i="6"/>
  <c r="B71" i="6"/>
  <c r="O71" i="6"/>
  <c r="P71" i="6"/>
  <c r="Q71" i="6"/>
  <c r="B72" i="6"/>
  <c r="O72" i="6"/>
  <c r="P72" i="6"/>
  <c r="Q72" i="6"/>
  <c r="B73" i="6"/>
  <c r="O73" i="6"/>
  <c r="P73" i="6"/>
  <c r="Q73" i="6"/>
  <c r="B74" i="6"/>
  <c r="O74" i="6"/>
  <c r="P74" i="6"/>
  <c r="Q74" i="6"/>
  <c r="B75" i="6"/>
  <c r="O75" i="6"/>
  <c r="P75" i="6"/>
  <c r="Q75" i="6"/>
  <c r="B76" i="6"/>
  <c r="O76" i="6"/>
  <c r="P76" i="6"/>
  <c r="Q76" i="6"/>
  <c r="B77" i="6"/>
  <c r="O77" i="6"/>
  <c r="P77" i="6"/>
  <c r="Q77" i="6"/>
  <c r="B78" i="6"/>
  <c r="O78" i="6"/>
  <c r="P78" i="6"/>
  <c r="Q78" i="6"/>
  <c r="B79" i="6"/>
  <c r="O79" i="6"/>
  <c r="P79" i="6"/>
  <c r="Q79" i="6"/>
  <c r="B80" i="6"/>
  <c r="O80" i="6"/>
  <c r="P80" i="6"/>
  <c r="Q80" i="6"/>
  <c r="B81" i="6"/>
  <c r="O81" i="6"/>
  <c r="P81" i="6"/>
  <c r="Q81" i="6"/>
  <c r="B82" i="6"/>
  <c r="O82" i="6"/>
  <c r="P82" i="6"/>
  <c r="Q82" i="6"/>
  <c r="B83" i="6"/>
  <c r="O83" i="6"/>
  <c r="P83" i="6"/>
  <c r="Q83" i="6"/>
  <c r="B84" i="6"/>
  <c r="O84" i="6"/>
  <c r="P84" i="6"/>
  <c r="Q84" i="6"/>
  <c r="B85" i="6"/>
  <c r="O85" i="6"/>
  <c r="P85" i="6"/>
  <c r="Q85" i="6"/>
  <c r="B86" i="6"/>
  <c r="O86" i="6"/>
  <c r="P86" i="6"/>
  <c r="Q86" i="6"/>
  <c r="B87" i="6"/>
  <c r="O87" i="6"/>
  <c r="P87" i="6"/>
  <c r="Q87" i="6"/>
  <c r="B88" i="6"/>
  <c r="O88" i="6"/>
  <c r="P88" i="6"/>
  <c r="Q88" i="6"/>
  <c r="B89" i="6"/>
  <c r="O89" i="6"/>
  <c r="P89" i="6"/>
  <c r="Q89" i="6"/>
  <c r="B90" i="6"/>
  <c r="O90" i="6"/>
  <c r="P90" i="6"/>
  <c r="Q90" i="6"/>
  <c r="B91" i="6"/>
  <c r="O91" i="6"/>
  <c r="P91" i="6"/>
  <c r="Q91" i="6"/>
  <c r="B92" i="6"/>
  <c r="O92" i="6"/>
  <c r="P92" i="6"/>
  <c r="Q92" i="6"/>
  <c r="B93" i="6"/>
  <c r="O93" i="6"/>
  <c r="P93" i="6"/>
  <c r="Q93" i="6"/>
  <c r="B94" i="6"/>
  <c r="O94" i="6"/>
  <c r="P94" i="6"/>
  <c r="Q94" i="6"/>
  <c r="B95" i="6"/>
  <c r="O95" i="6"/>
  <c r="P95" i="6"/>
  <c r="Q95" i="6"/>
  <c r="B96" i="6"/>
  <c r="O96" i="6"/>
  <c r="P96" i="6"/>
  <c r="Q96" i="6"/>
  <c r="B97" i="6"/>
  <c r="O97" i="6"/>
  <c r="P97" i="6"/>
  <c r="Q97" i="6"/>
  <c r="B98" i="6"/>
  <c r="O98" i="6"/>
  <c r="P98" i="6"/>
  <c r="Q98" i="6"/>
  <c r="B99" i="6"/>
  <c r="O99" i="6"/>
  <c r="P99" i="6"/>
  <c r="Q99" i="6"/>
  <c r="B100" i="6"/>
  <c r="O100" i="6"/>
  <c r="P100" i="6"/>
  <c r="Q100" i="6"/>
  <c r="B101" i="6"/>
  <c r="O101" i="6"/>
  <c r="P101" i="6"/>
  <c r="Q101" i="6"/>
  <c r="B102" i="6"/>
  <c r="O102" i="6"/>
  <c r="P102" i="6"/>
  <c r="Q102" i="6"/>
  <c r="B103" i="6"/>
  <c r="O103" i="6"/>
  <c r="P103" i="6"/>
  <c r="Q103" i="6"/>
  <c r="B104" i="6"/>
  <c r="O104" i="6"/>
  <c r="P104" i="6"/>
  <c r="Q104" i="6"/>
  <c r="B105" i="6"/>
  <c r="O105" i="6"/>
  <c r="P105" i="6"/>
  <c r="Q105" i="6"/>
  <c r="B106" i="6"/>
  <c r="O106" i="6"/>
  <c r="P106" i="6"/>
  <c r="Q106" i="6"/>
  <c r="B107" i="6"/>
  <c r="O107" i="6"/>
  <c r="P107" i="6"/>
  <c r="Q107" i="6"/>
  <c r="B108" i="6"/>
  <c r="O108" i="6"/>
  <c r="P108" i="6"/>
  <c r="Q108" i="6"/>
  <c r="B109" i="6"/>
  <c r="O109" i="6"/>
  <c r="P109" i="6"/>
  <c r="Q109" i="6"/>
  <c r="B110" i="6"/>
  <c r="O110" i="6"/>
  <c r="P110" i="6"/>
  <c r="Q110" i="6"/>
  <c r="B111" i="6"/>
  <c r="O111" i="6"/>
  <c r="P111" i="6"/>
  <c r="Q111" i="6"/>
  <c r="B112" i="6"/>
  <c r="O112" i="6"/>
  <c r="P112" i="6"/>
  <c r="Q112" i="6"/>
  <c r="B113" i="6"/>
  <c r="O113" i="6"/>
  <c r="P113" i="6"/>
  <c r="Q113" i="6"/>
  <c r="B114" i="6"/>
  <c r="O114" i="6"/>
  <c r="P114" i="6"/>
  <c r="Q114" i="6"/>
  <c r="B115" i="6"/>
  <c r="O115" i="6"/>
  <c r="P115" i="6"/>
  <c r="Q115" i="6"/>
  <c r="B116" i="6"/>
  <c r="O116" i="6"/>
  <c r="P116" i="6"/>
  <c r="Q116" i="6"/>
  <c r="B117" i="6"/>
  <c r="O117" i="6"/>
  <c r="P117" i="6"/>
  <c r="Q117" i="6"/>
  <c r="B118" i="6"/>
  <c r="O118" i="6"/>
  <c r="P118" i="6"/>
  <c r="Q118" i="6"/>
  <c r="B119" i="6"/>
  <c r="O119" i="6"/>
  <c r="P119" i="6"/>
  <c r="Q119" i="6"/>
  <c r="B120" i="6"/>
  <c r="O120" i="6"/>
  <c r="P120" i="6"/>
  <c r="Q120" i="6"/>
  <c r="B121" i="6"/>
  <c r="O121" i="6"/>
  <c r="P121" i="6"/>
  <c r="Q121" i="6"/>
  <c r="B122" i="6"/>
  <c r="O122" i="6"/>
  <c r="P122" i="6"/>
  <c r="Q122" i="6"/>
  <c r="B123" i="6"/>
  <c r="O123" i="6"/>
  <c r="P123" i="6"/>
  <c r="Q123" i="6"/>
  <c r="B124" i="6"/>
  <c r="O124" i="6"/>
  <c r="P124" i="6"/>
  <c r="Q124" i="6"/>
  <c r="B125" i="6"/>
  <c r="O125" i="6"/>
  <c r="P125" i="6"/>
  <c r="Q125" i="6"/>
  <c r="B126" i="6"/>
  <c r="O126" i="6"/>
  <c r="P126" i="6"/>
  <c r="Q126" i="6"/>
  <c r="B127" i="6"/>
  <c r="O127" i="6"/>
  <c r="P127" i="6"/>
  <c r="Q127" i="6"/>
  <c r="B128" i="6"/>
  <c r="O128" i="6"/>
  <c r="P128" i="6"/>
  <c r="Q128" i="6"/>
  <c r="B129" i="6"/>
  <c r="O129" i="6"/>
  <c r="P129" i="6"/>
  <c r="Q129" i="6"/>
  <c r="B130" i="6"/>
  <c r="O130" i="6"/>
  <c r="P130" i="6"/>
  <c r="Q130" i="6"/>
  <c r="B131" i="6"/>
  <c r="O131" i="6"/>
  <c r="P131" i="6"/>
  <c r="Q131" i="6"/>
  <c r="B132" i="6"/>
  <c r="O132" i="6"/>
  <c r="P132" i="6"/>
  <c r="Q132" i="6"/>
  <c r="B133" i="6"/>
  <c r="O133" i="6"/>
  <c r="P133" i="6"/>
  <c r="Q133" i="6"/>
  <c r="B134" i="6"/>
  <c r="O134" i="6"/>
  <c r="P134" i="6"/>
  <c r="Q134" i="6"/>
  <c r="B135" i="6"/>
  <c r="O135" i="6"/>
  <c r="P135" i="6"/>
  <c r="Q135" i="6"/>
  <c r="B136" i="6"/>
  <c r="O136" i="6"/>
  <c r="P136" i="6"/>
  <c r="Q136" i="6"/>
  <c r="B137" i="6"/>
  <c r="O137" i="6"/>
  <c r="P137" i="6"/>
  <c r="Q137" i="6"/>
  <c r="B138" i="6"/>
  <c r="O138" i="6"/>
  <c r="P138" i="6"/>
  <c r="Q138" i="6"/>
  <c r="B139" i="6"/>
  <c r="O139" i="6"/>
  <c r="P139" i="6"/>
  <c r="Q139" i="6"/>
  <c r="B140" i="6"/>
  <c r="O140" i="6"/>
  <c r="P140" i="6"/>
  <c r="Q140" i="6"/>
  <c r="B141" i="6"/>
  <c r="O141" i="6"/>
  <c r="P141" i="6"/>
  <c r="Q141" i="6"/>
  <c r="B142" i="6"/>
  <c r="O142" i="6"/>
  <c r="P142" i="6"/>
  <c r="Q142" i="6"/>
  <c r="B143" i="6"/>
  <c r="O143" i="6"/>
  <c r="P143" i="6"/>
  <c r="Q143" i="6"/>
  <c r="B144" i="6"/>
  <c r="O144" i="6"/>
  <c r="P144" i="6"/>
  <c r="Q144" i="6"/>
  <c r="B145" i="6"/>
  <c r="O145" i="6"/>
  <c r="P145" i="6"/>
  <c r="Q145" i="6"/>
  <c r="B146" i="6"/>
  <c r="O146" i="6"/>
  <c r="P146" i="6"/>
  <c r="Q146" i="6"/>
  <c r="B147" i="6"/>
  <c r="O147" i="6"/>
  <c r="P147" i="6"/>
  <c r="Q147" i="6"/>
  <c r="B148" i="6"/>
  <c r="O148" i="6"/>
  <c r="P148" i="6"/>
  <c r="Q148" i="6"/>
  <c r="B149" i="6"/>
  <c r="O149" i="6"/>
  <c r="P149" i="6"/>
  <c r="Q149" i="6"/>
  <c r="B150" i="6"/>
  <c r="O150" i="6"/>
  <c r="P150" i="6"/>
  <c r="Q150" i="6"/>
  <c r="B151" i="6"/>
  <c r="O151" i="6"/>
  <c r="P151" i="6"/>
  <c r="Q151" i="6"/>
  <c r="B152" i="6"/>
  <c r="O152" i="6"/>
  <c r="P152" i="6"/>
  <c r="Q152" i="6"/>
  <c r="B153" i="6"/>
  <c r="O153" i="6"/>
  <c r="P153" i="6"/>
  <c r="Q153" i="6"/>
  <c r="B154" i="6"/>
  <c r="O154" i="6"/>
  <c r="P154" i="6"/>
  <c r="Q154" i="6"/>
  <c r="B155" i="6"/>
  <c r="O155" i="6"/>
  <c r="P155" i="6"/>
  <c r="Q155" i="6"/>
  <c r="B156" i="6"/>
  <c r="O156" i="6"/>
  <c r="P156" i="6"/>
  <c r="Q156" i="6"/>
  <c r="B157" i="6"/>
  <c r="O157" i="6"/>
  <c r="P157" i="6"/>
  <c r="Q157" i="6"/>
  <c r="B158" i="6"/>
  <c r="O158" i="6"/>
  <c r="P158" i="6"/>
  <c r="Q158" i="6"/>
  <c r="B159" i="6"/>
  <c r="O159" i="6"/>
  <c r="P159" i="6"/>
  <c r="Q159" i="6"/>
  <c r="B160" i="6"/>
  <c r="O160" i="6"/>
  <c r="P160" i="6"/>
  <c r="Q160" i="6"/>
  <c r="B161" i="6"/>
  <c r="O161" i="6"/>
  <c r="P161" i="6"/>
  <c r="Q161" i="6"/>
  <c r="B162" i="6"/>
  <c r="O162" i="6"/>
  <c r="P162" i="6"/>
  <c r="Q162" i="6"/>
  <c r="B163" i="6"/>
  <c r="O163" i="6"/>
  <c r="P163" i="6"/>
  <c r="Q163" i="6"/>
  <c r="B164" i="6"/>
  <c r="O164" i="6"/>
  <c r="P164" i="6"/>
  <c r="Q164" i="6"/>
  <c r="B165" i="6"/>
  <c r="O165" i="6"/>
  <c r="P165" i="6"/>
  <c r="Q165" i="6"/>
  <c r="B166" i="6"/>
  <c r="O166" i="6"/>
  <c r="P166" i="6"/>
  <c r="Q166" i="6"/>
  <c r="B167" i="6"/>
  <c r="O167" i="6"/>
  <c r="P167" i="6"/>
  <c r="Q167" i="6"/>
  <c r="B168" i="6"/>
  <c r="O168" i="6"/>
  <c r="P168" i="6"/>
  <c r="Q168" i="6"/>
  <c r="B169" i="6"/>
  <c r="O169" i="6"/>
  <c r="P169" i="6"/>
  <c r="Q169" i="6"/>
  <c r="B170" i="6"/>
  <c r="O170" i="6"/>
  <c r="P170" i="6"/>
  <c r="Q170" i="6"/>
  <c r="B171" i="6"/>
  <c r="O171" i="6"/>
  <c r="P171" i="6"/>
  <c r="Q171" i="6"/>
  <c r="B172" i="6"/>
  <c r="O172" i="6"/>
  <c r="P172" i="6"/>
  <c r="Q172" i="6"/>
  <c r="B173" i="6"/>
  <c r="O173" i="6"/>
  <c r="P173" i="6"/>
  <c r="Q173" i="6"/>
  <c r="B174" i="6"/>
  <c r="O174" i="6"/>
  <c r="P174" i="6"/>
  <c r="Q174" i="6"/>
  <c r="B175" i="6"/>
  <c r="O175" i="6"/>
  <c r="P175" i="6"/>
  <c r="Q175" i="6"/>
  <c r="B176" i="6"/>
  <c r="O176" i="6"/>
  <c r="P176" i="6"/>
  <c r="Q176" i="6"/>
  <c r="B177" i="6"/>
  <c r="O177" i="6"/>
  <c r="P177" i="6"/>
  <c r="Q177" i="6"/>
  <c r="B178" i="6"/>
  <c r="O178" i="6"/>
  <c r="P178" i="6"/>
  <c r="Q178" i="6"/>
  <c r="B179" i="6"/>
  <c r="O179" i="6"/>
  <c r="P179" i="6"/>
  <c r="Q179" i="6"/>
  <c r="B180" i="6"/>
  <c r="O180" i="6"/>
  <c r="P180" i="6"/>
  <c r="Q180" i="6"/>
  <c r="B181" i="6"/>
  <c r="O181" i="6"/>
  <c r="P181" i="6"/>
  <c r="Q181" i="6"/>
  <c r="B182" i="6"/>
  <c r="O182" i="6"/>
  <c r="P182" i="6"/>
  <c r="Q182" i="6"/>
  <c r="B183" i="6"/>
  <c r="O183" i="6"/>
  <c r="P183" i="6"/>
  <c r="Q183" i="6"/>
  <c r="B184" i="6"/>
  <c r="O184" i="6"/>
  <c r="P184" i="6"/>
  <c r="Q184" i="6"/>
  <c r="B185" i="6"/>
  <c r="O185" i="6"/>
  <c r="P185" i="6"/>
  <c r="Q185" i="6"/>
  <c r="B186" i="6"/>
  <c r="O186" i="6"/>
  <c r="P186" i="6"/>
  <c r="Q186" i="6"/>
  <c r="B187" i="6"/>
  <c r="O187" i="6"/>
  <c r="P187" i="6"/>
  <c r="Q187" i="6"/>
  <c r="B188" i="6"/>
  <c r="O188" i="6"/>
  <c r="P188" i="6"/>
  <c r="Q188" i="6"/>
  <c r="B189" i="6"/>
  <c r="O189" i="6"/>
  <c r="P189" i="6"/>
  <c r="Q189" i="6"/>
  <c r="B190" i="6"/>
  <c r="O190" i="6"/>
  <c r="P190" i="6"/>
  <c r="Q190" i="6"/>
  <c r="B191" i="6"/>
  <c r="O191" i="6"/>
  <c r="P191" i="6"/>
  <c r="Q191" i="6"/>
  <c r="B192" i="6"/>
  <c r="O192" i="6"/>
  <c r="P192" i="6"/>
  <c r="Q192" i="6"/>
  <c r="B193" i="6"/>
  <c r="O193" i="6"/>
  <c r="P193" i="6"/>
  <c r="Q193" i="6"/>
  <c r="B194" i="6"/>
  <c r="O194" i="6"/>
  <c r="P194" i="6"/>
  <c r="Q194" i="6"/>
  <c r="B195" i="6"/>
  <c r="O195" i="6"/>
  <c r="P195" i="6"/>
  <c r="Q195" i="6"/>
  <c r="B196" i="6"/>
  <c r="O196" i="6"/>
  <c r="P196" i="6"/>
  <c r="Q196" i="6"/>
  <c r="B197" i="6"/>
  <c r="O197" i="6"/>
  <c r="P197" i="6"/>
  <c r="Q197" i="6"/>
  <c r="B198" i="6"/>
  <c r="O198" i="6"/>
  <c r="P198" i="6"/>
  <c r="Q198" i="6"/>
  <c r="B199" i="6"/>
  <c r="O199" i="6"/>
  <c r="P199" i="6"/>
  <c r="Q199" i="6"/>
  <c r="B200" i="6"/>
  <c r="O200" i="6"/>
  <c r="P200" i="6"/>
  <c r="Q200" i="6"/>
  <c r="B201" i="6"/>
  <c r="O201" i="6"/>
  <c r="P201" i="6"/>
  <c r="Q201" i="6"/>
  <c r="B202" i="6"/>
  <c r="O202" i="6"/>
  <c r="P202" i="6"/>
  <c r="Q202" i="6"/>
  <c r="B203" i="6"/>
  <c r="O203" i="6"/>
  <c r="P203" i="6"/>
  <c r="Q203" i="6"/>
  <c r="B204" i="6"/>
  <c r="O204" i="6"/>
  <c r="P204" i="6"/>
  <c r="Q204" i="6"/>
  <c r="B205" i="6"/>
  <c r="O205" i="6"/>
  <c r="P205" i="6"/>
  <c r="Q205" i="6"/>
  <c r="B206" i="6"/>
  <c r="O206" i="6"/>
  <c r="P206" i="6"/>
  <c r="Q206" i="6"/>
  <c r="B207" i="6"/>
  <c r="O207" i="6"/>
  <c r="P207" i="6"/>
  <c r="Q207" i="6"/>
  <c r="B208" i="6"/>
  <c r="O208" i="6"/>
  <c r="P208" i="6"/>
  <c r="Q208" i="6"/>
  <c r="B209" i="6"/>
  <c r="O209" i="6"/>
  <c r="P209" i="6"/>
  <c r="Q209" i="6"/>
  <c r="B210" i="6"/>
  <c r="O210" i="6"/>
  <c r="P210" i="6"/>
  <c r="Q210" i="6"/>
  <c r="B211" i="6"/>
  <c r="O211" i="6"/>
  <c r="P211" i="6"/>
  <c r="Q211" i="6"/>
  <c r="B212" i="6"/>
  <c r="O212" i="6"/>
  <c r="P212" i="6"/>
  <c r="Q212" i="6"/>
  <c r="B213" i="6"/>
  <c r="O213" i="6"/>
  <c r="P213" i="6"/>
  <c r="Q213" i="6"/>
  <c r="B214" i="6"/>
  <c r="O214" i="6"/>
  <c r="P214" i="6"/>
  <c r="Q214" i="6"/>
  <c r="B215" i="6"/>
  <c r="O215" i="6"/>
  <c r="P215" i="6"/>
  <c r="Q215" i="6"/>
  <c r="B216" i="6"/>
  <c r="O216" i="6"/>
  <c r="P216" i="6"/>
  <c r="Q216" i="6"/>
  <c r="B217" i="6"/>
  <c r="O217" i="6"/>
  <c r="P217" i="6"/>
  <c r="Q217" i="6"/>
  <c r="B218" i="6"/>
  <c r="O218" i="6"/>
  <c r="P218" i="6"/>
  <c r="Q218" i="6"/>
  <c r="B219" i="6"/>
  <c r="O219" i="6"/>
  <c r="P219" i="6"/>
  <c r="Q219" i="6"/>
  <c r="B220" i="6"/>
  <c r="O220" i="6"/>
  <c r="P220" i="6"/>
  <c r="Q220" i="6"/>
  <c r="B221" i="6"/>
  <c r="O221" i="6"/>
  <c r="P221" i="6"/>
  <c r="Q221" i="6"/>
  <c r="B222" i="6"/>
  <c r="O222" i="6"/>
  <c r="P222" i="6"/>
  <c r="Q222" i="6"/>
  <c r="B223" i="6"/>
  <c r="O223" i="6"/>
  <c r="P223" i="6"/>
  <c r="Q223" i="6"/>
  <c r="B224" i="6"/>
  <c r="O224" i="6"/>
  <c r="P224" i="6"/>
  <c r="Q224" i="6"/>
  <c r="B225" i="6"/>
  <c r="O225" i="6"/>
  <c r="P225" i="6"/>
  <c r="Q225" i="6"/>
  <c r="B226" i="6"/>
  <c r="O226" i="6"/>
  <c r="P226" i="6"/>
  <c r="Q226" i="6"/>
  <c r="B227" i="6"/>
  <c r="O227" i="6"/>
  <c r="P227" i="6"/>
  <c r="Q227" i="6"/>
  <c r="B228" i="6"/>
  <c r="O228" i="6"/>
  <c r="P228" i="6"/>
  <c r="Q228" i="6"/>
  <c r="B229" i="6"/>
  <c r="O229" i="6"/>
  <c r="P229" i="6"/>
  <c r="Q229" i="6"/>
  <c r="B230" i="6"/>
  <c r="O230" i="6"/>
  <c r="P230" i="6"/>
  <c r="Q230" i="6"/>
  <c r="B231" i="6"/>
  <c r="O231" i="6"/>
  <c r="P231" i="6"/>
  <c r="Q231" i="6"/>
  <c r="B232" i="6"/>
  <c r="O232" i="6"/>
  <c r="P232" i="6"/>
  <c r="Q232" i="6"/>
  <c r="B233" i="6"/>
  <c r="O233" i="6"/>
  <c r="P233" i="6"/>
  <c r="Q233" i="6"/>
  <c r="B234" i="6"/>
  <c r="O234" i="6"/>
  <c r="P234" i="6"/>
  <c r="Q234" i="6"/>
  <c r="B235" i="6"/>
  <c r="O235" i="6"/>
  <c r="P235" i="6"/>
  <c r="Q235" i="6"/>
  <c r="B236" i="6"/>
  <c r="O236" i="6"/>
  <c r="P236" i="6"/>
  <c r="Q236" i="6"/>
  <c r="B237" i="6"/>
  <c r="O237" i="6"/>
  <c r="P237" i="6"/>
  <c r="Q237" i="6"/>
  <c r="B238" i="6"/>
  <c r="O238" i="6"/>
  <c r="P238" i="6"/>
  <c r="Q238" i="6"/>
  <c r="B239" i="6"/>
  <c r="O239" i="6"/>
  <c r="P239" i="6"/>
  <c r="Q239" i="6"/>
  <c r="B240" i="6"/>
  <c r="O240" i="6"/>
  <c r="P240" i="6"/>
  <c r="Q240" i="6"/>
  <c r="B241" i="6"/>
  <c r="O241" i="6"/>
  <c r="P241" i="6"/>
  <c r="Q241" i="6"/>
  <c r="B242" i="6"/>
  <c r="O242" i="6"/>
  <c r="P242" i="6"/>
  <c r="Q242" i="6"/>
  <c r="B243" i="6"/>
  <c r="O243" i="6"/>
  <c r="P243" i="6"/>
  <c r="Q243" i="6"/>
  <c r="B244" i="6"/>
  <c r="O244" i="6"/>
  <c r="P244" i="6"/>
  <c r="Q244" i="6"/>
  <c r="B245" i="6"/>
  <c r="O245" i="6"/>
  <c r="P245" i="6"/>
  <c r="Q245" i="6"/>
  <c r="B246" i="6"/>
  <c r="O246" i="6"/>
  <c r="P246" i="6"/>
  <c r="Q246" i="6"/>
  <c r="B247" i="6"/>
  <c r="O247" i="6"/>
  <c r="P247" i="6"/>
  <c r="Q247" i="6"/>
  <c r="B248" i="6"/>
  <c r="O248" i="6"/>
  <c r="P248" i="6"/>
  <c r="Q248" i="6"/>
  <c r="B249" i="6"/>
  <c r="O249" i="6"/>
  <c r="P249" i="6"/>
  <c r="Q249" i="6"/>
  <c r="B250" i="6"/>
  <c r="O250" i="6"/>
  <c r="P250" i="6"/>
  <c r="Q250" i="6"/>
  <c r="B251" i="6"/>
  <c r="O251" i="6"/>
  <c r="P251" i="6"/>
  <c r="Q251" i="6"/>
  <c r="B252" i="6"/>
  <c r="O252" i="6"/>
  <c r="P252" i="6"/>
  <c r="Q252" i="6"/>
  <c r="B253" i="6"/>
  <c r="O253" i="6"/>
  <c r="P253" i="6"/>
  <c r="Q253" i="6"/>
  <c r="B254" i="6"/>
  <c r="O254" i="6"/>
  <c r="P254" i="6"/>
  <c r="Q254" i="6"/>
  <c r="B255" i="6"/>
  <c r="O255" i="6"/>
  <c r="P255" i="6"/>
  <c r="Q255" i="6"/>
  <c r="B256" i="6"/>
  <c r="O256" i="6"/>
  <c r="P256" i="6"/>
  <c r="Q256" i="6"/>
  <c r="B257" i="6"/>
  <c r="O257" i="6"/>
  <c r="P257" i="6"/>
  <c r="Q257" i="6"/>
  <c r="B258" i="6"/>
  <c r="O258" i="6"/>
  <c r="P258" i="6"/>
  <c r="Q258" i="6"/>
  <c r="B259" i="6"/>
  <c r="O259" i="6"/>
  <c r="P259" i="6"/>
  <c r="Q259" i="6"/>
  <c r="B260" i="6"/>
  <c r="O260" i="6"/>
  <c r="P260" i="6"/>
  <c r="Q260" i="6"/>
  <c r="B261" i="6"/>
  <c r="O261" i="6"/>
  <c r="P261" i="6"/>
  <c r="Q261" i="6"/>
  <c r="B262" i="6"/>
  <c r="O262" i="6"/>
  <c r="P262" i="6"/>
  <c r="Q262" i="6"/>
  <c r="B263" i="6"/>
  <c r="O263" i="6"/>
  <c r="P263" i="6"/>
  <c r="Q263" i="6"/>
  <c r="B264" i="6"/>
  <c r="O264" i="6"/>
  <c r="P264" i="6"/>
  <c r="Q264" i="6"/>
  <c r="B265" i="6"/>
  <c r="O265" i="6"/>
  <c r="P265" i="6"/>
  <c r="Q265" i="6"/>
  <c r="B266" i="6"/>
  <c r="O266" i="6"/>
  <c r="P266" i="6"/>
  <c r="Q266" i="6"/>
  <c r="B267" i="6"/>
  <c r="O267" i="6"/>
  <c r="P267" i="6"/>
  <c r="Q267" i="6"/>
  <c r="B268" i="6"/>
  <c r="O268" i="6"/>
  <c r="P268" i="6"/>
  <c r="Q268" i="6"/>
  <c r="B269" i="6"/>
  <c r="O269" i="6"/>
  <c r="P269" i="6"/>
  <c r="Q269" i="6"/>
  <c r="B270" i="6"/>
  <c r="O270" i="6"/>
  <c r="P270" i="6"/>
  <c r="Q270" i="6"/>
  <c r="B271" i="6"/>
  <c r="O271" i="6"/>
  <c r="P271" i="6"/>
  <c r="Q271" i="6"/>
  <c r="B272" i="6"/>
  <c r="O272" i="6"/>
  <c r="P272" i="6"/>
  <c r="Q272" i="6"/>
  <c r="B273" i="6"/>
  <c r="O273" i="6"/>
  <c r="P273" i="6"/>
  <c r="Q273" i="6"/>
  <c r="B274" i="6"/>
  <c r="O274" i="6"/>
  <c r="P274" i="6"/>
  <c r="Q274" i="6"/>
  <c r="B275" i="6"/>
  <c r="O275" i="6"/>
  <c r="P275" i="6"/>
  <c r="Q275" i="6"/>
  <c r="B276" i="6"/>
  <c r="O276" i="6"/>
  <c r="P276" i="6"/>
  <c r="Q276" i="6"/>
  <c r="B277" i="6"/>
  <c r="O277" i="6"/>
  <c r="P277" i="6"/>
  <c r="Q277" i="6"/>
  <c r="B278" i="6"/>
  <c r="O278" i="6"/>
  <c r="P278" i="6"/>
  <c r="Q278" i="6"/>
  <c r="B279" i="6"/>
  <c r="O279" i="6"/>
  <c r="P279" i="6"/>
  <c r="Q279" i="6"/>
  <c r="B280" i="6"/>
  <c r="O280" i="6"/>
  <c r="P280" i="6"/>
  <c r="Q280" i="6"/>
  <c r="B281" i="6"/>
  <c r="O281" i="6"/>
  <c r="P281" i="6"/>
  <c r="Q281" i="6"/>
  <c r="B282" i="6"/>
  <c r="O282" i="6"/>
  <c r="P282" i="6"/>
  <c r="Q282" i="6"/>
  <c r="B283" i="6"/>
  <c r="O283" i="6"/>
  <c r="P283" i="6"/>
  <c r="Q283" i="6"/>
  <c r="B284" i="6"/>
  <c r="O284" i="6"/>
  <c r="P284" i="6"/>
  <c r="Q284" i="6"/>
  <c r="B285" i="6"/>
  <c r="O285" i="6"/>
  <c r="P285" i="6"/>
  <c r="Q285" i="6"/>
  <c r="B286" i="6"/>
  <c r="O286" i="6"/>
  <c r="P286" i="6"/>
  <c r="Q286" i="6"/>
  <c r="B287" i="6"/>
  <c r="O287" i="6"/>
  <c r="P287" i="6"/>
  <c r="Q287" i="6"/>
  <c r="B288" i="6"/>
  <c r="O288" i="6"/>
  <c r="P288" i="6"/>
  <c r="Q288" i="6"/>
  <c r="B289" i="6"/>
  <c r="O289" i="6"/>
  <c r="P289" i="6"/>
  <c r="Q289" i="6"/>
  <c r="B290" i="6"/>
  <c r="O290" i="6"/>
  <c r="P290" i="6"/>
  <c r="Q290" i="6"/>
  <c r="B291" i="6"/>
  <c r="O291" i="6"/>
  <c r="P291" i="6"/>
  <c r="Q291" i="6"/>
  <c r="B292" i="6"/>
  <c r="O292" i="6"/>
  <c r="P292" i="6"/>
  <c r="Q292" i="6"/>
  <c r="B293" i="6"/>
  <c r="O293" i="6"/>
  <c r="P293" i="6"/>
  <c r="Q293" i="6"/>
  <c r="B294" i="6"/>
  <c r="O294" i="6"/>
  <c r="P294" i="6"/>
  <c r="Q294" i="6"/>
  <c r="B295" i="6"/>
  <c r="O295" i="6"/>
  <c r="P295" i="6"/>
  <c r="Q295" i="6"/>
  <c r="B296" i="6"/>
  <c r="O296" i="6"/>
  <c r="P296" i="6"/>
  <c r="Q296" i="6"/>
  <c r="B297" i="6"/>
  <c r="O297" i="6"/>
  <c r="P297" i="6"/>
  <c r="Q297" i="6"/>
  <c r="B298" i="6"/>
  <c r="O298" i="6"/>
  <c r="P298" i="6"/>
  <c r="Q298" i="6"/>
  <c r="B299" i="6"/>
  <c r="O299" i="6"/>
  <c r="P299" i="6"/>
  <c r="Q299" i="6"/>
  <c r="B300" i="6"/>
  <c r="O300" i="6"/>
  <c r="P300" i="6"/>
  <c r="Q300" i="6"/>
  <c r="B301" i="6"/>
  <c r="O301" i="6"/>
  <c r="P301" i="6"/>
  <c r="Q301" i="6"/>
  <c r="B302" i="6"/>
  <c r="O302" i="6"/>
  <c r="P302" i="6"/>
  <c r="Q302" i="6"/>
  <c r="B303" i="6"/>
  <c r="O303" i="6"/>
  <c r="P303" i="6"/>
  <c r="Q303" i="6"/>
  <c r="B304" i="6"/>
  <c r="O304" i="6"/>
  <c r="P304" i="6"/>
  <c r="Q304" i="6"/>
  <c r="B305" i="6"/>
  <c r="O305" i="6"/>
  <c r="P305" i="6"/>
  <c r="Q305" i="6"/>
  <c r="B306" i="6"/>
  <c r="O306" i="6"/>
  <c r="P306" i="6"/>
  <c r="Q306" i="6"/>
  <c r="B307" i="6"/>
  <c r="O307" i="6"/>
  <c r="P307" i="6"/>
  <c r="Q307" i="6"/>
  <c r="B308" i="6"/>
  <c r="O308" i="6"/>
  <c r="P308" i="6"/>
  <c r="Q308" i="6"/>
  <c r="B309" i="6"/>
  <c r="O309" i="6"/>
  <c r="P309" i="6"/>
  <c r="Q309" i="6"/>
  <c r="B310" i="6"/>
  <c r="O310" i="6"/>
  <c r="P310" i="6"/>
  <c r="Q310" i="6"/>
  <c r="B311" i="6"/>
  <c r="O311" i="6"/>
  <c r="P311" i="6"/>
  <c r="Q311" i="6"/>
  <c r="B312" i="6"/>
  <c r="O312" i="6"/>
  <c r="P312" i="6"/>
  <c r="Q312" i="6"/>
  <c r="B313" i="6"/>
  <c r="O313" i="6"/>
  <c r="P313" i="6"/>
  <c r="Q313" i="6"/>
  <c r="B314" i="6"/>
  <c r="O314" i="6"/>
  <c r="P314" i="6"/>
  <c r="Q314" i="6"/>
  <c r="B315" i="6"/>
  <c r="O315" i="6"/>
  <c r="P315" i="6"/>
  <c r="Q315" i="6"/>
  <c r="B316" i="6"/>
  <c r="O316" i="6"/>
  <c r="P316" i="6"/>
  <c r="Q316" i="6"/>
  <c r="B317" i="6"/>
  <c r="O317" i="6"/>
  <c r="P317" i="6"/>
  <c r="Q317" i="6"/>
  <c r="B318" i="6"/>
  <c r="O318" i="6"/>
  <c r="P318" i="6"/>
  <c r="Q318" i="6"/>
  <c r="B319" i="6"/>
  <c r="O319" i="6"/>
  <c r="P319" i="6"/>
  <c r="Q319" i="6"/>
  <c r="B320" i="6"/>
  <c r="O320" i="6"/>
  <c r="P320" i="6"/>
  <c r="Q320" i="6"/>
  <c r="B321" i="6"/>
  <c r="O321" i="6"/>
  <c r="P321" i="6"/>
  <c r="Q321" i="6"/>
  <c r="B322" i="6"/>
  <c r="O322" i="6"/>
  <c r="P322" i="6"/>
  <c r="Q322" i="6"/>
  <c r="B323" i="6"/>
  <c r="O323" i="6"/>
  <c r="P323" i="6"/>
  <c r="Q323" i="6"/>
  <c r="B324" i="6"/>
  <c r="O324" i="6"/>
  <c r="P324" i="6"/>
  <c r="Q324" i="6"/>
  <c r="B325" i="6"/>
  <c r="O325" i="6"/>
  <c r="P325" i="6"/>
  <c r="Q325" i="6"/>
  <c r="B326" i="6"/>
  <c r="O326" i="6"/>
  <c r="P326" i="6"/>
  <c r="Q326" i="6"/>
  <c r="B327" i="6"/>
  <c r="O327" i="6"/>
  <c r="P327" i="6"/>
  <c r="Q327" i="6"/>
  <c r="B328" i="6"/>
  <c r="O328" i="6"/>
  <c r="P328" i="6"/>
  <c r="Q328" i="6"/>
  <c r="B329" i="6"/>
  <c r="O329" i="6"/>
  <c r="P329" i="6"/>
  <c r="Q329" i="6"/>
  <c r="B330" i="6"/>
  <c r="O330" i="6"/>
  <c r="P330" i="6"/>
  <c r="Q330" i="6"/>
  <c r="B331" i="6"/>
  <c r="O331" i="6"/>
  <c r="P331" i="6"/>
  <c r="Q331" i="6"/>
  <c r="B332" i="6"/>
  <c r="O332" i="6"/>
  <c r="P332" i="6"/>
  <c r="Q332" i="6"/>
  <c r="B333" i="6"/>
  <c r="O333" i="6"/>
  <c r="P333" i="6"/>
  <c r="Q333" i="6"/>
  <c r="B334" i="6"/>
  <c r="O334" i="6"/>
  <c r="P334" i="6"/>
  <c r="Q334" i="6"/>
  <c r="B335" i="6"/>
  <c r="O335" i="6"/>
  <c r="P335" i="6"/>
  <c r="Q335" i="6"/>
  <c r="B336" i="6"/>
  <c r="O336" i="6"/>
  <c r="P336" i="6"/>
  <c r="Q336" i="6"/>
  <c r="B337" i="6"/>
  <c r="O337" i="6"/>
  <c r="P337" i="6"/>
  <c r="Q337" i="6"/>
  <c r="B338" i="6"/>
  <c r="O338" i="6"/>
  <c r="P338" i="6"/>
  <c r="Q338" i="6"/>
  <c r="B339" i="6"/>
  <c r="O339" i="6"/>
  <c r="P339" i="6"/>
  <c r="Q339" i="6"/>
  <c r="B340" i="6"/>
  <c r="O340" i="6"/>
  <c r="P340" i="6"/>
  <c r="Q340" i="6"/>
  <c r="B341" i="6"/>
  <c r="O341" i="6"/>
  <c r="P341" i="6"/>
  <c r="Q341" i="6"/>
  <c r="B342" i="6"/>
  <c r="O342" i="6"/>
  <c r="P342" i="6"/>
  <c r="Q342" i="6"/>
  <c r="B343" i="6"/>
  <c r="O343" i="6"/>
  <c r="P343" i="6"/>
  <c r="Q343" i="6"/>
  <c r="B344" i="6"/>
  <c r="O344" i="6"/>
  <c r="P344" i="6"/>
  <c r="Q344" i="6"/>
  <c r="B345" i="6"/>
  <c r="O345" i="6"/>
  <c r="P345" i="6"/>
  <c r="Q345" i="6"/>
  <c r="B346" i="6"/>
  <c r="O346" i="6"/>
  <c r="P346" i="6"/>
  <c r="Q346" i="6"/>
  <c r="B347" i="6"/>
  <c r="O347" i="6"/>
  <c r="P347" i="6"/>
  <c r="Q347" i="6"/>
  <c r="B348" i="6"/>
  <c r="O348" i="6"/>
  <c r="P348" i="6"/>
  <c r="Q348" i="6"/>
  <c r="B349" i="6"/>
  <c r="O349" i="6"/>
  <c r="P349" i="6"/>
  <c r="Q349" i="6"/>
  <c r="B350" i="6"/>
  <c r="O350" i="6"/>
  <c r="P350" i="6"/>
  <c r="Q350" i="6"/>
  <c r="B351" i="6"/>
  <c r="O351" i="6"/>
  <c r="P351" i="6"/>
  <c r="Q351" i="6"/>
  <c r="B352" i="6"/>
  <c r="O352" i="6"/>
  <c r="P352" i="6"/>
  <c r="Q352" i="6"/>
  <c r="B353" i="6"/>
  <c r="O353" i="6"/>
  <c r="P353" i="6"/>
  <c r="Q353" i="6"/>
  <c r="B354" i="6"/>
  <c r="O354" i="6"/>
  <c r="P354" i="6"/>
  <c r="Q354" i="6"/>
  <c r="B355" i="6"/>
  <c r="O355" i="6"/>
  <c r="P355" i="6"/>
  <c r="Q355" i="6"/>
  <c r="B356" i="6"/>
  <c r="O356" i="6"/>
  <c r="P356" i="6"/>
  <c r="Q356" i="6"/>
  <c r="B357" i="6"/>
  <c r="O357" i="6"/>
  <c r="P357" i="6"/>
  <c r="Q357" i="6"/>
  <c r="B358" i="6"/>
  <c r="O358" i="6"/>
  <c r="P358" i="6"/>
  <c r="Q358" i="6"/>
  <c r="B359" i="6"/>
  <c r="O359" i="6"/>
  <c r="P359" i="6"/>
  <c r="Q359" i="6"/>
  <c r="B360" i="6"/>
  <c r="O360" i="6"/>
  <c r="P360" i="6"/>
  <c r="Q360" i="6"/>
  <c r="B361" i="6"/>
  <c r="O361" i="6"/>
  <c r="P361" i="6"/>
  <c r="Q361" i="6"/>
  <c r="B362" i="6"/>
  <c r="O362" i="6"/>
  <c r="P362" i="6"/>
  <c r="Q362" i="6"/>
  <c r="B363" i="6"/>
  <c r="O363" i="6"/>
  <c r="P363" i="6"/>
  <c r="Q363" i="6"/>
  <c r="B364" i="6"/>
  <c r="O364" i="6"/>
  <c r="P364" i="6"/>
  <c r="Q364" i="6"/>
  <c r="B365" i="6"/>
  <c r="O365" i="6"/>
  <c r="P365" i="6"/>
  <c r="Q365" i="6"/>
  <c r="B366" i="6"/>
  <c r="O366" i="6"/>
  <c r="P366" i="6"/>
  <c r="Q366" i="6"/>
  <c r="B367" i="6"/>
  <c r="O367" i="6"/>
  <c r="P367" i="6"/>
  <c r="Q367" i="6"/>
  <c r="B368" i="6"/>
  <c r="O368" i="6"/>
  <c r="P368" i="6"/>
  <c r="Q368" i="6"/>
  <c r="B369" i="6"/>
  <c r="O369" i="6"/>
  <c r="P369" i="6"/>
  <c r="Q369" i="6"/>
  <c r="B370" i="6"/>
  <c r="O370" i="6"/>
  <c r="P370" i="6"/>
  <c r="Q370" i="6"/>
  <c r="B371" i="6"/>
  <c r="O371" i="6"/>
  <c r="P371" i="6"/>
  <c r="Q371" i="6"/>
  <c r="B372" i="6"/>
  <c r="O372" i="6"/>
  <c r="P372" i="6"/>
  <c r="Q372" i="6"/>
  <c r="B373" i="6"/>
  <c r="O373" i="6"/>
  <c r="P373" i="6"/>
  <c r="Q373" i="6"/>
  <c r="B374" i="6"/>
  <c r="O374" i="6"/>
  <c r="P374" i="6"/>
  <c r="Q374" i="6"/>
  <c r="B375" i="6"/>
  <c r="O375" i="6"/>
  <c r="P375" i="6"/>
  <c r="Q375" i="6"/>
  <c r="B376" i="6"/>
  <c r="O376" i="6"/>
  <c r="P376" i="6"/>
  <c r="Q376" i="6"/>
  <c r="B377" i="6"/>
  <c r="O377" i="6"/>
  <c r="P377" i="6"/>
  <c r="Q377" i="6"/>
  <c r="B378" i="6"/>
  <c r="O378" i="6"/>
  <c r="P378" i="6"/>
  <c r="Q378" i="6"/>
  <c r="B379" i="6"/>
  <c r="O379" i="6"/>
  <c r="P379" i="6"/>
  <c r="Q379" i="6"/>
  <c r="B380" i="6"/>
  <c r="O380" i="6"/>
  <c r="P380" i="6"/>
  <c r="Q380" i="6"/>
  <c r="B381" i="6"/>
  <c r="O381" i="6"/>
  <c r="P381" i="6"/>
  <c r="Q381" i="6"/>
  <c r="B382" i="6"/>
  <c r="O382" i="6"/>
  <c r="P382" i="6"/>
  <c r="Q382" i="6"/>
  <c r="B383" i="6"/>
  <c r="O383" i="6"/>
  <c r="P383" i="6"/>
  <c r="Q383" i="6"/>
  <c r="B384" i="6"/>
  <c r="O384" i="6"/>
  <c r="P384" i="6"/>
  <c r="Q384" i="6"/>
  <c r="B385" i="6"/>
  <c r="O385" i="6"/>
  <c r="P385" i="6"/>
  <c r="Q385" i="6"/>
  <c r="B386" i="6"/>
  <c r="O386" i="6"/>
  <c r="P386" i="6"/>
  <c r="Q386" i="6"/>
  <c r="B387" i="6"/>
  <c r="O387" i="6"/>
  <c r="P387" i="6"/>
  <c r="Q387" i="6"/>
  <c r="B388" i="6"/>
  <c r="O388" i="6"/>
  <c r="P388" i="6"/>
  <c r="Q388" i="6"/>
  <c r="B389" i="6"/>
  <c r="O389" i="6"/>
  <c r="P389" i="6"/>
  <c r="Q389" i="6"/>
  <c r="B390" i="6"/>
  <c r="O390" i="6"/>
  <c r="P390" i="6"/>
  <c r="Q390" i="6"/>
  <c r="B391" i="6"/>
  <c r="O391" i="6"/>
  <c r="P391" i="6"/>
  <c r="Q391" i="6"/>
  <c r="B392" i="6"/>
  <c r="O392" i="6"/>
  <c r="P392" i="6"/>
  <c r="Q392" i="6"/>
  <c r="B393" i="6"/>
  <c r="O393" i="6"/>
  <c r="P393" i="6"/>
  <c r="Q393" i="6"/>
  <c r="B394" i="6"/>
  <c r="O394" i="6"/>
  <c r="P394" i="6"/>
  <c r="Q394" i="6"/>
  <c r="B395" i="6"/>
  <c r="O395" i="6"/>
  <c r="P395" i="6"/>
  <c r="Q395" i="6"/>
  <c r="B396" i="6"/>
  <c r="O396" i="6"/>
  <c r="P396" i="6"/>
  <c r="Q396" i="6"/>
  <c r="B397" i="6"/>
  <c r="O397" i="6"/>
  <c r="P397" i="6"/>
  <c r="Q397" i="6"/>
  <c r="B398" i="6"/>
  <c r="O398" i="6"/>
  <c r="P398" i="6"/>
  <c r="Q398" i="6"/>
  <c r="B399" i="6"/>
  <c r="O399" i="6"/>
  <c r="P399" i="6"/>
  <c r="Q399" i="6"/>
  <c r="B400" i="6"/>
  <c r="O400" i="6"/>
  <c r="P400" i="6"/>
  <c r="Q400" i="6"/>
  <c r="B401" i="6"/>
  <c r="O401" i="6"/>
  <c r="P401" i="6"/>
  <c r="Q401" i="6"/>
  <c r="B402" i="6"/>
  <c r="O402" i="6"/>
  <c r="P402" i="6"/>
  <c r="Q402" i="6"/>
  <c r="B403" i="6"/>
  <c r="O403" i="6"/>
  <c r="P403" i="6"/>
  <c r="Q403" i="6"/>
  <c r="B404" i="6"/>
  <c r="O404" i="6"/>
  <c r="P404" i="6"/>
  <c r="Q404" i="6"/>
  <c r="B405" i="6"/>
  <c r="O405" i="6"/>
  <c r="P405" i="6"/>
  <c r="Q405" i="6"/>
  <c r="B406" i="6"/>
  <c r="O406" i="6"/>
  <c r="P406" i="6"/>
  <c r="Q406" i="6"/>
  <c r="B407" i="6"/>
  <c r="O407" i="6"/>
  <c r="P407" i="6"/>
  <c r="Q407" i="6"/>
  <c r="B408" i="6"/>
  <c r="O408" i="6"/>
  <c r="P408" i="6"/>
  <c r="Q408" i="6"/>
  <c r="B409" i="6"/>
  <c r="O409" i="6"/>
  <c r="P409" i="6"/>
  <c r="Q409" i="6"/>
  <c r="B410" i="6"/>
  <c r="O410" i="6"/>
  <c r="P410" i="6"/>
  <c r="Q410" i="6"/>
  <c r="B411" i="6"/>
  <c r="O411" i="6"/>
  <c r="P411" i="6"/>
  <c r="Q411" i="6"/>
  <c r="B412" i="6"/>
  <c r="O412" i="6"/>
  <c r="P412" i="6"/>
  <c r="Q412" i="6"/>
  <c r="B413" i="6"/>
  <c r="O413" i="6"/>
  <c r="P413" i="6"/>
  <c r="Q413" i="6"/>
  <c r="B414" i="6"/>
  <c r="O414" i="6"/>
  <c r="P414" i="6"/>
  <c r="Q414" i="6"/>
  <c r="B415" i="6"/>
  <c r="O415" i="6"/>
  <c r="P415" i="6"/>
  <c r="Q415" i="6"/>
  <c r="B416" i="6"/>
  <c r="O416" i="6"/>
  <c r="P416" i="6"/>
  <c r="Q416" i="6"/>
  <c r="B417" i="6"/>
  <c r="O417" i="6"/>
  <c r="P417" i="6"/>
  <c r="Q417" i="6"/>
  <c r="B418" i="6"/>
  <c r="O418" i="6"/>
  <c r="P418" i="6"/>
  <c r="Q418" i="6"/>
  <c r="B419" i="6"/>
  <c r="O419" i="6"/>
  <c r="P419" i="6"/>
  <c r="Q419" i="6"/>
  <c r="B420" i="6"/>
  <c r="O420" i="6"/>
  <c r="P420" i="6"/>
  <c r="Q420" i="6"/>
  <c r="B421" i="6"/>
  <c r="O421" i="6"/>
  <c r="P421" i="6"/>
  <c r="Q421" i="6"/>
  <c r="B422" i="6"/>
  <c r="O422" i="6"/>
  <c r="P422" i="6"/>
  <c r="Q422" i="6"/>
  <c r="B423" i="6"/>
  <c r="O423" i="6"/>
  <c r="P423" i="6"/>
  <c r="Q423" i="6"/>
  <c r="B424" i="6"/>
  <c r="O424" i="6"/>
  <c r="P424" i="6"/>
  <c r="Q424" i="6"/>
  <c r="B425" i="6"/>
  <c r="O425" i="6"/>
  <c r="P425" i="6"/>
  <c r="Q425" i="6"/>
  <c r="B426" i="6"/>
  <c r="O426" i="6"/>
  <c r="P426" i="6"/>
  <c r="Q426" i="6"/>
  <c r="B427" i="6"/>
  <c r="O427" i="6"/>
  <c r="P427" i="6"/>
  <c r="Q427" i="6"/>
  <c r="B428" i="6"/>
  <c r="O428" i="6"/>
  <c r="P428" i="6"/>
  <c r="Q428" i="6"/>
  <c r="B429" i="6"/>
  <c r="O429" i="6"/>
  <c r="P429" i="6"/>
  <c r="Q429" i="6"/>
  <c r="B430" i="6"/>
  <c r="O430" i="6"/>
  <c r="P430" i="6"/>
  <c r="Q430" i="6"/>
  <c r="B431" i="6"/>
  <c r="O431" i="6"/>
  <c r="P431" i="6"/>
  <c r="Q431" i="6"/>
  <c r="B432" i="6"/>
  <c r="O432" i="6"/>
  <c r="P432" i="6"/>
  <c r="Q432" i="6"/>
  <c r="B433" i="6"/>
  <c r="O433" i="6"/>
  <c r="P433" i="6"/>
  <c r="Q433" i="6"/>
  <c r="B434" i="6"/>
  <c r="O434" i="6"/>
  <c r="P434" i="6"/>
  <c r="Q434" i="6"/>
  <c r="B435" i="6"/>
  <c r="O435" i="6"/>
  <c r="P435" i="6"/>
  <c r="Q435" i="6"/>
  <c r="B436" i="6"/>
  <c r="O436" i="6"/>
  <c r="P436" i="6"/>
  <c r="Q436" i="6"/>
  <c r="B437" i="6"/>
  <c r="O437" i="6"/>
  <c r="P437" i="6"/>
  <c r="Q437" i="6"/>
  <c r="B438" i="6"/>
  <c r="O438" i="6"/>
  <c r="P438" i="6"/>
  <c r="Q438" i="6"/>
  <c r="B439" i="6"/>
  <c r="O439" i="6"/>
  <c r="P439" i="6"/>
  <c r="Q439" i="6"/>
  <c r="B440" i="6"/>
  <c r="O440" i="6"/>
  <c r="P440" i="6"/>
  <c r="Q440" i="6"/>
  <c r="B441" i="6"/>
  <c r="O441" i="6"/>
  <c r="P441" i="6"/>
  <c r="Q441" i="6"/>
  <c r="B442" i="6"/>
  <c r="O442" i="6"/>
  <c r="P442" i="6"/>
  <c r="Q442" i="6"/>
  <c r="B443" i="6"/>
  <c r="O443" i="6"/>
  <c r="P443" i="6"/>
  <c r="Q443" i="6"/>
  <c r="B444" i="6"/>
  <c r="O444" i="6"/>
  <c r="P444" i="6"/>
  <c r="Q444" i="6"/>
  <c r="B445" i="6"/>
  <c r="O445" i="6"/>
  <c r="P445" i="6"/>
  <c r="Q445" i="6"/>
  <c r="B446" i="6"/>
  <c r="O446" i="6"/>
  <c r="P446" i="6"/>
  <c r="Q446" i="6"/>
  <c r="B447" i="6"/>
  <c r="O447" i="6"/>
  <c r="P447" i="6"/>
  <c r="Q447" i="6"/>
  <c r="B448" i="6"/>
  <c r="O448" i="6"/>
  <c r="P448" i="6"/>
  <c r="Q448" i="6"/>
  <c r="B449" i="6"/>
  <c r="O449" i="6"/>
  <c r="P449" i="6"/>
  <c r="Q449" i="6"/>
  <c r="B450" i="6"/>
  <c r="O450" i="6"/>
  <c r="P450" i="6"/>
  <c r="Q450" i="6"/>
  <c r="B451" i="6"/>
  <c r="O451" i="6"/>
  <c r="P451" i="6"/>
  <c r="Q451" i="6"/>
  <c r="B452" i="6"/>
  <c r="O452" i="6"/>
  <c r="P452" i="6"/>
  <c r="Q452" i="6"/>
  <c r="B453" i="6"/>
  <c r="O453" i="6"/>
  <c r="P453" i="6"/>
  <c r="Q453" i="6"/>
  <c r="B454" i="6"/>
  <c r="O454" i="6"/>
  <c r="P454" i="6"/>
  <c r="Q454" i="6"/>
  <c r="B455" i="6"/>
  <c r="O455" i="6"/>
  <c r="P455" i="6"/>
  <c r="Q455" i="6"/>
  <c r="B456" i="6"/>
  <c r="O456" i="6"/>
  <c r="P456" i="6"/>
  <c r="Q456" i="6"/>
  <c r="B457" i="6"/>
  <c r="O457" i="6"/>
  <c r="P457" i="6"/>
  <c r="Q457" i="6"/>
  <c r="B458" i="6"/>
  <c r="O458" i="6"/>
  <c r="P458" i="6"/>
  <c r="Q458" i="6"/>
  <c r="B459" i="6"/>
  <c r="O459" i="6"/>
  <c r="P459" i="6"/>
  <c r="Q459" i="6"/>
  <c r="B460" i="6"/>
  <c r="O460" i="6"/>
  <c r="P460" i="6"/>
  <c r="Q460" i="6"/>
  <c r="B461" i="6"/>
  <c r="O461" i="6"/>
  <c r="P461" i="6"/>
  <c r="Q461" i="6"/>
  <c r="B462" i="6"/>
  <c r="O462" i="6"/>
  <c r="P462" i="6"/>
  <c r="Q462" i="6"/>
  <c r="B463" i="6"/>
  <c r="O463" i="6"/>
  <c r="P463" i="6"/>
  <c r="Q463" i="6"/>
  <c r="B464" i="6"/>
  <c r="O464" i="6"/>
  <c r="P464" i="6"/>
  <c r="Q464" i="6"/>
  <c r="B465" i="6"/>
  <c r="O465" i="6"/>
  <c r="P465" i="6"/>
  <c r="Q465" i="6"/>
  <c r="B466" i="6"/>
  <c r="O466" i="6"/>
  <c r="P466" i="6"/>
  <c r="Q466" i="6"/>
  <c r="B467" i="6"/>
  <c r="O467" i="6"/>
  <c r="P467" i="6"/>
  <c r="Q467" i="6"/>
  <c r="B468" i="6"/>
  <c r="O468" i="6"/>
  <c r="P468" i="6"/>
  <c r="Q468" i="6"/>
  <c r="B469" i="6"/>
  <c r="O469" i="6"/>
  <c r="P469" i="6"/>
  <c r="Q469" i="6"/>
  <c r="B470" i="6"/>
  <c r="O470" i="6"/>
  <c r="P470" i="6"/>
  <c r="Q470" i="6"/>
  <c r="B471" i="6"/>
  <c r="O471" i="6"/>
  <c r="P471" i="6"/>
  <c r="Q471" i="6"/>
  <c r="B472" i="6"/>
  <c r="O472" i="6"/>
  <c r="P472" i="6"/>
  <c r="Q472" i="6"/>
  <c r="B473" i="6"/>
  <c r="O473" i="6"/>
  <c r="P473" i="6"/>
  <c r="Q473" i="6"/>
  <c r="B474" i="6"/>
  <c r="O474" i="6"/>
  <c r="P474" i="6"/>
  <c r="Q474" i="6"/>
  <c r="B475" i="6"/>
  <c r="O475" i="6"/>
  <c r="P475" i="6"/>
  <c r="Q475" i="6"/>
  <c r="B476" i="6"/>
  <c r="O476" i="6"/>
  <c r="P476" i="6"/>
  <c r="Q476" i="6"/>
  <c r="B477" i="6"/>
  <c r="O477" i="6"/>
  <c r="P477" i="6"/>
  <c r="Q477" i="6"/>
  <c r="B478" i="6"/>
  <c r="O478" i="6"/>
  <c r="P478" i="6"/>
  <c r="Q478" i="6"/>
  <c r="B479" i="6"/>
  <c r="O479" i="6"/>
  <c r="P479" i="6"/>
  <c r="B480" i="6"/>
  <c r="O480" i="6"/>
  <c r="P480" i="6"/>
  <c r="Q480" i="6"/>
  <c r="B481" i="6"/>
  <c r="O481" i="6"/>
  <c r="P481" i="6"/>
  <c r="Q481" i="6"/>
  <c r="B482" i="6"/>
  <c r="O482" i="6"/>
  <c r="P482" i="6"/>
  <c r="Q482" i="6"/>
  <c r="B483" i="6"/>
  <c r="O483" i="6"/>
  <c r="P483" i="6"/>
  <c r="Q483" i="6"/>
  <c r="B484" i="6"/>
  <c r="O484" i="6"/>
  <c r="P484" i="6"/>
  <c r="Q484" i="6"/>
  <c r="B485" i="6"/>
  <c r="O485" i="6"/>
  <c r="P485" i="6"/>
  <c r="Q485" i="6"/>
  <c r="B486" i="6"/>
  <c r="O486" i="6"/>
  <c r="P486" i="6"/>
  <c r="Q486" i="6"/>
  <c r="B487" i="6"/>
  <c r="O487" i="6"/>
  <c r="P487" i="6"/>
  <c r="Q487" i="6"/>
  <c r="B488" i="6"/>
  <c r="O488" i="6"/>
  <c r="P488" i="6"/>
  <c r="Q488" i="6"/>
  <c r="B489" i="6"/>
  <c r="O489" i="6"/>
  <c r="P489" i="6"/>
  <c r="Q489" i="6"/>
  <c r="B490" i="6"/>
  <c r="O490" i="6"/>
  <c r="P490" i="6"/>
  <c r="Q490" i="6"/>
  <c r="B491" i="6"/>
  <c r="O491" i="6"/>
  <c r="P491" i="6"/>
  <c r="Q491" i="6"/>
  <c r="B492" i="6"/>
  <c r="O492" i="6"/>
  <c r="P492" i="6"/>
  <c r="Q492" i="6"/>
  <c r="B493" i="6"/>
  <c r="O493" i="6"/>
  <c r="P493" i="6"/>
  <c r="Q493" i="6"/>
  <c r="B494" i="6"/>
  <c r="O494" i="6"/>
  <c r="P494" i="6"/>
  <c r="Q494" i="6"/>
  <c r="B495" i="6"/>
  <c r="O495" i="6"/>
  <c r="P495" i="6"/>
  <c r="Q495" i="6"/>
  <c r="B496" i="6"/>
  <c r="O496" i="6"/>
  <c r="P496" i="6"/>
  <c r="Q496" i="6"/>
  <c r="B497" i="6"/>
  <c r="O497" i="6"/>
  <c r="P497" i="6"/>
  <c r="Q497" i="6"/>
  <c r="B498" i="6"/>
  <c r="O498" i="6"/>
  <c r="P498" i="6"/>
  <c r="Q498" i="6"/>
  <c r="B499" i="6"/>
  <c r="O499" i="6"/>
  <c r="P499" i="6"/>
  <c r="Q499" i="6"/>
  <c r="B500" i="6"/>
  <c r="O500" i="6"/>
  <c r="P500" i="6"/>
  <c r="Q500" i="6"/>
  <c r="B501" i="6"/>
  <c r="O501" i="6"/>
  <c r="P501" i="6"/>
  <c r="Q501" i="6"/>
  <c r="B502" i="6"/>
  <c r="O502" i="6"/>
  <c r="P502" i="6"/>
  <c r="Q502" i="6"/>
  <c r="B503" i="6"/>
  <c r="O503" i="6"/>
  <c r="P503" i="6"/>
  <c r="Q503" i="6"/>
  <c r="B504" i="6"/>
  <c r="O504" i="6"/>
  <c r="P504" i="6"/>
  <c r="Q504" i="6"/>
  <c r="B505" i="6"/>
  <c r="O505" i="6"/>
  <c r="P505" i="6"/>
  <c r="Q505" i="6"/>
  <c r="B506" i="6"/>
  <c r="O506" i="6"/>
  <c r="P506" i="6"/>
  <c r="Q506" i="6"/>
  <c r="B507" i="6"/>
  <c r="O507" i="6"/>
  <c r="P507" i="6"/>
  <c r="Q507" i="6"/>
  <c r="B508" i="6"/>
  <c r="O508" i="6"/>
  <c r="P508" i="6"/>
  <c r="Q508" i="6"/>
  <c r="B509" i="6"/>
  <c r="O509" i="6"/>
  <c r="P509" i="6"/>
  <c r="Q509" i="6"/>
  <c r="B510" i="6"/>
  <c r="O510" i="6"/>
  <c r="P510" i="6"/>
  <c r="Q510" i="6"/>
  <c r="B511" i="6"/>
  <c r="O511" i="6"/>
  <c r="P511" i="6"/>
  <c r="Q511" i="6"/>
  <c r="B512" i="6"/>
  <c r="O512" i="6"/>
  <c r="P512" i="6"/>
  <c r="Q512" i="6"/>
  <c r="B513" i="6"/>
  <c r="O513" i="6"/>
  <c r="P513" i="6"/>
  <c r="Q513" i="6"/>
  <c r="B514" i="6"/>
  <c r="O514" i="6"/>
  <c r="P514" i="6"/>
  <c r="Q514" i="6"/>
  <c r="B515" i="6"/>
  <c r="O515" i="6"/>
  <c r="P515" i="6"/>
  <c r="Q515" i="6"/>
  <c r="B516" i="6"/>
  <c r="O516" i="6"/>
  <c r="P516" i="6"/>
  <c r="Q516" i="6"/>
  <c r="B517" i="6"/>
  <c r="O517" i="6"/>
  <c r="P517" i="6"/>
  <c r="Q517" i="6"/>
  <c r="B518" i="6"/>
  <c r="O518" i="6"/>
  <c r="P518" i="6"/>
  <c r="Q518" i="6"/>
  <c r="B519" i="6"/>
  <c r="O519" i="6"/>
  <c r="P519" i="6"/>
  <c r="Q519" i="6"/>
  <c r="B520" i="6"/>
  <c r="O520" i="6"/>
  <c r="P520" i="6"/>
  <c r="Q520" i="6"/>
  <c r="B521" i="6"/>
  <c r="O521" i="6"/>
  <c r="P521" i="6"/>
  <c r="Q521" i="6"/>
  <c r="B522" i="6"/>
  <c r="O522" i="6"/>
  <c r="P522" i="6"/>
  <c r="Q522" i="6"/>
  <c r="B523" i="6"/>
  <c r="O523" i="6"/>
  <c r="P523" i="6"/>
  <c r="Q523" i="6"/>
  <c r="B524" i="6"/>
  <c r="O524" i="6"/>
  <c r="P524" i="6"/>
  <c r="Q524" i="6"/>
  <c r="B525" i="6"/>
  <c r="O525" i="6"/>
  <c r="P525" i="6"/>
  <c r="Q525" i="6"/>
  <c r="B526" i="6"/>
  <c r="O526" i="6"/>
  <c r="P526" i="6"/>
  <c r="Q526" i="6"/>
  <c r="B527" i="6"/>
  <c r="O527" i="6"/>
  <c r="P527" i="6"/>
  <c r="Q527" i="6"/>
  <c r="B528" i="6"/>
  <c r="O528" i="6"/>
  <c r="P528" i="6"/>
  <c r="Q528" i="6"/>
  <c r="B529" i="6"/>
  <c r="O529" i="6"/>
  <c r="P529" i="6"/>
  <c r="Q529" i="6"/>
  <c r="B530" i="6"/>
  <c r="O530" i="6"/>
  <c r="P530" i="6"/>
  <c r="Q530" i="6"/>
  <c r="B531" i="6"/>
  <c r="O531" i="6"/>
  <c r="P531" i="6"/>
  <c r="Q531" i="6"/>
  <c r="B532" i="6"/>
  <c r="O532" i="6"/>
  <c r="P532" i="6"/>
  <c r="Q532" i="6"/>
  <c r="B533" i="6"/>
  <c r="O533" i="6"/>
  <c r="P533" i="6"/>
  <c r="Q533" i="6"/>
  <c r="B534" i="6"/>
  <c r="O534" i="6"/>
  <c r="P534" i="6"/>
  <c r="Q534" i="6"/>
  <c r="B535" i="6"/>
  <c r="O535" i="6"/>
  <c r="P535" i="6"/>
  <c r="Q535" i="6"/>
  <c r="B536" i="6"/>
  <c r="O536" i="6"/>
  <c r="P536" i="6"/>
  <c r="Q536" i="6"/>
  <c r="B537" i="6"/>
  <c r="O537" i="6"/>
  <c r="P537" i="6"/>
  <c r="Q537" i="6"/>
  <c r="B538" i="6"/>
  <c r="O538" i="6"/>
  <c r="P538" i="6"/>
  <c r="Q538" i="6"/>
  <c r="B539" i="6"/>
  <c r="O539" i="6"/>
  <c r="P539" i="6"/>
  <c r="Q539" i="6"/>
  <c r="B540" i="6"/>
  <c r="O540" i="6"/>
  <c r="P540" i="6"/>
  <c r="Q540" i="6"/>
  <c r="B541" i="6"/>
  <c r="O541" i="6"/>
  <c r="P541" i="6"/>
  <c r="Q541" i="6"/>
  <c r="B542" i="6"/>
  <c r="O542" i="6"/>
  <c r="P542" i="6"/>
  <c r="Q542" i="6"/>
  <c r="B543" i="6"/>
  <c r="O543" i="6"/>
  <c r="P543" i="6"/>
  <c r="Q543" i="6"/>
  <c r="B544" i="6"/>
  <c r="O544" i="6"/>
  <c r="P544" i="6"/>
  <c r="Q544" i="6"/>
  <c r="B545" i="6"/>
  <c r="O545" i="6"/>
  <c r="P545" i="6"/>
  <c r="Q545" i="6"/>
  <c r="B546" i="6"/>
  <c r="O546" i="6"/>
  <c r="P546" i="6"/>
  <c r="Q546" i="6"/>
  <c r="B547" i="6"/>
  <c r="O547" i="6"/>
  <c r="P547" i="6"/>
  <c r="Q547" i="6"/>
  <c r="B548" i="6"/>
  <c r="O548" i="6"/>
  <c r="P548" i="6"/>
  <c r="Q548" i="6"/>
  <c r="B549" i="6"/>
  <c r="O549" i="6"/>
  <c r="P549" i="6"/>
  <c r="Q549" i="6"/>
  <c r="B550" i="6"/>
  <c r="O550" i="6"/>
  <c r="P550" i="6"/>
  <c r="Q550" i="6"/>
  <c r="B551" i="6"/>
  <c r="O551" i="6"/>
  <c r="P551" i="6"/>
  <c r="Q551" i="6"/>
  <c r="B552" i="6"/>
  <c r="O552" i="6"/>
  <c r="P552" i="6"/>
  <c r="Q552" i="6"/>
  <c r="B553" i="6"/>
  <c r="O553" i="6"/>
  <c r="P553" i="6"/>
  <c r="Q553" i="6"/>
  <c r="B554" i="6"/>
  <c r="O554" i="6"/>
  <c r="P554" i="6"/>
  <c r="Q554" i="6"/>
  <c r="B555" i="6"/>
  <c r="O555" i="6"/>
  <c r="P555" i="6"/>
  <c r="Q555" i="6"/>
  <c r="B556" i="6"/>
  <c r="O556" i="6"/>
  <c r="P556" i="6"/>
  <c r="Q556" i="6"/>
  <c r="B557" i="6"/>
  <c r="O557" i="6"/>
  <c r="P557" i="6"/>
  <c r="Q557" i="6"/>
  <c r="B558" i="6"/>
  <c r="O558" i="6"/>
  <c r="P558" i="6"/>
  <c r="Q558" i="6"/>
  <c r="B559" i="6"/>
  <c r="O559" i="6"/>
  <c r="P559" i="6"/>
  <c r="Q559" i="6"/>
  <c r="B560" i="6"/>
  <c r="O560" i="6"/>
  <c r="P560" i="6"/>
  <c r="Q560" i="6"/>
  <c r="B561" i="6"/>
  <c r="O561" i="6"/>
  <c r="P561" i="6"/>
  <c r="Q561" i="6"/>
  <c r="B562" i="6"/>
  <c r="O562" i="6"/>
  <c r="P562" i="6"/>
  <c r="Q562" i="6"/>
  <c r="B563" i="6"/>
  <c r="O563" i="6"/>
  <c r="P563" i="6"/>
  <c r="Q563" i="6"/>
  <c r="B564" i="6"/>
  <c r="O564" i="6"/>
  <c r="P564" i="6"/>
  <c r="Q564" i="6"/>
  <c r="B565" i="6"/>
  <c r="O565" i="6"/>
  <c r="P565" i="6"/>
  <c r="Q565" i="6"/>
  <c r="B566" i="6"/>
  <c r="O566" i="6"/>
  <c r="P566" i="6"/>
  <c r="Q566" i="6"/>
  <c r="B567" i="6"/>
  <c r="O567" i="6"/>
  <c r="P567" i="6"/>
  <c r="Q567" i="6"/>
  <c r="B568" i="6"/>
  <c r="O568" i="6"/>
  <c r="P568" i="6"/>
  <c r="Q568" i="6"/>
  <c r="B569" i="6"/>
  <c r="O569" i="6"/>
  <c r="P569" i="6"/>
  <c r="Q569" i="6"/>
  <c r="B570" i="6"/>
  <c r="O570" i="6"/>
  <c r="P570" i="6"/>
  <c r="Q570" i="6"/>
  <c r="B571" i="6"/>
  <c r="O571" i="6"/>
  <c r="P571" i="6"/>
  <c r="Q571" i="6"/>
  <c r="B572" i="6"/>
  <c r="O572" i="6"/>
  <c r="P572" i="6"/>
  <c r="Q572" i="6"/>
  <c r="B573" i="6"/>
  <c r="O573" i="6"/>
  <c r="P573" i="6"/>
  <c r="Q573" i="6"/>
  <c r="B574" i="6"/>
  <c r="O574" i="6"/>
  <c r="P574" i="6"/>
  <c r="Q574" i="6"/>
  <c r="B575" i="6"/>
  <c r="O575" i="6"/>
  <c r="P575" i="6"/>
  <c r="Q575" i="6"/>
  <c r="B576" i="6"/>
  <c r="O576" i="6"/>
  <c r="P576" i="6"/>
  <c r="Q576" i="6"/>
  <c r="B577" i="6"/>
  <c r="O577" i="6"/>
  <c r="P577" i="6"/>
  <c r="Q577" i="6"/>
  <c r="B578" i="6"/>
  <c r="O578" i="6"/>
  <c r="P578" i="6"/>
  <c r="Q578" i="6"/>
  <c r="B579" i="6"/>
  <c r="O579" i="6"/>
  <c r="P579" i="6"/>
  <c r="Q579" i="6"/>
  <c r="B580" i="6"/>
  <c r="O580" i="6"/>
  <c r="P580" i="6"/>
  <c r="Q580" i="6"/>
  <c r="B581" i="6"/>
  <c r="O581" i="6"/>
  <c r="P581" i="6"/>
  <c r="Q581" i="6"/>
  <c r="B1166" i="1"/>
  <c r="B1165" i="1"/>
  <c r="B1164" i="1"/>
  <c r="B1163" i="1"/>
  <c r="B1162" i="1"/>
  <c r="B1161" i="1"/>
  <c r="B1160" i="1"/>
  <c r="B1159" i="1"/>
  <c r="B1158" i="1"/>
  <c r="B1157" i="1"/>
  <c r="B1156" i="1"/>
  <c r="B1155" i="1"/>
  <c r="B1154" i="1"/>
  <c r="B1153" i="1"/>
  <c r="B1152" i="1"/>
  <c r="B1151" i="1"/>
  <c r="B1150" i="1"/>
  <c r="B1149" i="1"/>
  <c r="B1148" i="1"/>
  <c r="B1147" i="1"/>
  <c r="B1146" i="1"/>
  <c r="B1145" i="1"/>
  <c r="B1144" i="1"/>
  <c r="B1143" i="1"/>
  <c r="B1142" i="1"/>
  <c r="B1141" i="1"/>
  <c r="B1140" i="1"/>
  <c r="B1139" i="1"/>
  <c r="B1138" i="1"/>
  <c r="B1137" i="1"/>
  <c r="B1136" i="1"/>
  <c r="B1135" i="1"/>
  <c r="B1134" i="1"/>
  <c r="B1133" i="1"/>
  <c r="B1132" i="1"/>
  <c r="B1131" i="1"/>
  <c r="B1130" i="1"/>
  <c r="B1129" i="1"/>
  <c r="B1128" i="1"/>
  <c r="B1127" i="1"/>
  <c r="B1126" i="1"/>
  <c r="B1125" i="1"/>
  <c r="B1124" i="1"/>
  <c r="B1123" i="1"/>
  <c r="B1122" i="1"/>
  <c r="B1121" i="1"/>
  <c r="B1120" i="1"/>
  <c r="B1119" i="1"/>
  <c r="B1118" i="1"/>
  <c r="B1117" i="1"/>
  <c r="B1116" i="1"/>
  <c r="B1115" i="1"/>
  <c r="B1114" i="1"/>
  <c r="B1113" i="1"/>
  <c r="B1112" i="1"/>
  <c r="B1111" i="1"/>
  <c r="B1110" i="1"/>
  <c r="B1109" i="1"/>
  <c r="B1108" i="1"/>
  <c r="B1107" i="1"/>
  <c r="B1106" i="1"/>
  <c r="B1105" i="1"/>
  <c r="B1104" i="1"/>
  <c r="B1103" i="1"/>
  <c r="B1102" i="1"/>
  <c r="B1101" i="1"/>
  <c r="B1100" i="1"/>
  <c r="B1099" i="1"/>
  <c r="B1098" i="1"/>
  <c r="B1097" i="1"/>
  <c r="B1096" i="1"/>
  <c r="B1095" i="1"/>
  <c r="B1094" i="1"/>
  <c r="B1093" i="1"/>
  <c r="B1092" i="1"/>
  <c r="B1091" i="1"/>
  <c r="B1090" i="1"/>
  <c r="B1089" i="1"/>
  <c r="B1088" i="1"/>
  <c r="B1087" i="1"/>
  <c r="B1086" i="1"/>
  <c r="B1085" i="1"/>
  <c r="B1084" i="1"/>
  <c r="B1083" i="1"/>
  <c r="B1082" i="1"/>
  <c r="B1081" i="1"/>
  <c r="B1080" i="1"/>
  <c r="B1079" i="1"/>
  <c r="B1078" i="1"/>
  <c r="B1077" i="1"/>
  <c r="B1076" i="1"/>
  <c r="B1075" i="1"/>
  <c r="B1074" i="1"/>
  <c r="B1073" i="1"/>
  <c r="B1072" i="1"/>
  <c r="B1071" i="1"/>
  <c r="B1070" i="1"/>
  <c r="B1069" i="1"/>
  <c r="B1068" i="1"/>
  <c r="B1067" i="1"/>
  <c r="B1066" i="1"/>
  <c r="B1065" i="1"/>
  <c r="B1064" i="1"/>
  <c r="B1063" i="1"/>
  <c r="B1062" i="1"/>
  <c r="B1061" i="1"/>
  <c r="B1060" i="1"/>
  <c r="B1059" i="1"/>
  <c r="B1058" i="1"/>
  <c r="B1057" i="1"/>
  <c r="B1056" i="1"/>
  <c r="B1055" i="1"/>
  <c r="B1054" i="1"/>
  <c r="B1053" i="1"/>
  <c r="B1052" i="1"/>
  <c r="B1051" i="1"/>
  <c r="B1050" i="1"/>
  <c r="B1049" i="1"/>
  <c r="B1048" i="1"/>
  <c r="B1047" i="1"/>
  <c r="B1046" i="1"/>
  <c r="B1045" i="1"/>
  <c r="B1044" i="1"/>
  <c r="B1043" i="1"/>
  <c r="B1042" i="1"/>
  <c r="B1041" i="1"/>
  <c r="B1040" i="1"/>
  <c r="B1039" i="1"/>
  <c r="B1038" i="1"/>
  <c r="B1037" i="1"/>
  <c r="B1036" i="1"/>
  <c r="B1035" i="1"/>
  <c r="B1034" i="1"/>
  <c r="B1033" i="1"/>
  <c r="B1032" i="1"/>
  <c r="B1031" i="1"/>
  <c r="B1030" i="1"/>
  <c r="B1029" i="1"/>
  <c r="B1028" i="1"/>
  <c r="B1027" i="1"/>
  <c r="B1026" i="1"/>
  <c r="B1025" i="1"/>
  <c r="B1024" i="1"/>
  <c r="B1023" i="1"/>
  <c r="B1022" i="1"/>
  <c r="B1021" i="1"/>
  <c r="B1020" i="1"/>
  <c r="B1019" i="1"/>
  <c r="B1018" i="1"/>
  <c r="B1017" i="1"/>
  <c r="B1016" i="1"/>
  <c r="B1015" i="1"/>
  <c r="B1014" i="1"/>
  <c r="B1013" i="1"/>
  <c r="B1012" i="1"/>
  <c r="B1011" i="1"/>
  <c r="B1010" i="1"/>
  <c r="B1009" i="1"/>
  <c r="B1008" i="1"/>
  <c r="B1007" i="1"/>
  <c r="B1006" i="1"/>
  <c r="B1005" i="1"/>
  <c r="B1004" i="1"/>
  <c r="B1003" i="1"/>
  <c r="B1002" i="1"/>
  <c r="B1001" i="1"/>
  <c r="B1000" i="1"/>
  <c r="B999" i="1"/>
  <c r="B998" i="1"/>
  <c r="B997" i="1"/>
  <c r="B996" i="1"/>
  <c r="B995" i="1"/>
  <c r="B994" i="1"/>
  <c r="B993" i="1"/>
  <c r="B992" i="1"/>
  <c r="B991" i="1"/>
  <c r="B990" i="1"/>
  <c r="B989" i="1"/>
  <c r="B988" i="1"/>
  <c r="B987" i="1"/>
  <c r="B986" i="1"/>
  <c r="B985" i="1"/>
  <c r="B984" i="1"/>
  <c r="B983" i="1"/>
  <c r="B982" i="1"/>
  <c r="B981" i="1"/>
  <c r="B980" i="1"/>
  <c r="B979" i="1"/>
  <c r="B978" i="1"/>
  <c r="B977" i="1"/>
  <c r="B976" i="1"/>
  <c r="B975" i="1"/>
  <c r="B974" i="1"/>
  <c r="B973" i="1"/>
  <c r="B1167" i="1"/>
  <c r="B1168" i="1"/>
  <c r="B1169" i="1"/>
  <c r="B1170" i="1"/>
  <c r="B1171" i="1"/>
  <c r="B1172" i="1"/>
  <c r="B1173" i="1"/>
  <c r="B1174" i="1"/>
  <c r="B1175" i="1"/>
  <c r="B1176" i="1"/>
  <c r="B1177" i="1"/>
  <c r="B1178" i="1"/>
  <c r="B1179" i="1"/>
  <c r="B1180" i="1"/>
  <c r="B1181" i="1"/>
  <c r="B1182" i="1"/>
  <c r="B1183" i="1"/>
  <c r="B1184" i="1"/>
  <c r="B1185" i="1"/>
  <c r="B1186" i="1"/>
  <c r="B1187" i="1"/>
  <c r="B1188" i="1"/>
  <c r="B1189" i="1"/>
  <c r="B1190" i="1"/>
  <c r="B1191" i="1"/>
  <c r="B1192" i="1"/>
  <c r="B1193" i="1"/>
  <c r="B1194" i="1"/>
  <c r="B1195" i="1"/>
  <c r="B1196" i="1"/>
  <c r="B1197" i="1"/>
  <c r="B1198" i="1"/>
  <c r="B1199" i="1"/>
  <c r="B1200" i="1"/>
  <c r="B1201" i="1"/>
  <c r="B1202" i="1"/>
  <c r="B1203" i="1"/>
  <c r="B1204" i="1"/>
  <c r="B1205" i="1"/>
  <c r="B1206" i="1"/>
  <c r="B1207" i="1"/>
  <c r="B1208" i="1"/>
  <c r="B1209" i="1"/>
  <c r="B1210" i="1"/>
  <c r="B1211" i="1"/>
  <c r="B1212" i="1"/>
  <c r="B1213" i="1"/>
  <c r="B1214" i="1"/>
  <c r="B1215" i="1"/>
  <c r="B1216" i="1"/>
  <c r="B1217" i="1"/>
  <c r="B1218" i="1"/>
  <c r="B1219" i="1"/>
  <c r="B1220" i="1"/>
  <c r="B1221" i="1"/>
  <c r="B1222" i="1"/>
  <c r="B1223" i="1"/>
  <c r="B1224" i="1"/>
  <c r="B1225" i="1"/>
  <c r="B1226" i="1"/>
  <c r="B1227" i="1"/>
  <c r="B1228" i="1"/>
  <c r="B1229" i="1"/>
  <c r="B1230" i="1"/>
  <c r="B1231" i="1"/>
  <c r="B1232" i="1"/>
  <c r="B1233" i="1"/>
  <c r="B1234" i="1"/>
  <c r="B1235" i="1"/>
  <c r="B1236" i="1"/>
  <c r="B1237" i="1"/>
  <c r="B1238" i="1"/>
  <c r="B1239" i="1"/>
  <c r="B1240" i="1"/>
  <c r="B1241" i="1"/>
  <c r="B1242" i="1"/>
  <c r="B1243" i="1"/>
  <c r="B1244" i="1"/>
  <c r="B1245" i="1"/>
  <c r="B1246" i="1"/>
  <c r="B1247" i="1"/>
  <c r="B1248" i="1"/>
  <c r="B1249" i="1"/>
  <c r="B1250" i="1"/>
  <c r="B1251" i="1"/>
  <c r="B1252" i="1"/>
  <c r="B1253" i="1"/>
  <c r="B1254" i="1"/>
  <c r="B1255" i="1"/>
  <c r="B1256" i="1"/>
  <c r="B1257" i="1"/>
  <c r="B1258" i="1"/>
  <c r="B1259" i="1"/>
  <c r="B1260" i="1"/>
  <c r="B1261" i="1"/>
  <c r="B1262" i="1"/>
  <c r="B1263" i="1"/>
  <c r="B1264" i="1"/>
  <c r="B1265" i="1"/>
  <c r="B1266" i="1"/>
  <c r="B1267" i="1"/>
  <c r="B1268" i="1"/>
  <c r="B1269" i="1"/>
  <c r="B1270" i="1"/>
  <c r="B1271" i="1"/>
  <c r="B1272" i="1"/>
  <c r="B1273" i="1"/>
  <c r="B1274" i="1"/>
  <c r="B1275" i="1"/>
  <c r="B1276" i="1"/>
  <c r="B1277" i="1"/>
  <c r="B1278" i="1"/>
  <c r="B1279" i="1"/>
  <c r="B1280" i="1"/>
  <c r="B1281" i="1"/>
  <c r="B1282" i="1"/>
  <c r="B1283" i="1"/>
  <c r="B1284" i="1"/>
  <c r="B1285" i="1"/>
  <c r="B1286" i="1"/>
  <c r="B1287" i="1"/>
  <c r="B1288" i="1"/>
  <c r="B1289" i="1"/>
  <c r="B1290" i="1"/>
  <c r="B1291" i="1"/>
  <c r="B1292" i="1"/>
  <c r="B1293" i="1"/>
  <c r="B1294" i="1"/>
  <c r="B1295" i="1"/>
  <c r="B1296" i="1"/>
  <c r="B1297" i="1"/>
  <c r="B1298" i="1"/>
  <c r="B1299" i="1"/>
  <c r="B1300" i="1"/>
  <c r="B1301" i="1"/>
  <c r="B1302" i="1"/>
  <c r="B1303" i="1"/>
  <c r="B1304" i="1"/>
  <c r="B1305" i="1"/>
  <c r="B1306" i="1"/>
  <c r="B1307" i="1"/>
  <c r="B1308" i="1"/>
  <c r="B1309" i="1"/>
  <c r="B1310" i="1"/>
  <c r="B1311" i="1"/>
  <c r="B1312" i="1"/>
  <c r="B1313" i="1"/>
  <c r="B1314" i="1"/>
  <c r="B1315" i="1"/>
  <c r="B1316" i="1"/>
  <c r="B1317" i="1"/>
  <c r="B1318" i="1"/>
  <c r="B1319" i="1"/>
  <c r="B1320" i="1"/>
  <c r="B1321" i="1"/>
  <c r="B1322" i="1"/>
  <c r="B1323" i="1"/>
  <c r="B1324" i="1"/>
  <c r="B1325" i="1"/>
  <c r="B1326" i="1"/>
  <c r="B1327" i="1"/>
  <c r="B1328" i="1"/>
  <c r="B1329" i="1"/>
  <c r="B1330" i="1"/>
  <c r="B1331" i="1"/>
  <c r="B1332" i="1"/>
  <c r="B1333" i="1"/>
  <c r="B1334" i="1"/>
  <c r="B1335" i="1"/>
  <c r="B1336" i="1"/>
  <c r="B1337" i="1"/>
  <c r="B1338" i="1"/>
  <c r="B1339" i="1"/>
  <c r="B1340" i="1"/>
  <c r="B1341" i="1"/>
  <c r="B1342" i="1"/>
  <c r="B1343" i="1"/>
  <c r="B1344" i="1"/>
  <c r="B1345" i="1"/>
  <c r="B1346" i="1"/>
  <c r="B1347" i="1"/>
  <c r="B1348" i="1"/>
  <c r="B1349" i="1"/>
  <c r="B1350" i="1"/>
  <c r="B1351" i="1"/>
  <c r="B1352" i="1"/>
  <c r="B1353" i="1"/>
  <c r="B1354" i="1"/>
  <c r="B1355" i="1"/>
  <c r="B1356" i="1"/>
  <c r="B1357" i="1"/>
  <c r="B1358" i="1"/>
  <c r="B1359" i="1"/>
  <c r="B1360" i="1"/>
  <c r="B1361" i="1"/>
  <c r="B1362" i="1"/>
  <c r="B1363" i="1"/>
  <c r="B1364" i="1"/>
  <c r="B1365" i="1"/>
  <c r="B1366" i="1"/>
  <c r="B1367" i="1"/>
  <c r="B1368" i="1"/>
  <c r="B1369" i="1"/>
  <c r="B1370" i="1"/>
  <c r="B1371" i="1"/>
  <c r="B1372" i="1"/>
  <c r="B1373" i="1"/>
  <c r="B1374" i="1"/>
  <c r="B1375" i="1"/>
  <c r="B1376" i="1"/>
  <c r="B1377" i="1"/>
  <c r="B1378" i="1"/>
  <c r="B1379" i="1"/>
  <c r="B1380" i="1"/>
  <c r="B1381" i="1"/>
  <c r="B1382" i="1"/>
  <c r="B1383" i="1"/>
  <c r="B1384" i="1"/>
  <c r="B1385" i="1"/>
  <c r="B1386" i="1"/>
  <c r="B1387" i="1"/>
  <c r="B1388" i="1"/>
  <c r="B1389" i="1"/>
  <c r="B1390" i="1"/>
  <c r="B1391" i="1"/>
  <c r="B1392" i="1"/>
  <c r="B1393" i="1"/>
  <c r="B1394" i="1"/>
  <c r="B1395" i="1"/>
  <c r="B1396" i="1"/>
  <c r="B1397" i="1"/>
  <c r="B1398" i="1"/>
  <c r="B1399" i="1"/>
  <c r="B1400" i="1"/>
  <c r="B1401" i="1"/>
  <c r="B1402" i="1"/>
  <c r="B1403" i="1"/>
  <c r="B1404" i="1"/>
  <c r="B1405" i="1"/>
  <c r="B1406" i="1"/>
  <c r="B1407" i="1"/>
  <c r="B1408" i="1"/>
  <c r="B1409" i="1"/>
  <c r="B1410" i="1"/>
  <c r="B1411" i="1"/>
  <c r="B1412" i="1"/>
  <c r="B1413" i="1"/>
  <c r="B1414" i="1"/>
  <c r="B1415" i="1"/>
  <c r="B1416" i="1"/>
  <c r="B1417" i="1"/>
  <c r="B1418" i="1"/>
  <c r="B1419" i="1"/>
  <c r="B1420" i="1"/>
  <c r="B1421" i="1"/>
  <c r="B1422" i="1"/>
  <c r="B1423" i="1"/>
  <c r="B1424" i="1"/>
  <c r="B1425" i="1"/>
  <c r="B1426" i="1"/>
  <c r="B1427" i="1"/>
  <c r="B1428" i="1"/>
  <c r="B1429" i="1"/>
  <c r="B1430" i="1"/>
  <c r="B1431" i="1"/>
  <c r="B1432" i="1"/>
  <c r="B1433" i="1"/>
  <c r="B1434" i="1"/>
  <c r="B1435" i="1"/>
  <c r="B1436" i="1"/>
  <c r="B1437" i="1"/>
  <c r="B1438" i="1"/>
  <c r="B1439" i="1"/>
  <c r="B1440" i="1"/>
  <c r="B1441" i="1"/>
  <c r="B1442" i="1"/>
  <c r="B1443" i="1"/>
  <c r="B1444" i="1"/>
  <c r="B1445" i="1"/>
  <c r="B1446" i="1"/>
  <c r="B1447" i="1"/>
  <c r="B1448" i="1"/>
  <c r="B1449" i="1"/>
  <c r="B1450" i="1"/>
  <c r="B1451" i="1"/>
  <c r="B1452" i="1"/>
  <c r="B1453" i="1"/>
  <c r="B1454" i="1"/>
  <c r="B1455" i="1"/>
  <c r="B1456" i="1"/>
  <c r="B1457" i="1"/>
  <c r="B1458" i="1"/>
  <c r="B1459" i="1"/>
  <c r="B1460" i="1"/>
  <c r="B1461" i="1"/>
  <c r="B1462" i="1"/>
  <c r="B1463" i="1"/>
  <c r="B1464" i="1"/>
  <c r="B1465" i="1"/>
  <c r="B1466" i="1"/>
  <c r="B1467" i="1"/>
  <c r="B1468" i="1"/>
  <c r="B1469" i="1"/>
  <c r="B1470" i="1"/>
  <c r="B1471" i="1"/>
  <c r="B1472" i="1"/>
  <c r="B1473" i="1"/>
  <c r="B1474" i="1"/>
  <c r="B1475" i="1"/>
  <c r="B1476" i="1"/>
  <c r="B1477" i="1"/>
  <c r="B1478" i="1"/>
  <c r="B1479" i="1"/>
  <c r="B1480" i="1"/>
  <c r="B1481" i="1"/>
  <c r="B1482" i="1"/>
  <c r="B1483" i="1"/>
  <c r="B1484" i="1"/>
  <c r="B1485" i="1"/>
  <c r="B1486" i="1"/>
  <c r="B1487" i="1"/>
  <c r="B1488" i="1"/>
  <c r="B1489" i="1"/>
  <c r="B1490" i="1"/>
  <c r="B1491" i="1"/>
  <c r="B1492" i="1"/>
  <c r="B1493" i="1"/>
  <c r="B1494" i="1"/>
  <c r="B1495" i="1"/>
  <c r="B1496" i="1"/>
  <c r="B1497" i="1"/>
  <c r="B1498" i="1"/>
  <c r="B1499" i="1"/>
  <c r="B1500" i="1"/>
  <c r="B1501" i="1"/>
  <c r="B1502" i="1"/>
  <c r="B1503" i="1"/>
  <c r="B1504" i="1"/>
  <c r="B1505" i="1"/>
  <c r="B1506" i="1"/>
  <c r="B1507" i="1"/>
  <c r="B1508" i="1"/>
  <c r="B1509" i="1"/>
  <c r="B1510" i="1"/>
  <c r="B1511" i="1"/>
  <c r="B1512" i="1"/>
  <c r="B1513" i="1"/>
  <c r="B1514" i="1"/>
  <c r="B1515" i="1"/>
  <c r="B1516" i="1"/>
  <c r="B1517" i="1"/>
  <c r="B1518" i="1"/>
  <c r="B1519" i="1"/>
  <c r="B1520" i="1"/>
  <c r="B1521" i="1"/>
  <c r="B1522" i="1"/>
  <c r="B1523" i="1"/>
  <c r="B1524" i="1"/>
  <c r="B1525" i="1"/>
  <c r="B1526" i="1"/>
  <c r="B1527" i="1"/>
  <c r="B1528" i="1"/>
  <c r="B1529" i="1"/>
  <c r="B1530" i="1"/>
  <c r="B1531" i="1"/>
  <c r="B1532" i="1"/>
  <c r="B1533" i="1"/>
  <c r="B1534" i="1"/>
  <c r="B1535" i="1"/>
  <c r="B1536" i="1"/>
  <c r="B1537" i="1"/>
  <c r="B1538" i="1"/>
  <c r="B1539" i="1"/>
  <c r="B1540" i="1"/>
  <c r="B1541" i="1"/>
  <c r="B1542" i="1"/>
  <c r="B1543" i="1"/>
  <c r="B1544" i="1"/>
  <c r="B1545" i="1"/>
  <c r="B1546" i="1"/>
  <c r="B1547" i="1"/>
  <c r="B1548" i="1"/>
  <c r="B1549" i="1"/>
  <c r="B1550" i="1"/>
  <c r="B1551" i="1"/>
  <c r="B1552" i="1"/>
  <c r="B1553" i="1"/>
  <c r="B1554" i="1"/>
  <c r="B1555" i="1"/>
  <c r="B1556" i="1"/>
  <c r="B1557" i="1"/>
  <c r="B1558" i="1"/>
  <c r="B1559" i="1"/>
  <c r="K1055" i="1"/>
  <c r="K1056" i="1"/>
  <c r="K1057" i="1"/>
  <c r="K1058" i="1"/>
  <c r="K1059" i="1"/>
  <c r="K1060" i="1"/>
  <c r="K1061" i="1"/>
  <c r="K1062" i="1"/>
  <c r="K1063" i="1"/>
  <c r="K1064" i="1"/>
  <c r="K1065" i="1"/>
  <c r="K1066" i="1"/>
  <c r="K1067" i="1"/>
  <c r="K1068" i="1"/>
  <c r="K1069" i="1"/>
  <c r="K1070" i="1"/>
  <c r="K1071" i="1"/>
  <c r="K1072" i="1"/>
  <c r="K1073" i="1"/>
  <c r="K1074" i="1"/>
  <c r="K1075" i="1"/>
  <c r="K1076" i="1"/>
  <c r="K1077" i="1"/>
  <c r="K1078" i="1"/>
  <c r="K1079" i="1"/>
  <c r="K1080" i="1"/>
  <c r="K1081" i="1"/>
  <c r="K1082" i="1"/>
  <c r="K1083" i="1"/>
  <c r="K1084" i="1"/>
  <c r="K1085" i="1"/>
  <c r="K1086" i="1"/>
  <c r="K1087" i="1"/>
  <c r="K1088" i="1"/>
  <c r="K1089" i="1"/>
  <c r="K1090" i="1"/>
  <c r="K1091" i="1"/>
  <c r="K1092" i="1"/>
  <c r="K1093" i="1"/>
  <c r="K1094" i="1"/>
  <c r="K1095" i="1"/>
  <c r="K1096" i="1"/>
  <c r="K1097" i="1"/>
  <c r="K1098" i="1"/>
  <c r="K1099" i="1"/>
  <c r="K1100" i="1"/>
  <c r="K1101" i="1"/>
  <c r="K1102" i="1"/>
  <c r="K1103" i="1"/>
  <c r="K1104" i="1"/>
  <c r="K1105" i="1"/>
  <c r="K1106" i="1"/>
  <c r="K1107" i="1"/>
  <c r="K1108" i="1"/>
  <c r="K1109" i="1"/>
  <c r="K1110" i="1"/>
  <c r="K1111" i="1"/>
  <c r="K1112" i="1"/>
  <c r="K1113" i="1"/>
  <c r="K1114" i="1"/>
  <c r="K1115" i="1"/>
  <c r="K1116" i="1"/>
  <c r="K1117" i="1"/>
  <c r="K1118" i="1"/>
  <c r="K1119" i="1"/>
  <c r="K1120" i="1"/>
  <c r="K1121" i="1"/>
  <c r="K1122" i="1"/>
  <c r="K1123" i="1"/>
  <c r="K1124" i="1"/>
  <c r="K1125" i="1"/>
  <c r="K1126" i="1"/>
  <c r="K1127" i="1"/>
  <c r="K1128" i="1"/>
  <c r="K1129" i="1"/>
  <c r="K1130" i="1"/>
  <c r="K1131" i="1"/>
  <c r="K1132" i="1"/>
  <c r="K1133" i="1"/>
  <c r="K1134" i="1"/>
  <c r="K1135" i="1"/>
  <c r="K1136" i="1"/>
  <c r="K1137" i="1"/>
  <c r="K1138" i="1"/>
  <c r="K1139" i="1"/>
  <c r="K1140" i="1"/>
  <c r="K1141" i="1"/>
  <c r="K1142" i="1"/>
  <c r="K1143" i="1"/>
  <c r="K1144" i="1"/>
  <c r="K1145" i="1"/>
  <c r="K1146" i="1"/>
  <c r="K1147" i="1"/>
  <c r="K1148" i="1"/>
  <c r="K1149" i="1"/>
  <c r="K1150" i="1"/>
  <c r="K1151" i="1"/>
  <c r="K1152" i="1"/>
  <c r="K1153" i="1"/>
  <c r="K1154" i="1"/>
  <c r="K1155" i="1"/>
  <c r="K1156" i="1"/>
  <c r="K1157" i="1"/>
  <c r="K1158" i="1"/>
  <c r="K1159" i="1"/>
  <c r="K1160" i="1"/>
  <c r="K1161" i="1"/>
  <c r="K1162" i="1"/>
  <c r="K1163" i="1"/>
  <c r="K1164" i="1"/>
  <c r="K1165" i="1"/>
  <c r="K1166" i="1"/>
  <c r="K1167" i="1"/>
  <c r="K1168" i="1"/>
  <c r="K1169" i="1"/>
  <c r="K1170" i="1"/>
  <c r="K1171" i="1"/>
  <c r="K1172" i="1"/>
  <c r="K1173" i="1"/>
  <c r="K1174" i="1"/>
  <c r="K1175" i="1"/>
  <c r="K1176" i="1"/>
  <c r="K1177" i="1"/>
  <c r="K1178" i="1"/>
  <c r="K1179" i="1"/>
  <c r="K1180" i="1"/>
  <c r="K1181" i="1"/>
  <c r="K1182" i="1"/>
  <c r="K1183" i="1"/>
  <c r="K1184" i="1"/>
  <c r="K1185" i="1"/>
  <c r="K1186" i="1"/>
  <c r="K1187" i="1"/>
  <c r="K1188" i="1"/>
  <c r="K1189" i="1"/>
  <c r="K1190" i="1"/>
  <c r="K1191" i="1"/>
  <c r="K1192" i="1"/>
  <c r="K1193" i="1"/>
  <c r="K1194" i="1"/>
  <c r="K1195" i="1"/>
  <c r="K1196" i="1"/>
  <c r="K1197" i="1"/>
  <c r="K1198" i="1"/>
  <c r="K1199" i="1"/>
  <c r="K1200" i="1"/>
  <c r="K1201" i="1"/>
  <c r="K1202" i="1"/>
  <c r="K1203" i="1"/>
  <c r="K1204" i="1"/>
  <c r="K1205" i="1"/>
  <c r="K1206" i="1"/>
  <c r="K1207" i="1"/>
  <c r="K1208" i="1"/>
  <c r="K1209" i="1"/>
  <c r="K1210" i="1"/>
  <c r="K1211" i="1"/>
  <c r="K1212" i="1"/>
  <c r="K1213" i="1"/>
  <c r="K1214" i="1"/>
  <c r="K1215" i="1"/>
  <c r="K1216" i="1"/>
  <c r="K1217" i="1"/>
  <c r="K1218" i="1"/>
  <c r="K1219" i="1"/>
  <c r="K1220" i="1"/>
  <c r="K1221" i="1"/>
  <c r="K1222" i="1"/>
  <c r="K1223" i="1"/>
  <c r="K1224" i="1"/>
  <c r="K1225" i="1"/>
  <c r="K1226" i="1"/>
  <c r="K1227" i="1"/>
  <c r="K1228" i="1"/>
  <c r="K1229" i="1"/>
  <c r="K1230" i="1"/>
  <c r="K1231" i="1"/>
  <c r="K1232" i="1"/>
  <c r="K1233" i="1"/>
  <c r="K1234" i="1"/>
  <c r="K1235" i="1"/>
  <c r="K1236" i="1"/>
  <c r="K1237" i="1"/>
  <c r="K1238" i="1"/>
  <c r="K1239" i="1"/>
  <c r="K1240" i="1"/>
  <c r="K1241" i="1"/>
  <c r="K1242" i="1"/>
  <c r="K1243" i="1"/>
  <c r="K1244" i="1"/>
  <c r="K1245" i="1"/>
  <c r="K1246" i="1"/>
  <c r="K1247" i="1"/>
  <c r="K1248" i="1"/>
  <c r="K1249" i="1"/>
  <c r="K1250" i="1"/>
  <c r="K1251" i="1"/>
  <c r="K1252" i="1"/>
  <c r="K1253" i="1"/>
  <c r="K1254" i="1"/>
  <c r="K1255" i="1"/>
  <c r="K1256" i="1"/>
  <c r="K1257" i="1"/>
  <c r="K1258" i="1"/>
  <c r="K1259" i="1"/>
  <c r="K1260" i="1"/>
  <c r="K1261" i="1"/>
  <c r="K1262" i="1"/>
  <c r="K1263" i="1"/>
  <c r="K1264" i="1"/>
  <c r="K1265" i="1"/>
  <c r="K1266" i="1"/>
  <c r="K1267" i="1"/>
  <c r="K1268" i="1"/>
  <c r="K1269" i="1"/>
  <c r="K1270" i="1"/>
  <c r="K1271" i="1"/>
  <c r="K1272" i="1"/>
  <c r="K1273" i="1"/>
  <c r="K1274" i="1"/>
  <c r="K1275" i="1"/>
  <c r="K1276" i="1"/>
  <c r="K1277" i="1"/>
  <c r="K1278" i="1"/>
  <c r="K1279" i="1"/>
  <c r="K1280" i="1"/>
  <c r="K1281" i="1"/>
  <c r="K1282" i="1"/>
  <c r="K1283" i="1"/>
  <c r="K1284" i="1"/>
  <c r="K1285" i="1"/>
  <c r="K1286" i="1"/>
  <c r="K1287" i="1"/>
  <c r="K1288" i="1"/>
  <c r="K1289" i="1"/>
  <c r="K1290" i="1"/>
  <c r="K1291" i="1"/>
  <c r="K1292" i="1"/>
  <c r="K1293" i="1"/>
  <c r="K1294" i="1"/>
  <c r="K1295" i="1"/>
  <c r="K1296" i="1"/>
  <c r="K1297" i="1"/>
  <c r="K1298" i="1"/>
  <c r="K1299" i="1"/>
  <c r="K1300" i="1"/>
  <c r="K1301" i="1"/>
  <c r="K1302" i="1"/>
  <c r="K1303" i="1"/>
  <c r="K1304" i="1"/>
  <c r="K1305" i="1"/>
  <c r="K1306" i="1"/>
  <c r="K1307" i="1"/>
  <c r="K1308" i="1"/>
  <c r="K1309" i="1"/>
  <c r="K1310" i="1"/>
  <c r="K1311" i="1"/>
  <c r="K1312" i="1"/>
  <c r="K1313" i="1"/>
  <c r="K1314" i="1"/>
  <c r="K1315" i="1"/>
  <c r="K1316" i="1"/>
  <c r="K1317" i="1"/>
  <c r="K1318" i="1"/>
  <c r="K1319" i="1"/>
  <c r="K1320" i="1"/>
  <c r="K1321" i="1"/>
  <c r="K1322" i="1"/>
  <c r="K1323" i="1"/>
  <c r="K1324" i="1"/>
  <c r="K1325" i="1"/>
  <c r="K1326" i="1"/>
  <c r="K1327" i="1"/>
  <c r="K1328" i="1"/>
  <c r="K1329" i="1"/>
  <c r="K1330" i="1"/>
  <c r="K1331" i="1"/>
  <c r="K1332" i="1"/>
  <c r="K1333" i="1"/>
  <c r="K1334" i="1"/>
  <c r="K1335" i="1"/>
  <c r="K1336" i="1"/>
  <c r="K1337" i="1"/>
  <c r="K1338" i="1"/>
  <c r="K1339" i="1"/>
  <c r="K1340" i="1"/>
  <c r="K1341" i="1"/>
  <c r="K1342" i="1"/>
  <c r="K1343" i="1"/>
  <c r="K1344" i="1"/>
  <c r="K1345" i="1"/>
  <c r="K1346" i="1"/>
  <c r="K1347" i="1"/>
  <c r="K1348" i="1"/>
  <c r="K1349" i="1"/>
  <c r="K1350" i="1"/>
  <c r="K1351" i="1"/>
  <c r="K1352" i="1"/>
  <c r="K1353" i="1"/>
  <c r="K1354" i="1"/>
  <c r="K1355" i="1"/>
  <c r="K1356" i="1"/>
  <c r="K1357" i="1"/>
  <c r="K1358" i="1"/>
  <c r="K1359" i="1"/>
  <c r="K1360" i="1"/>
  <c r="K1361" i="1"/>
  <c r="K1362" i="1"/>
  <c r="K1363" i="1"/>
  <c r="K1364" i="1"/>
  <c r="K1365" i="1"/>
  <c r="K1366" i="1"/>
  <c r="K1367" i="1"/>
  <c r="K1368" i="1"/>
  <c r="K1369" i="1"/>
  <c r="K1370" i="1"/>
  <c r="K1371" i="1"/>
  <c r="K1372" i="1"/>
  <c r="K1373" i="1"/>
  <c r="K1374" i="1"/>
  <c r="K1375" i="1"/>
  <c r="K1376" i="1"/>
  <c r="K1377" i="1"/>
  <c r="K1378" i="1"/>
  <c r="K1379" i="1"/>
  <c r="K1380" i="1"/>
  <c r="K1381" i="1"/>
  <c r="K1382" i="1"/>
  <c r="K1383" i="1"/>
  <c r="K1384" i="1"/>
  <c r="K1385" i="1"/>
  <c r="K1386" i="1"/>
  <c r="K1387" i="1"/>
  <c r="K1388" i="1"/>
  <c r="K1389" i="1"/>
  <c r="K1390" i="1"/>
  <c r="K1391" i="1"/>
  <c r="K1392" i="1"/>
  <c r="K1393" i="1"/>
  <c r="K1394" i="1"/>
  <c r="K1395" i="1"/>
  <c r="K1396" i="1"/>
  <c r="K1397" i="1"/>
  <c r="K1398" i="1"/>
  <c r="K1399" i="1"/>
  <c r="K1400" i="1"/>
  <c r="K1401" i="1"/>
  <c r="K1402" i="1"/>
  <c r="K1403" i="1"/>
  <c r="K1404" i="1"/>
  <c r="K1405" i="1"/>
  <c r="K1406" i="1"/>
  <c r="K1407" i="1"/>
  <c r="K1408" i="1"/>
  <c r="K1409" i="1"/>
  <c r="K1410" i="1"/>
  <c r="K1411" i="1"/>
  <c r="K1412" i="1"/>
  <c r="K1413" i="1"/>
  <c r="K1414" i="1"/>
  <c r="K1415" i="1"/>
  <c r="K1416" i="1"/>
  <c r="K1417" i="1"/>
  <c r="K1418" i="1"/>
  <c r="K1419" i="1"/>
  <c r="K1420" i="1"/>
  <c r="K1421" i="1"/>
  <c r="K1422" i="1"/>
  <c r="K1423" i="1"/>
  <c r="K1424" i="1"/>
  <c r="K1425" i="1"/>
  <c r="K1426" i="1"/>
  <c r="K1427" i="1"/>
  <c r="K1428" i="1"/>
  <c r="K1429" i="1"/>
  <c r="K1430" i="1"/>
  <c r="K1431" i="1"/>
  <c r="K1432" i="1"/>
  <c r="K1433" i="1"/>
  <c r="K1434" i="1"/>
  <c r="K1435" i="1"/>
  <c r="K1436" i="1"/>
  <c r="K1437" i="1"/>
  <c r="K1438" i="1"/>
  <c r="K1439" i="1"/>
  <c r="K1440" i="1"/>
  <c r="K1441" i="1"/>
  <c r="K1442" i="1"/>
  <c r="K1443" i="1"/>
  <c r="K1444" i="1"/>
  <c r="K1445" i="1"/>
  <c r="K1446" i="1"/>
  <c r="K1447" i="1"/>
  <c r="K1448" i="1"/>
  <c r="K1449" i="1"/>
  <c r="K1450" i="1"/>
  <c r="K1451" i="1"/>
  <c r="K1452" i="1"/>
  <c r="K1453" i="1"/>
  <c r="K1454" i="1"/>
  <c r="K1455" i="1"/>
  <c r="K1456" i="1"/>
  <c r="K1457" i="1"/>
  <c r="K1458" i="1"/>
  <c r="K1459" i="1"/>
  <c r="K1460" i="1"/>
  <c r="K1461" i="1"/>
  <c r="K1462" i="1"/>
  <c r="K1463" i="1"/>
  <c r="K1464" i="1"/>
  <c r="K1465" i="1"/>
  <c r="K1466" i="1"/>
  <c r="K1467" i="1"/>
  <c r="K1468" i="1"/>
  <c r="K1469" i="1"/>
  <c r="K1470" i="1"/>
  <c r="K1471" i="1"/>
  <c r="K1472" i="1"/>
  <c r="K1473" i="1"/>
  <c r="K1474" i="1"/>
  <c r="K1475" i="1"/>
  <c r="K1476" i="1"/>
  <c r="K1477" i="1"/>
  <c r="K1478" i="1"/>
  <c r="K1479" i="1"/>
  <c r="K1480" i="1"/>
  <c r="K1481" i="1"/>
  <c r="K1482" i="1"/>
  <c r="K1483" i="1"/>
  <c r="K1484" i="1"/>
  <c r="K1485" i="1"/>
  <c r="K1486" i="1"/>
  <c r="K1487" i="1"/>
  <c r="K1488" i="1"/>
  <c r="K1489" i="1"/>
  <c r="K1490" i="1"/>
  <c r="K1491" i="1"/>
  <c r="K1492" i="1"/>
  <c r="K1493" i="1"/>
  <c r="K1494" i="1"/>
  <c r="K1495" i="1"/>
  <c r="K1496" i="1"/>
  <c r="K1497" i="1"/>
  <c r="K1498" i="1"/>
  <c r="K1499" i="1"/>
  <c r="K1500" i="1"/>
  <c r="K1501" i="1"/>
  <c r="K1502" i="1"/>
  <c r="K1503" i="1"/>
  <c r="K1504" i="1"/>
  <c r="K1505" i="1"/>
  <c r="K1506" i="1"/>
  <c r="K1507" i="1"/>
  <c r="K1508" i="1"/>
  <c r="K1509" i="1"/>
  <c r="K1510" i="1"/>
  <c r="K1511" i="1"/>
  <c r="K1512" i="1"/>
  <c r="K1513" i="1"/>
  <c r="K1514" i="1"/>
  <c r="K1515" i="1"/>
  <c r="K1516" i="1"/>
  <c r="K1517" i="1"/>
  <c r="K1518" i="1"/>
  <c r="K1519" i="1"/>
  <c r="K1520" i="1"/>
  <c r="K1521" i="1"/>
  <c r="K1522" i="1"/>
  <c r="K1523" i="1"/>
  <c r="K1524" i="1"/>
  <c r="K1525" i="1"/>
  <c r="K1526" i="1"/>
  <c r="K1527" i="1"/>
  <c r="K1528" i="1"/>
  <c r="K1529" i="1"/>
  <c r="K1530" i="1"/>
  <c r="K1531" i="1"/>
  <c r="K1532" i="1"/>
  <c r="K1533" i="1"/>
  <c r="K1534" i="1"/>
  <c r="K1535" i="1"/>
  <c r="K1536" i="1"/>
  <c r="K1537" i="1"/>
  <c r="K1538" i="1"/>
  <c r="K1539" i="1"/>
  <c r="K1540" i="1"/>
  <c r="K1541" i="1"/>
  <c r="K1542" i="1"/>
  <c r="K1543" i="1"/>
  <c r="K1544" i="1"/>
  <c r="K1545" i="1"/>
  <c r="K1546" i="1"/>
  <c r="K1547" i="1"/>
  <c r="K1548" i="1"/>
  <c r="K1549" i="1"/>
  <c r="K1550" i="1"/>
  <c r="K1551" i="1"/>
  <c r="K1552" i="1"/>
  <c r="K1553" i="1"/>
  <c r="K1554" i="1"/>
  <c r="K1555" i="1"/>
  <c r="K1556" i="1"/>
  <c r="K1557" i="1"/>
  <c r="K1558" i="1"/>
  <c r="K1559" i="1"/>
  <c r="L1055" i="1"/>
  <c r="L1056" i="1"/>
  <c r="L1057" i="1"/>
  <c r="L1058" i="1"/>
  <c r="L1059" i="1"/>
  <c r="L1060" i="1"/>
  <c r="L1061" i="1"/>
  <c r="L1062" i="1"/>
  <c r="L1063" i="1"/>
  <c r="L1064" i="1"/>
  <c r="L1065" i="1"/>
  <c r="L1066" i="1"/>
  <c r="L1067" i="1"/>
  <c r="L1068" i="1"/>
  <c r="L1069" i="1"/>
  <c r="L1070" i="1"/>
  <c r="L1071" i="1"/>
  <c r="L1072" i="1"/>
  <c r="L1073" i="1"/>
  <c r="L1074" i="1"/>
  <c r="L1075" i="1"/>
  <c r="L1076" i="1"/>
  <c r="L1077" i="1"/>
  <c r="L1078" i="1"/>
  <c r="L1079" i="1"/>
  <c r="L1080" i="1"/>
  <c r="L1081" i="1"/>
  <c r="L1082" i="1"/>
  <c r="L1083" i="1"/>
  <c r="L1084" i="1"/>
  <c r="L1085" i="1"/>
  <c r="L1086" i="1"/>
  <c r="L1087" i="1"/>
  <c r="L1088" i="1"/>
  <c r="L1089" i="1"/>
  <c r="L1090" i="1"/>
  <c r="L1091" i="1"/>
  <c r="L1092" i="1"/>
  <c r="L1093" i="1"/>
  <c r="L1094" i="1"/>
  <c r="L1095" i="1"/>
  <c r="L1096" i="1"/>
  <c r="L1097" i="1"/>
  <c r="L1098" i="1"/>
  <c r="L1099" i="1"/>
  <c r="L1100" i="1"/>
  <c r="L1101" i="1"/>
  <c r="L1102" i="1"/>
  <c r="L1103" i="1"/>
  <c r="L1104" i="1"/>
  <c r="L1105" i="1"/>
  <c r="L1106" i="1"/>
  <c r="L1107" i="1"/>
  <c r="L1108" i="1"/>
  <c r="L1109" i="1"/>
  <c r="L1110" i="1"/>
  <c r="L1111" i="1"/>
  <c r="L1112" i="1"/>
  <c r="L1113" i="1"/>
  <c r="L1114" i="1"/>
  <c r="L1115" i="1"/>
  <c r="L1116" i="1"/>
  <c r="L1117" i="1"/>
  <c r="L1118" i="1"/>
  <c r="L1119" i="1"/>
  <c r="L1120" i="1"/>
  <c r="L1121" i="1"/>
  <c r="L1122" i="1"/>
  <c r="L1123" i="1"/>
  <c r="L1124" i="1"/>
  <c r="L1125" i="1"/>
  <c r="L1126" i="1"/>
  <c r="L1127" i="1"/>
  <c r="L1128" i="1"/>
  <c r="L1129" i="1"/>
  <c r="L1130" i="1"/>
  <c r="L1131" i="1"/>
  <c r="L1132" i="1"/>
  <c r="L1133" i="1"/>
  <c r="L1134" i="1"/>
  <c r="L1135" i="1"/>
  <c r="L1136" i="1"/>
  <c r="L1137" i="1"/>
  <c r="L1138" i="1"/>
  <c r="L1139" i="1"/>
  <c r="L1140" i="1"/>
  <c r="L1141" i="1"/>
  <c r="L1142" i="1"/>
  <c r="L1143" i="1"/>
  <c r="L1144" i="1"/>
  <c r="L1145" i="1"/>
  <c r="L1146" i="1"/>
  <c r="L1147" i="1"/>
  <c r="L1148" i="1"/>
  <c r="L1149" i="1"/>
  <c r="L1150" i="1"/>
  <c r="L1151" i="1"/>
  <c r="L1152" i="1"/>
  <c r="L1153" i="1"/>
  <c r="L1154" i="1"/>
  <c r="L1155" i="1"/>
  <c r="L1156" i="1"/>
  <c r="L1157" i="1"/>
  <c r="L1158" i="1"/>
  <c r="L1159" i="1"/>
  <c r="L1160" i="1"/>
  <c r="L1161" i="1"/>
  <c r="L1162" i="1"/>
  <c r="L1163" i="1"/>
  <c r="L1164" i="1"/>
  <c r="L1165" i="1"/>
  <c r="L1166" i="1"/>
  <c r="L1167" i="1"/>
  <c r="L1168" i="1"/>
  <c r="L1169" i="1"/>
  <c r="L1170" i="1"/>
  <c r="L1171" i="1"/>
  <c r="L1172" i="1"/>
  <c r="L1173" i="1"/>
  <c r="L1174" i="1"/>
  <c r="L1175" i="1"/>
  <c r="L1176" i="1"/>
  <c r="L1177" i="1"/>
  <c r="L1178" i="1"/>
  <c r="L1179" i="1"/>
  <c r="L1180" i="1"/>
  <c r="L1181" i="1"/>
  <c r="L1182" i="1"/>
  <c r="L1183" i="1"/>
  <c r="L1184" i="1"/>
  <c r="L1185" i="1"/>
  <c r="L1186" i="1"/>
  <c r="L1187" i="1"/>
  <c r="L1188" i="1"/>
  <c r="L1189" i="1"/>
  <c r="L1190" i="1"/>
  <c r="L1191" i="1"/>
  <c r="L1192" i="1"/>
  <c r="L1193" i="1"/>
  <c r="L1194" i="1"/>
  <c r="L1195" i="1"/>
  <c r="L1196" i="1"/>
  <c r="L1197" i="1"/>
  <c r="L1198" i="1"/>
  <c r="L1199" i="1"/>
  <c r="L1200" i="1"/>
  <c r="L1201" i="1"/>
  <c r="L1202" i="1"/>
  <c r="L1203" i="1"/>
  <c r="L1204" i="1"/>
  <c r="L1205" i="1"/>
  <c r="L1206" i="1"/>
  <c r="L1207" i="1"/>
  <c r="L1208" i="1"/>
  <c r="L1209" i="1"/>
  <c r="L1210" i="1"/>
  <c r="L1211" i="1"/>
  <c r="L1212" i="1"/>
  <c r="L1213" i="1"/>
  <c r="L1214" i="1"/>
  <c r="L1215" i="1"/>
  <c r="L1216" i="1"/>
  <c r="L1217" i="1"/>
  <c r="L1218" i="1"/>
  <c r="L1219" i="1"/>
  <c r="L1220" i="1"/>
  <c r="L1221" i="1"/>
  <c r="L1222" i="1"/>
  <c r="L1223" i="1"/>
  <c r="L1224" i="1"/>
  <c r="L1225" i="1"/>
  <c r="L1226" i="1"/>
  <c r="L1227" i="1"/>
  <c r="L1228" i="1"/>
  <c r="L1229" i="1"/>
  <c r="L1230" i="1"/>
  <c r="L1231" i="1"/>
  <c r="L1232" i="1"/>
  <c r="L1233" i="1"/>
  <c r="L1234" i="1"/>
  <c r="L1235" i="1"/>
  <c r="L1236" i="1"/>
  <c r="L1237" i="1"/>
  <c r="L1238" i="1"/>
  <c r="L1239" i="1"/>
  <c r="L1240" i="1"/>
  <c r="L1241" i="1"/>
  <c r="L1242" i="1"/>
  <c r="L1243" i="1"/>
  <c r="L1244" i="1"/>
  <c r="L1245" i="1"/>
  <c r="L1246" i="1"/>
  <c r="L1247" i="1"/>
  <c r="L1248" i="1"/>
  <c r="L1249" i="1"/>
  <c r="L1250" i="1"/>
  <c r="L1251" i="1"/>
  <c r="L1252" i="1"/>
  <c r="L1253" i="1"/>
  <c r="L1254" i="1"/>
  <c r="L1255" i="1"/>
  <c r="L1256" i="1"/>
  <c r="L1257" i="1"/>
  <c r="L1258" i="1"/>
  <c r="L1259" i="1"/>
  <c r="L1260" i="1"/>
  <c r="L1261" i="1"/>
  <c r="L1262" i="1"/>
  <c r="L1263" i="1"/>
  <c r="L1264" i="1"/>
  <c r="L1265" i="1"/>
  <c r="L1266" i="1"/>
  <c r="L1267" i="1"/>
  <c r="L1268" i="1"/>
  <c r="L1269" i="1"/>
  <c r="L1270" i="1"/>
  <c r="L1271" i="1"/>
  <c r="L1272" i="1"/>
  <c r="L1273" i="1"/>
  <c r="L1274" i="1"/>
  <c r="L1275" i="1"/>
  <c r="L1276" i="1"/>
  <c r="L1277" i="1"/>
  <c r="L1278" i="1"/>
  <c r="L1279" i="1"/>
  <c r="L1280" i="1"/>
  <c r="L1281" i="1"/>
  <c r="L1282" i="1"/>
  <c r="L1283" i="1"/>
  <c r="L1284" i="1"/>
  <c r="L1285" i="1"/>
  <c r="L1286" i="1"/>
  <c r="L1287" i="1"/>
  <c r="L1288" i="1"/>
  <c r="L1289" i="1"/>
  <c r="L1290" i="1"/>
  <c r="L1291" i="1"/>
  <c r="L1292" i="1"/>
  <c r="L1293" i="1"/>
  <c r="L1294" i="1"/>
  <c r="L1295" i="1"/>
  <c r="L1296" i="1"/>
  <c r="L1297" i="1"/>
  <c r="L1298" i="1"/>
  <c r="L1299" i="1"/>
  <c r="L1300" i="1"/>
  <c r="L1301" i="1"/>
  <c r="L1302" i="1"/>
  <c r="L1303" i="1"/>
  <c r="L1304" i="1"/>
  <c r="L1305" i="1"/>
  <c r="L1306" i="1"/>
  <c r="L1307" i="1"/>
  <c r="L1308" i="1"/>
  <c r="L1309" i="1"/>
  <c r="L1310" i="1"/>
  <c r="L1311" i="1"/>
  <c r="L1312" i="1"/>
  <c r="L1313" i="1"/>
  <c r="L1314" i="1"/>
  <c r="L1315" i="1"/>
  <c r="L1316" i="1"/>
  <c r="L1317" i="1"/>
  <c r="L1318" i="1"/>
  <c r="L1319" i="1"/>
  <c r="L1320" i="1"/>
  <c r="L1321" i="1"/>
  <c r="L1322" i="1"/>
  <c r="L1323" i="1"/>
  <c r="L1324" i="1"/>
  <c r="L1325" i="1"/>
  <c r="L1326" i="1"/>
  <c r="L1327" i="1"/>
  <c r="L1328" i="1"/>
  <c r="L1329" i="1"/>
  <c r="L1330" i="1"/>
  <c r="L1331" i="1"/>
  <c r="L1332" i="1"/>
  <c r="L1333" i="1"/>
  <c r="L1334" i="1"/>
  <c r="L1335" i="1"/>
  <c r="L1336" i="1"/>
  <c r="L1337" i="1"/>
  <c r="L1338" i="1"/>
  <c r="L1339" i="1"/>
  <c r="L1340" i="1"/>
  <c r="L1341" i="1"/>
  <c r="L1342" i="1"/>
  <c r="L1343" i="1"/>
  <c r="L1344" i="1"/>
  <c r="L1345" i="1"/>
  <c r="L1346" i="1"/>
  <c r="L1347" i="1"/>
  <c r="L1348" i="1"/>
  <c r="L1349" i="1"/>
  <c r="L1350" i="1"/>
  <c r="L1351" i="1"/>
  <c r="L1352" i="1"/>
  <c r="L1353" i="1"/>
  <c r="L1354" i="1"/>
  <c r="L1355" i="1"/>
  <c r="L1356" i="1"/>
  <c r="L1357" i="1"/>
  <c r="L1358" i="1"/>
  <c r="L1359" i="1"/>
  <c r="L1360" i="1"/>
  <c r="L1361" i="1"/>
  <c r="L1362" i="1"/>
  <c r="L1363" i="1"/>
  <c r="L1364" i="1"/>
  <c r="L1365" i="1"/>
  <c r="L1366" i="1"/>
  <c r="L1367" i="1"/>
  <c r="L1368" i="1"/>
  <c r="L1369" i="1"/>
  <c r="L1370" i="1"/>
  <c r="L1371" i="1"/>
  <c r="L1372" i="1"/>
  <c r="L1373" i="1"/>
  <c r="L1374" i="1"/>
  <c r="L1375" i="1"/>
  <c r="L1376" i="1"/>
  <c r="L1377" i="1"/>
  <c r="L1378" i="1"/>
  <c r="L1379" i="1"/>
  <c r="L1380" i="1"/>
  <c r="L1381" i="1"/>
  <c r="L1382" i="1"/>
  <c r="L1383" i="1"/>
  <c r="L1384" i="1"/>
  <c r="L1385" i="1"/>
  <c r="L1386" i="1"/>
  <c r="L1387" i="1"/>
  <c r="L1388" i="1"/>
  <c r="L1389" i="1"/>
  <c r="L1390" i="1"/>
  <c r="L1391" i="1"/>
  <c r="L1392" i="1"/>
  <c r="L1393" i="1"/>
  <c r="L1394" i="1"/>
  <c r="L1395" i="1"/>
  <c r="L1396" i="1"/>
  <c r="L1397" i="1"/>
  <c r="L1398" i="1"/>
  <c r="L1399" i="1"/>
  <c r="L1400" i="1"/>
  <c r="L1401" i="1"/>
  <c r="L1402" i="1"/>
  <c r="L1403" i="1"/>
  <c r="L1404" i="1"/>
  <c r="L1405" i="1"/>
  <c r="L1406" i="1"/>
  <c r="L1407" i="1"/>
  <c r="L1408" i="1"/>
  <c r="L1409" i="1"/>
  <c r="L1410" i="1"/>
  <c r="L1411" i="1"/>
  <c r="L1412" i="1"/>
  <c r="L1413" i="1"/>
  <c r="L1414" i="1"/>
  <c r="L1415" i="1"/>
  <c r="L1416" i="1"/>
  <c r="L1417" i="1"/>
  <c r="L1418" i="1"/>
  <c r="L1419" i="1"/>
  <c r="L1420" i="1"/>
  <c r="L1421" i="1"/>
  <c r="L1422" i="1"/>
  <c r="L1423" i="1"/>
  <c r="L1424" i="1"/>
  <c r="L1425" i="1"/>
  <c r="L1426" i="1"/>
  <c r="L1427" i="1"/>
  <c r="L1428" i="1"/>
  <c r="L1429" i="1"/>
  <c r="L1430" i="1"/>
  <c r="L1431" i="1"/>
  <c r="L1432" i="1"/>
  <c r="L1433" i="1"/>
  <c r="L1434" i="1"/>
  <c r="L1435" i="1"/>
  <c r="L1436" i="1"/>
  <c r="L1437" i="1"/>
  <c r="L1438" i="1"/>
  <c r="L1439" i="1"/>
  <c r="L1440" i="1"/>
  <c r="L1441" i="1"/>
  <c r="L1442" i="1"/>
  <c r="L1443" i="1"/>
  <c r="L1444" i="1"/>
  <c r="L1445" i="1"/>
  <c r="L1446" i="1"/>
  <c r="L1447" i="1"/>
  <c r="L1448" i="1"/>
  <c r="L1449" i="1"/>
  <c r="L1450" i="1"/>
  <c r="L1451" i="1"/>
  <c r="L1452" i="1"/>
  <c r="L1453" i="1"/>
  <c r="L1454" i="1"/>
  <c r="L1455" i="1"/>
  <c r="L1456" i="1"/>
  <c r="L1457" i="1"/>
  <c r="L1458" i="1"/>
  <c r="L1459" i="1"/>
  <c r="L1460" i="1"/>
  <c r="L1461" i="1"/>
  <c r="L1462" i="1"/>
  <c r="L1463" i="1"/>
  <c r="L1464" i="1"/>
  <c r="L1465" i="1"/>
  <c r="L1466" i="1"/>
  <c r="L1467" i="1"/>
  <c r="L1468" i="1"/>
  <c r="L1469" i="1"/>
  <c r="L1470" i="1"/>
  <c r="L1471" i="1"/>
  <c r="L1472" i="1"/>
  <c r="L1473" i="1"/>
  <c r="L1474" i="1"/>
  <c r="L1475" i="1"/>
  <c r="L1476" i="1"/>
  <c r="L1477" i="1"/>
  <c r="L1478" i="1"/>
  <c r="L1479" i="1"/>
  <c r="L1480" i="1"/>
  <c r="L1481" i="1"/>
  <c r="L1482" i="1"/>
  <c r="L1483" i="1"/>
  <c r="L1484" i="1"/>
  <c r="L1485" i="1"/>
  <c r="L1486" i="1"/>
  <c r="L1487" i="1"/>
  <c r="L1488" i="1"/>
  <c r="L1489" i="1"/>
  <c r="L1490" i="1"/>
  <c r="L1491" i="1"/>
  <c r="L1492" i="1"/>
  <c r="L1493" i="1"/>
  <c r="L1494" i="1"/>
  <c r="L1495" i="1"/>
  <c r="L1496" i="1"/>
  <c r="L1497" i="1"/>
  <c r="L1498" i="1"/>
  <c r="L1499" i="1"/>
  <c r="L1500" i="1"/>
  <c r="L1501" i="1"/>
  <c r="L1502" i="1"/>
  <c r="L1503" i="1"/>
  <c r="L1504" i="1"/>
  <c r="L1505" i="1"/>
  <c r="L1506" i="1"/>
  <c r="L1507" i="1"/>
  <c r="L1508" i="1"/>
  <c r="L1509" i="1"/>
  <c r="L1510" i="1"/>
  <c r="L1511" i="1"/>
  <c r="L1512" i="1"/>
  <c r="L1513" i="1"/>
  <c r="L1514" i="1"/>
  <c r="L1515" i="1"/>
  <c r="L1516" i="1"/>
  <c r="L1517" i="1"/>
  <c r="L1518" i="1"/>
  <c r="L1519" i="1"/>
  <c r="L1520" i="1"/>
  <c r="L1521" i="1"/>
  <c r="L1522" i="1"/>
  <c r="L1523" i="1"/>
  <c r="L1524" i="1"/>
  <c r="L1525" i="1"/>
  <c r="L1526" i="1"/>
  <c r="L1527" i="1"/>
  <c r="L1528" i="1"/>
  <c r="L1529" i="1"/>
  <c r="L1530" i="1"/>
  <c r="L1531" i="1"/>
  <c r="L1532" i="1"/>
  <c r="L1533" i="1"/>
  <c r="L1534" i="1"/>
  <c r="L1535" i="1"/>
  <c r="L1536" i="1"/>
  <c r="L1537" i="1"/>
  <c r="L1538" i="1"/>
  <c r="L1539" i="1"/>
  <c r="L1540" i="1"/>
  <c r="L1541" i="1"/>
  <c r="L1542" i="1"/>
  <c r="L1543" i="1"/>
  <c r="L1544" i="1"/>
  <c r="L1545" i="1"/>
  <c r="L1546" i="1"/>
  <c r="L1547" i="1"/>
  <c r="L1548" i="1"/>
  <c r="L1549" i="1"/>
  <c r="L1550" i="1"/>
  <c r="L1551" i="1"/>
  <c r="L1552" i="1"/>
  <c r="L1553" i="1"/>
  <c r="L1554" i="1"/>
  <c r="L1555" i="1"/>
  <c r="L1556" i="1"/>
  <c r="L1557" i="1"/>
  <c r="L1558" i="1"/>
  <c r="L1559" i="1"/>
  <c r="M1055" i="1"/>
  <c r="M1056" i="1"/>
  <c r="M1057" i="1"/>
  <c r="M1058" i="1"/>
  <c r="M1059" i="1"/>
  <c r="M1060" i="1"/>
  <c r="M1061" i="1"/>
  <c r="M1062" i="1"/>
  <c r="M1063" i="1"/>
  <c r="M1064" i="1"/>
  <c r="M1065" i="1"/>
  <c r="M1066" i="1"/>
  <c r="M1067" i="1"/>
  <c r="M1068" i="1"/>
  <c r="M1069" i="1"/>
  <c r="M1070" i="1"/>
  <c r="M1071" i="1"/>
  <c r="M1072" i="1"/>
  <c r="M1073" i="1"/>
  <c r="M1074" i="1"/>
  <c r="M1075" i="1"/>
  <c r="M1076" i="1"/>
  <c r="M1077" i="1"/>
  <c r="M1078" i="1"/>
  <c r="M1079" i="1"/>
  <c r="M1080" i="1"/>
  <c r="M1081" i="1"/>
  <c r="M1082" i="1"/>
  <c r="M1083" i="1"/>
  <c r="M1084" i="1"/>
  <c r="M1085" i="1"/>
  <c r="M1086" i="1"/>
  <c r="M1087" i="1"/>
  <c r="M1088" i="1"/>
  <c r="M1089" i="1"/>
  <c r="M1090" i="1"/>
  <c r="M1091" i="1"/>
  <c r="M1092" i="1"/>
  <c r="M1093" i="1"/>
  <c r="M1094" i="1"/>
  <c r="M1095" i="1"/>
  <c r="M1096" i="1"/>
  <c r="M1097" i="1"/>
  <c r="M1098" i="1"/>
  <c r="M1099" i="1"/>
  <c r="M1100" i="1"/>
  <c r="M1101" i="1"/>
  <c r="M1102" i="1"/>
  <c r="M1103" i="1"/>
  <c r="M1104" i="1"/>
  <c r="M1105" i="1"/>
  <c r="M1106" i="1"/>
  <c r="M1107" i="1"/>
  <c r="M1108" i="1"/>
  <c r="M1109" i="1"/>
  <c r="M1110" i="1"/>
  <c r="M1111" i="1"/>
  <c r="M1112" i="1"/>
  <c r="M1113" i="1"/>
  <c r="M1114" i="1"/>
  <c r="M1115" i="1"/>
  <c r="M1116" i="1"/>
  <c r="M1117" i="1"/>
  <c r="M1118" i="1"/>
  <c r="M1119" i="1"/>
  <c r="M1120" i="1"/>
  <c r="M1121" i="1"/>
  <c r="M1122" i="1"/>
  <c r="M1123" i="1"/>
  <c r="M1124" i="1"/>
  <c r="M1125" i="1"/>
  <c r="M1126" i="1"/>
  <c r="M1127" i="1"/>
  <c r="M1128" i="1"/>
  <c r="M1129" i="1"/>
  <c r="M1130" i="1"/>
  <c r="M1131" i="1"/>
  <c r="M1132" i="1"/>
  <c r="M1133" i="1"/>
  <c r="M1134" i="1"/>
  <c r="M1135" i="1"/>
  <c r="M1136" i="1"/>
  <c r="M1137" i="1"/>
  <c r="M1138" i="1"/>
  <c r="M1139" i="1"/>
  <c r="M1140" i="1"/>
  <c r="M1141" i="1"/>
  <c r="M1142" i="1"/>
  <c r="M1143" i="1"/>
  <c r="M1144" i="1"/>
  <c r="M1145" i="1"/>
  <c r="M1146" i="1"/>
  <c r="M1147" i="1"/>
  <c r="M1148" i="1"/>
  <c r="M1149" i="1"/>
  <c r="M1150" i="1"/>
  <c r="M1151" i="1"/>
  <c r="M1152" i="1"/>
  <c r="M1153" i="1"/>
  <c r="M1154" i="1"/>
  <c r="M1155" i="1"/>
  <c r="M1156" i="1"/>
  <c r="M1157" i="1"/>
  <c r="M1158" i="1"/>
  <c r="M1159" i="1"/>
  <c r="M1160" i="1"/>
  <c r="M1161" i="1"/>
  <c r="M1162" i="1"/>
  <c r="M1163" i="1"/>
  <c r="M1164" i="1"/>
  <c r="M1165" i="1"/>
  <c r="M1166" i="1"/>
  <c r="M1167" i="1"/>
  <c r="M1168" i="1"/>
  <c r="M1169" i="1"/>
  <c r="M1170" i="1"/>
  <c r="M1171" i="1"/>
  <c r="M1172" i="1"/>
  <c r="M1173" i="1"/>
  <c r="M1174" i="1"/>
  <c r="M1175" i="1"/>
  <c r="M1176" i="1"/>
  <c r="M1177" i="1"/>
  <c r="M1178" i="1"/>
  <c r="M1179" i="1"/>
  <c r="M1180" i="1"/>
  <c r="M1181" i="1"/>
  <c r="M1182" i="1"/>
  <c r="M1183" i="1"/>
  <c r="M1184" i="1"/>
  <c r="M1185" i="1"/>
  <c r="M1186" i="1"/>
  <c r="M1187" i="1"/>
  <c r="M1188" i="1"/>
  <c r="M1189" i="1"/>
  <c r="M1190" i="1"/>
  <c r="M1191" i="1"/>
  <c r="M1192" i="1"/>
  <c r="M1193" i="1"/>
  <c r="M1194" i="1"/>
  <c r="M1195" i="1"/>
  <c r="M1196" i="1"/>
  <c r="M1197" i="1"/>
  <c r="M1198" i="1"/>
  <c r="M1199" i="1"/>
  <c r="M1200" i="1"/>
  <c r="M1201" i="1"/>
  <c r="M1202" i="1"/>
  <c r="M1203" i="1"/>
  <c r="M1204" i="1"/>
  <c r="M1205" i="1"/>
  <c r="M1206" i="1"/>
  <c r="M1207" i="1"/>
  <c r="M1208" i="1"/>
  <c r="M1209" i="1"/>
  <c r="M1210" i="1"/>
  <c r="M1211" i="1"/>
  <c r="M1212" i="1"/>
  <c r="M1213" i="1"/>
  <c r="M1214" i="1"/>
  <c r="M1215" i="1"/>
  <c r="M1216" i="1"/>
  <c r="M1217" i="1"/>
  <c r="M1218" i="1"/>
  <c r="M1219" i="1"/>
  <c r="M1220" i="1"/>
  <c r="M1221" i="1"/>
  <c r="M1222" i="1"/>
  <c r="M1223" i="1"/>
  <c r="M1224" i="1"/>
  <c r="M1225" i="1"/>
  <c r="M1226" i="1"/>
  <c r="M1227" i="1"/>
  <c r="M1228" i="1"/>
  <c r="M1229" i="1"/>
  <c r="M1230" i="1"/>
  <c r="M1231" i="1"/>
  <c r="M1232" i="1"/>
  <c r="M1233" i="1"/>
  <c r="M1234" i="1"/>
  <c r="M1235" i="1"/>
  <c r="M1236" i="1"/>
  <c r="M1237" i="1"/>
  <c r="M1238" i="1"/>
  <c r="M1239" i="1"/>
  <c r="M1240" i="1"/>
  <c r="M1241" i="1"/>
  <c r="M1242" i="1"/>
  <c r="M1243" i="1"/>
  <c r="M1244" i="1"/>
  <c r="M1245" i="1"/>
  <c r="M1246" i="1"/>
  <c r="M1247" i="1"/>
  <c r="M1248" i="1"/>
  <c r="M1249" i="1"/>
  <c r="M1250" i="1"/>
  <c r="M1251" i="1"/>
  <c r="M1252" i="1"/>
  <c r="M1253" i="1"/>
  <c r="M1254" i="1"/>
  <c r="M1255" i="1"/>
  <c r="M1256" i="1"/>
  <c r="M1257" i="1"/>
  <c r="M1258" i="1"/>
  <c r="M1259" i="1"/>
  <c r="M1260" i="1"/>
  <c r="M1261" i="1"/>
  <c r="M1262" i="1"/>
  <c r="M1263" i="1"/>
  <c r="M1264" i="1"/>
  <c r="M1265" i="1"/>
  <c r="M1266" i="1"/>
  <c r="M1267" i="1"/>
  <c r="M1268" i="1"/>
  <c r="M1269" i="1"/>
  <c r="M1270" i="1"/>
  <c r="M1271" i="1"/>
  <c r="M1272" i="1"/>
  <c r="M1273" i="1"/>
  <c r="M1274" i="1"/>
  <c r="M1275" i="1"/>
  <c r="M1276" i="1"/>
  <c r="M1277" i="1"/>
  <c r="M1278" i="1"/>
  <c r="M1279" i="1"/>
  <c r="M1280" i="1"/>
  <c r="M1281" i="1"/>
  <c r="M1282" i="1"/>
  <c r="M1283" i="1"/>
  <c r="M1284" i="1"/>
  <c r="M1285" i="1"/>
  <c r="M1286" i="1"/>
  <c r="M1287" i="1"/>
  <c r="M1288" i="1"/>
  <c r="M1289" i="1"/>
  <c r="M1290" i="1"/>
  <c r="M1291" i="1"/>
  <c r="M1292" i="1"/>
  <c r="M1293" i="1"/>
  <c r="M1294" i="1"/>
  <c r="M1295" i="1"/>
  <c r="M1296" i="1"/>
  <c r="M1297" i="1"/>
  <c r="M1298" i="1"/>
  <c r="M1299" i="1"/>
  <c r="M1300" i="1"/>
  <c r="M1301" i="1"/>
  <c r="M1302" i="1"/>
  <c r="M1303" i="1"/>
  <c r="M1304" i="1"/>
  <c r="M1305" i="1"/>
  <c r="M1306" i="1"/>
  <c r="M1307" i="1"/>
  <c r="M1308" i="1"/>
  <c r="M1309" i="1"/>
  <c r="M1310" i="1"/>
  <c r="M1311" i="1"/>
  <c r="M1312" i="1"/>
  <c r="M1313" i="1"/>
  <c r="M1314" i="1"/>
  <c r="M1315" i="1"/>
  <c r="M1316" i="1"/>
  <c r="M1317" i="1"/>
  <c r="M1318" i="1"/>
  <c r="M1319" i="1"/>
  <c r="M1320" i="1"/>
  <c r="M1321" i="1"/>
  <c r="M1322" i="1"/>
  <c r="M1323" i="1"/>
  <c r="M1324" i="1"/>
  <c r="M1325" i="1"/>
  <c r="M1326" i="1"/>
  <c r="M1327" i="1"/>
  <c r="M1328" i="1"/>
  <c r="M1329" i="1"/>
  <c r="M1330" i="1"/>
  <c r="M1331" i="1"/>
  <c r="M1332" i="1"/>
  <c r="M1333" i="1"/>
  <c r="M1334" i="1"/>
  <c r="M1335" i="1"/>
  <c r="M1336" i="1"/>
  <c r="M1337" i="1"/>
  <c r="M1338" i="1"/>
  <c r="M1339" i="1"/>
  <c r="M1340" i="1"/>
  <c r="M1341" i="1"/>
  <c r="M1342" i="1"/>
  <c r="M1343" i="1"/>
  <c r="M1344" i="1"/>
  <c r="M1345" i="1"/>
  <c r="M1346" i="1"/>
  <c r="M1347" i="1"/>
  <c r="M1348" i="1"/>
  <c r="M1349" i="1"/>
  <c r="M1350" i="1"/>
  <c r="M1351" i="1"/>
  <c r="M1352" i="1"/>
  <c r="M1353" i="1"/>
  <c r="M1354" i="1"/>
  <c r="M1355" i="1"/>
  <c r="M1356" i="1"/>
  <c r="M1357" i="1"/>
  <c r="M1358" i="1"/>
  <c r="M1359" i="1"/>
  <c r="M1360" i="1"/>
  <c r="M1361" i="1"/>
  <c r="M1362" i="1"/>
  <c r="M1363" i="1"/>
  <c r="M1364" i="1"/>
  <c r="M1365" i="1"/>
  <c r="M1366" i="1"/>
  <c r="M1367" i="1"/>
  <c r="M1368" i="1"/>
  <c r="M1369" i="1"/>
  <c r="M1370" i="1"/>
  <c r="M1371" i="1"/>
  <c r="M1372" i="1"/>
  <c r="M1373" i="1"/>
  <c r="M1374" i="1"/>
  <c r="M1375" i="1"/>
  <c r="M1376" i="1"/>
  <c r="M1377" i="1"/>
  <c r="M1378" i="1"/>
  <c r="M1379" i="1"/>
  <c r="M1380" i="1"/>
  <c r="M1381" i="1"/>
  <c r="M1382" i="1"/>
  <c r="M1383" i="1"/>
  <c r="M1384" i="1"/>
  <c r="M1385" i="1"/>
  <c r="M1386" i="1"/>
  <c r="M1387" i="1"/>
  <c r="M1388" i="1"/>
  <c r="M1389" i="1"/>
  <c r="M1390" i="1"/>
  <c r="M1391" i="1"/>
  <c r="M1392" i="1"/>
  <c r="M1393" i="1"/>
  <c r="M1394" i="1"/>
  <c r="M1395" i="1"/>
  <c r="M1396" i="1"/>
  <c r="M1397" i="1"/>
  <c r="M1398" i="1"/>
  <c r="M1399" i="1"/>
  <c r="M1400" i="1"/>
  <c r="M1401" i="1"/>
  <c r="M1402" i="1"/>
  <c r="M1403" i="1"/>
  <c r="M1404" i="1"/>
  <c r="M1405" i="1"/>
  <c r="M1406" i="1"/>
  <c r="M1407" i="1"/>
  <c r="M1408" i="1"/>
  <c r="M1409" i="1"/>
  <c r="M1410" i="1"/>
  <c r="M1411" i="1"/>
  <c r="M1412" i="1"/>
  <c r="M1413" i="1"/>
  <c r="M1414" i="1"/>
  <c r="M1415" i="1"/>
  <c r="M1416" i="1"/>
  <c r="M1417" i="1"/>
  <c r="M1418" i="1"/>
  <c r="M1419" i="1"/>
  <c r="M1420" i="1"/>
  <c r="M1421" i="1"/>
  <c r="M1422" i="1"/>
  <c r="M1423" i="1"/>
  <c r="M1424" i="1"/>
  <c r="M1425" i="1"/>
  <c r="M1426" i="1"/>
  <c r="M1427" i="1"/>
  <c r="M1428" i="1"/>
  <c r="M1429" i="1"/>
  <c r="M1430" i="1"/>
  <c r="M1431" i="1"/>
  <c r="M1432" i="1"/>
  <c r="M1433" i="1"/>
  <c r="M1434" i="1"/>
  <c r="M1435" i="1"/>
  <c r="M1436" i="1"/>
  <c r="M1437" i="1"/>
  <c r="M1438" i="1"/>
  <c r="M1439" i="1"/>
  <c r="M1440" i="1"/>
  <c r="M1441" i="1"/>
  <c r="M1442" i="1"/>
  <c r="M1443" i="1"/>
  <c r="M1444" i="1"/>
  <c r="M1445" i="1"/>
  <c r="M1446" i="1"/>
  <c r="M1447" i="1"/>
  <c r="M1448" i="1"/>
  <c r="M1449" i="1"/>
  <c r="M1450" i="1"/>
  <c r="M1451" i="1"/>
  <c r="M1452" i="1"/>
  <c r="M1453" i="1"/>
  <c r="M1454" i="1"/>
  <c r="M1455" i="1"/>
  <c r="M1456" i="1"/>
  <c r="M1457" i="1"/>
  <c r="M1458" i="1"/>
  <c r="M1459" i="1"/>
  <c r="M1460" i="1"/>
  <c r="M1461" i="1"/>
  <c r="M1462" i="1"/>
  <c r="M1463" i="1"/>
  <c r="M1464" i="1"/>
  <c r="M1465" i="1"/>
  <c r="M1466" i="1"/>
  <c r="M1467" i="1"/>
  <c r="M1468" i="1"/>
  <c r="M1469" i="1"/>
  <c r="M1470" i="1"/>
  <c r="M1471" i="1"/>
  <c r="M1472" i="1"/>
  <c r="M1473" i="1"/>
  <c r="M1474" i="1"/>
  <c r="M1475" i="1"/>
  <c r="M1476" i="1"/>
  <c r="M1477" i="1"/>
  <c r="M1478" i="1"/>
  <c r="M1479" i="1"/>
  <c r="M1480" i="1"/>
  <c r="M1481" i="1"/>
  <c r="M1482" i="1"/>
  <c r="M1483" i="1"/>
  <c r="M1484" i="1"/>
  <c r="M1485" i="1"/>
  <c r="M1486" i="1"/>
  <c r="M1487" i="1"/>
  <c r="M1488" i="1"/>
  <c r="M1489" i="1"/>
  <c r="M1490" i="1"/>
  <c r="M1491" i="1"/>
  <c r="M1492" i="1"/>
  <c r="M1493" i="1"/>
  <c r="M1494" i="1"/>
  <c r="M1495" i="1"/>
  <c r="M1496" i="1"/>
  <c r="M1497" i="1"/>
  <c r="M1498" i="1"/>
  <c r="M1499" i="1"/>
  <c r="M1500" i="1"/>
  <c r="M1501" i="1"/>
  <c r="M1502" i="1"/>
  <c r="M1503" i="1"/>
  <c r="M1504" i="1"/>
  <c r="M1505" i="1"/>
  <c r="M1506" i="1"/>
  <c r="M1507" i="1"/>
  <c r="M1508" i="1"/>
  <c r="M1509" i="1"/>
  <c r="M1510" i="1"/>
  <c r="M1511" i="1"/>
  <c r="M1512" i="1"/>
  <c r="M1513" i="1"/>
  <c r="M1514" i="1"/>
  <c r="M1515" i="1"/>
  <c r="M1516" i="1"/>
  <c r="M1517" i="1"/>
  <c r="M1518" i="1"/>
  <c r="M1519" i="1"/>
  <c r="M1520" i="1"/>
  <c r="M1521" i="1"/>
  <c r="M1522" i="1"/>
  <c r="M1523" i="1"/>
  <c r="M1524" i="1"/>
  <c r="M1525" i="1"/>
  <c r="M1526" i="1"/>
  <c r="M1527" i="1"/>
  <c r="M1528" i="1"/>
  <c r="M1529" i="1"/>
  <c r="M1530" i="1"/>
  <c r="M1531" i="1"/>
  <c r="M1532" i="1"/>
  <c r="M1533" i="1"/>
  <c r="M1534" i="1"/>
  <c r="M1535" i="1"/>
  <c r="M1536" i="1"/>
  <c r="M1537" i="1"/>
  <c r="M1538" i="1"/>
  <c r="M1539" i="1"/>
  <c r="M1540" i="1"/>
  <c r="M1541" i="1"/>
  <c r="M1542" i="1"/>
  <c r="M1543" i="1"/>
  <c r="M1544" i="1"/>
  <c r="M1545" i="1"/>
  <c r="M1546" i="1"/>
  <c r="M1547" i="1"/>
  <c r="M1548" i="1"/>
  <c r="M1549" i="1"/>
  <c r="M1550" i="1"/>
  <c r="M1551" i="1"/>
  <c r="M1552" i="1"/>
  <c r="M1553" i="1"/>
  <c r="M1554" i="1"/>
  <c r="M1555" i="1"/>
  <c r="M1556" i="1"/>
  <c r="M1557" i="1"/>
  <c r="M1558" i="1"/>
  <c r="M1559" i="1"/>
  <c r="N1055" i="1"/>
  <c r="N1056" i="1"/>
  <c r="N1057" i="1"/>
  <c r="N1058" i="1"/>
  <c r="N1059" i="1"/>
  <c r="N1060" i="1"/>
  <c r="N1061" i="1"/>
  <c r="N1062" i="1"/>
  <c r="N1063" i="1"/>
  <c r="N1064" i="1"/>
  <c r="N1065" i="1"/>
  <c r="N1066" i="1"/>
  <c r="N1067" i="1"/>
  <c r="N1068" i="1"/>
  <c r="N1069" i="1"/>
  <c r="N1070" i="1"/>
  <c r="N1071" i="1"/>
  <c r="N1072" i="1"/>
  <c r="N1073" i="1"/>
  <c r="N1074" i="1"/>
  <c r="N1075" i="1"/>
  <c r="N1076" i="1"/>
  <c r="N1077" i="1"/>
  <c r="N1078" i="1"/>
  <c r="N1079" i="1"/>
  <c r="N1080" i="1"/>
  <c r="N1081" i="1"/>
  <c r="N1082" i="1"/>
  <c r="N1083" i="1"/>
  <c r="N1084" i="1"/>
  <c r="N1085" i="1"/>
  <c r="N1086" i="1"/>
  <c r="N1087" i="1"/>
  <c r="N1088" i="1"/>
  <c r="N1089" i="1"/>
  <c r="N1090" i="1"/>
  <c r="N1091" i="1"/>
  <c r="N1092" i="1"/>
  <c r="N1093" i="1"/>
  <c r="N1094" i="1"/>
  <c r="N1095" i="1"/>
  <c r="N1096" i="1"/>
  <c r="N1097" i="1"/>
  <c r="N1098" i="1"/>
  <c r="N1099" i="1"/>
  <c r="N1100" i="1"/>
  <c r="N1101" i="1"/>
  <c r="N1102" i="1"/>
  <c r="N1103" i="1"/>
  <c r="N1104" i="1"/>
  <c r="N1105" i="1"/>
  <c r="N1106" i="1"/>
  <c r="N1107" i="1"/>
  <c r="N1108" i="1"/>
  <c r="N1109" i="1"/>
  <c r="N1110" i="1"/>
  <c r="N1111" i="1"/>
  <c r="N1112" i="1"/>
  <c r="N1113" i="1"/>
  <c r="N1114" i="1"/>
  <c r="N1115" i="1"/>
  <c r="N1116" i="1"/>
  <c r="N1117" i="1"/>
  <c r="N1118" i="1"/>
  <c r="N1119" i="1"/>
  <c r="N1120" i="1"/>
  <c r="N1121" i="1"/>
  <c r="N1122" i="1"/>
  <c r="N1123" i="1"/>
  <c r="N1124" i="1"/>
  <c r="N1125" i="1"/>
  <c r="N1126" i="1"/>
  <c r="N1127" i="1"/>
  <c r="N1128" i="1"/>
  <c r="N1129" i="1"/>
  <c r="N1130" i="1"/>
  <c r="N1131" i="1"/>
  <c r="N1132" i="1"/>
  <c r="N1133" i="1"/>
  <c r="N1134" i="1"/>
  <c r="N1135" i="1"/>
  <c r="N1136" i="1"/>
  <c r="N1137" i="1"/>
  <c r="N1138" i="1"/>
  <c r="N1139" i="1"/>
  <c r="N1140" i="1"/>
  <c r="N1141" i="1"/>
  <c r="N1142" i="1"/>
  <c r="N1143" i="1"/>
  <c r="N1144" i="1"/>
  <c r="N1145" i="1"/>
  <c r="N1146" i="1"/>
  <c r="N1147" i="1"/>
  <c r="N1148" i="1"/>
  <c r="N1149" i="1"/>
  <c r="N1150" i="1"/>
  <c r="N1151" i="1"/>
  <c r="N1152" i="1"/>
  <c r="N1153" i="1"/>
  <c r="N1154" i="1"/>
  <c r="N1155" i="1"/>
  <c r="N1156" i="1"/>
  <c r="N1157" i="1"/>
  <c r="N1158" i="1"/>
  <c r="N1159" i="1"/>
  <c r="N1160" i="1"/>
  <c r="N1161" i="1"/>
  <c r="N1162" i="1"/>
  <c r="N1163" i="1"/>
  <c r="N1164" i="1"/>
  <c r="N1165" i="1"/>
  <c r="N1166" i="1"/>
  <c r="N1167" i="1"/>
  <c r="N1168" i="1"/>
  <c r="N1169" i="1"/>
  <c r="N1170" i="1"/>
  <c r="N1171" i="1"/>
  <c r="N1172" i="1"/>
  <c r="N1173" i="1"/>
  <c r="N1174" i="1"/>
  <c r="N1175" i="1"/>
  <c r="N1176" i="1"/>
  <c r="N1177" i="1"/>
  <c r="N1178" i="1"/>
  <c r="N1179" i="1"/>
  <c r="N1180" i="1"/>
  <c r="N1181" i="1"/>
  <c r="N1182" i="1"/>
  <c r="N1183" i="1"/>
  <c r="N1184" i="1"/>
  <c r="N1185" i="1"/>
  <c r="N1186" i="1"/>
  <c r="N1187" i="1"/>
  <c r="N1188" i="1"/>
  <c r="N1189" i="1"/>
  <c r="N1190" i="1"/>
  <c r="N1191" i="1"/>
  <c r="N1192" i="1"/>
  <c r="N1193" i="1"/>
  <c r="N1194" i="1"/>
  <c r="N1195" i="1"/>
  <c r="N1196" i="1"/>
  <c r="N1197" i="1"/>
  <c r="N1198" i="1"/>
  <c r="N1199" i="1"/>
  <c r="N1200" i="1"/>
  <c r="N1201" i="1"/>
  <c r="N1202" i="1"/>
  <c r="N1203" i="1"/>
  <c r="N1204" i="1"/>
  <c r="N1205" i="1"/>
  <c r="N1206" i="1"/>
  <c r="N1207" i="1"/>
  <c r="N1208" i="1"/>
  <c r="N1209" i="1"/>
  <c r="N1210" i="1"/>
  <c r="N1211" i="1"/>
  <c r="N1212" i="1"/>
  <c r="N1213" i="1"/>
  <c r="N1214" i="1"/>
  <c r="N1215" i="1"/>
  <c r="N1216" i="1"/>
  <c r="N1217" i="1"/>
  <c r="N1218" i="1"/>
  <c r="N1219" i="1"/>
  <c r="N1220" i="1"/>
  <c r="N1221" i="1"/>
  <c r="N1222" i="1"/>
  <c r="N1223" i="1"/>
  <c r="N1224" i="1"/>
  <c r="N1225" i="1"/>
  <c r="N1226" i="1"/>
  <c r="N1227" i="1"/>
  <c r="N1228" i="1"/>
  <c r="N1229" i="1"/>
  <c r="N1230" i="1"/>
  <c r="N1231" i="1"/>
  <c r="N1232" i="1"/>
  <c r="N1233" i="1"/>
  <c r="N1234" i="1"/>
  <c r="N1235" i="1"/>
  <c r="N1236" i="1"/>
  <c r="N1237" i="1"/>
  <c r="N1238" i="1"/>
  <c r="N1239" i="1"/>
  <c r="N1240" i="1"/>
  <c r="N1241" i="1"/>
  <c r="N1242" i="1"/>
  <c r="N1243" i="1"/>
  <c r="N1244" i="1"/>
  <c r="N1245" i="1"/>
  <c r="N1246" i="1"/>
  <c r="N1247" i="1"/>
  <c r="N1248" i="1"/>
  <c r="N1249" i="1"/>
  <c r="N1250" i="1"/>
  <c r="N1251" i="1"/>
  <c r="N1252" i="1"/>
  <c r="N1253" i="1"/>
  <c r="N1254" i="1"/>
  <c r="N1255" i="1"/>
  <c r="N1256" i="1"/>
  <c r="N1257" i="1"/>
  <c r="N1258" i="1"/>
  <c r="N1259" i="1"/>
  <c r="N1260" i="1"/>
  <c r="N1261" i="1"/>
  <c r="N1262" i="1"/>
  <c r="N1263" i="1"/>
  <c r="N1264" i="1"/>
  <c r="N1265" i="1"/>
  <c r="N1266" i="1"/>
  <c r="N1267" i="1"/>
  <c r="N1268" i="1"/>
  <c r="N1269" i="1"/>
  <c r="N1270" i="1"/>
  <c r="N1271" i="1"/>
  <c r="N1272" i="1"/>
  <c r="N1273" i="1"/>
  <c r="N1274" i="1"/>
  <c r="N1275" i="1"/>
  <c r="N1276" i="1"/>
  <c r="N1277" i="1"/>
  <c r="N1278" i="1"/>
  <c r="N1279" i="1"/>
  <c r="N1280" i="1"/>
  <c r="N1281" i="1"/>
  <c r="N1282" i="1"/>
  <c r="N1283" i="1"/>
  <c r="N1284" i="1"/>
  <c r="N1285" i="1"/>
  <c r="N1286" i="1"/>
  <c r="N1287" i="1"/>
  <c r="N1288" i="1"/>
  <c r="N1289" i="1"/>
  <c r="N1290" i="1"/>
  <c r="N1291" i="1"/>
  <c r="N1292" i="1"/>
  <c r="N1293" i="1"/>
  <c r="N1294" i="1"/>
  <c r="N1295" i="1"/>
  <c r="N1296" i="1"/>
  <c r="N1297" i="1"/>
  <c r="N1298" i="1"/>
  <c r="N1299" i="1"/>
  <c r="N1300" i="1"/>
  <c r="N1301" i="1"/>
  <c r="N1302" i="1"/>
  <c r="N1303" i="1"/>
  <c r="N1304" i="1"/>
  <c r="N1305" i="1"/>
  <c r="N1306" i="1"/>
  <c r="N1307" i="1"/>
  <c r="N1308" i="1"/>
  <c r="N1309" i="1"/>
  <c r="N1310" i="1"/>
  <c r="N1311" i="1"/>
  <c r="N1312" i="1"/>
  <c r="N1313" i="1"/>
  <c r="N1314" i="1"/>
  <c r="N1315" i="1"/>
  <c r="N1316" i="1"/>
  <c r="N1317" i="1"/>
  <c r="N1318" i="1"/>
  <c r="N1319" i="1"/>
  <c r="N1320" i="1"/>
  <c r="N1321" i="1"/>
  <c r="N1322" i="1"/>
  <c r="N1323" i="1"/>
  <c r="N1324" i="1"/>
  <c r="N1325" i="1"/>
  <c r="N1326" i="1"/>
  <c r="N1327" i="1"/>
  <c r="N1328" i="1"/>
  <c r="N1329" i="1"/>
  <c r="N1330" i="1"/>
  <c r="N1331" i="1"/>
  <c r="N1332" i="1"/>
  <c r="N1333" i="1"/>
  <c r="N1334" i="1"/>
  <c r="N1335" i="1"/>
  <c r="N1336" i="1"/>
  <c r="N1337" i="1"/>
  <c r="N1338" i="1"/>
  <c r="N1339" i="1"/>
  <c r="N1340" i="1"/>
  <c r="N1341" i="1"/>
  <c r="N1342" i="1"/>
  <c r="N1343" i="1"/>
  <c r="N1344" i="1"/>
  <c r="N1345" i="1"/>
  <c r="N1346" i="1"/>
  <c r="N1347" i="1"/>
  <c r="N1348" i="1"/>
  <c r="N1349" i="1"/>
  <c r="N1350" i="1"/>
  <c r="N1351" i="1"/>
  <c r="N1352" i="1"/>
  <c r="N1353" i="1"/>
  <c r="N1354" i="1"/>
  <c r="N1355" i="1"/>
  <c r="N1356" i="1"/>
  <c r="N1357" i="1"/>
  <c r="N1358" i="1"/>
  <c r="N1359" i="1"/>
  <c r="N1360" i="1"/>
  <c r="N1361" i="1"/>
  <c r="N1362" i="1"/>
  <c r="N1363" i="1"/>
  <c r="N1364" i="1"/>
  <c r="N1365" i="1"/>
  <c r="N1366" i="1"/>
  <c r="N1367" i="1"/>
  <c r="N1368" i="1"/>
  <c r="N1369" i="1"/>
  <c r="N1370" i="1"/>
  <c r="N1371" i="1"/>
  <c r="N1372" i="1"/>
  <c r="N1373" i="1"/>
  <c r="N1374" i="1"/>
  <c r="N1375" i="1"/>
  <c r="N1376" i="1"/>
  <c r="N1377" i="1"/>
  <c r="N1378" i="1"/>
  <c r="N1379" i="1"/>
  <c r="N1380" i="1"/>
  <c r="N1381" i="1"/>
  <c r="N1382" i="1"/>
  <c r="N1383" i="1"/>
  <c r="N1384" i="1"/>
  <c r="N1385" i="1"/>
  <c r="N1386" i="1"/>
  <c r="N1387" i="1"/>
  <c r="N1388" i="1"/>
  <c r="N1389" i="1"/>
  <c r="N1390" i="1"/>
  <c r="N1391" i="1"/>
  <c r="N1392" i="1"/>
  <c r="N1393" i="1"/>
  <c r="N1394" i="1"/>
  <c r="N1395" i="1"/>
  <c r="N1396" i="1"/>
  <c r="N1397" i="1"/>
  <c r="N1398" i="1"/>
  <c r="N1399" i="1"/>
  <c r="N1400" i="1"/>
  <c r="N1401" i="1"/>
  <c r="N1402" i="1"/>
  <c r="N1403" i="1"/>
  <c r="N1404" i="1"/>
  <c r="N1405" i="1"/>
  <c r="N1406" i="1"/>
  <c r="N1407" i="1"/>
  <c r="N1408" i="1"/>
  <c r="N1409" i="1"/>
  <c r="N1410" i="1"/>
  <c r="N1411" i="1"/>
  <c r="N1412" i="1"/>
  <c r="N1413" i="1"/>
  <c r="N1414" i="1"/>
  <c r="N1415" i="1"/>
  <c r="N1416" i="1"/>
  <c r="N1417" i="1"/>
  <c r="N1418" i="1"/>
  <c r="N1419" i="1"/>
  <c r="N1420" i="1"/>
  <c r="N1421" i="1"/>
  <c r="N1422" i="1"/>
  <c r="N1423" i="1"/>
  <c r="N1424" i="1"/>
  <c r="N1425" i="1"/>
  <c r="N1426" i="1"/>
  <c r="N1427" i="1"/>
  <c r="N1428" i="1"/>
  <c r="N1429" i="1"/>
  <c r="N1430" i="1"/>
  <c r="N1431" i="1"/>
  <c r="N1432" i="1"/>
  <c r="N1433" i="1"/>
  <c r="N1434" i="1"/>
  <c r="N1435" i="1"/>
  <c r="N1436" i="1"/>
  <c r="N1437" i="1"/>
  <c r="N1438" i="1"/>
  <c r="N1439" i="1"/>
  <c r="N1440" i="1"/>
  <c r="N1441" i="1"/>
  <c r="N1442" i="1"/>
  <c r="N1443" i="1"/>
  <c r="N1444" i="1"/>
  <c r="N1445" i="1"/>
  <c r="N1446" i="1"/>
  <c r="N1447" i="1"/>
  <c r="N1448" i="1"/>
  <c r="N1449" i="1"/>
  <c r="N1450" i="1"/>
  <c r="N1451" i="1"/>
  <c r="N1452" i="1"/>
  <c r="N1453" i="1"/>
  <c r="N1454" i="1"/>
  <c r="N1455" i="1"/>
  <c r="N1456" i="1"/>
  <c r="N1457" i="1"/>
  <c r="N1458" i="1"/>
  <c r="N1459" i="1"/>
  <c r="N1460" i="1"/>
  <c r="N1461" i="1"/>
  <c r="N1462" i="1"/>
  <c r="N1463" i="1"/>
  <c r="N1464" i="1"/>
  <c r="N1465" i="1"/>
  <c r="N1466" i="1"/>
  <c r="N1467" i="1"/>
  <c r="N1468" i="1"/>
  <c r="N1469" i="1"/>
  <c r="N1470" i="1"/>
  <c r="N1471" i="1"/>
  <c r="N1472" i="1"/>
  <c r="N1473" i="1"/>
  <c r="N1474" i="1"/>
  <c r="N1475" i="1"/>
  <c r="N1476" i="1"/>
  <c r="N1477" i="1"/>
  <c r="N1478" i="1"/>
  <c r="N1479" i="1"/>
  <c r="N1480" i="1"/>
  <c r="N1481" i="1"/>
  <c r="N1482" i="1"/>
  <c r="N1483" i="1"/>
  <c r="N1484" i="1"/>
  <c r="N1485" i="1"/>
  <c r="N1486" i="1"/>
  <c r="N1487" i="1"/>
  <c r="N1488" i="1"/>
  <c r="N1489" i="1"/>
  <c r="N1490" i="1"/>
  <c r="N1491" i="1"/>
  <c r="N1492" i="1"/>
  <c r="N1493" i="1"/>
  <c r="N1494" i="1"/>
  <c r="N1495" i="1"/>
  <c r="N1496" i="1"/>
  <c r="N1497" i="1"/>
  <c r="N1498" i="1"/>
  <c r="N1499" i="1"/>
  <c r="N1500" i="1"/>
  <c r="N1501" i="1"/>
  <c r="N1502" i="1"/>
  <c r="N1503" i="1"/>
  <c r="N1504" i="1"/>
  <c r="N1505" i="1"/>
  <c r="N1506" i="1"/>
  <c r="N1507" i="1"/>
  <c r="N1508" i="1"/>
  <c r="N1509" i="1"/>
  <c r="N1510" i="1"/>
  <c r="N1511" i="1"/>
  <c r="N1512" i="1"/>
  <c r="N1513" i="1"/>
  <c r="N1514" i="1"/>
  <c r="N1515" i="1"/>
  <c r="N1516" i="1"/>
  <c r="N1517" i="1"/>
  <c r="N1518" i="1"/>
  <c r="N1519" i="1"/>
  <c r="N1520" i="1"/>
  <c r="N1521" i="1"/>
  <c r="N1522" i="1"/>
  <c r="N1523" i="1"/>
  <c r="N1524" i="1"/>
  <c r="N1525" i="1"/>
  <c r="N1526" i="1"/>
  <c r="N1527" i="1"/>
  <c r="N1528" i="1"/>
  <c r="N1529" i="1"/>
  <c r="N1530" i="1"/>
  <c r="N1531" i="1"/>
  <c r="N1532" i="1"/>
  <c r="N1533" i="1"/>
  <c r="N1534" i="1"/>
  <c r="N1535" i="1"/>
  <c r="N1536" i="1"/>
  <c r="N1537" i="1"/>
  <c r="N1538" i="1"/>
  <c r="N1539" i="1"/>
  <c r="N1540" i="1"/>
  <c r="N1541" i="1"/>
  <c r="N1542" i="1"/>
  <c r="N1543" i="1"/>
  <c r="N1544" i="1"/>
  <c r="N1545" i="1"/>
  <c r="N1546" i="1"/>
  <c r="N1547" i="1"/>
  <c r="N1548" i="1"/>
  <c r="N1549" i="1"/>
  <c r="N1550" i="1"/>
  <c r="N1551" i="1"/>
  <c r="N1552" i="1"/>
  <c r="N1553" i="1"/>
  <c r="N1554" i="1"/>
  <c r="N1555" i="1"/>
  <c r="N1556" i="1"/>
  <c r="N1557" i="1"/>
  <c r="N1558" i="1"/>
  <c r="N1559" i="1"/>
  <c r="K973" i="1"/>
  <c r="K974" i="1"/>
  <c r="K975" i="1"/>
  <c r="K976" i="1"/>
  <c r="K977" i="1"/>
  <c r="K978" i="1"/>
  <c r="K979" i="1"/>
  <c r="K980" i="1"/>
  <c r="K981" i="1"/>
  <c r="K982" i="1"/>
  <c r="K983" i="1"/>
  <c r="K984" i="1"/>
  <c r="K985" i="1"/>
  <c r="K986" i="1"/>
  <c r="K987" i="1"/>
  <c r="K988" i="1"/>
  <c r="K989" i="1"/>
  <c r="K990" i="1"/>
  <c r="K991" i="1"/>
  <c r="K992" i="1"/>
  <c r="K993" i="1"/>
  <c r="K994" i="1"/>
  <c r="K995" i="1"/>
  <c r="K996" i="1"/>
  <c r="K997" i="1"/>
  <c r="K998" i="1"/>
  <c r="K999" i="1"/>
  <c r="K1000" i="1"/>
  <c r="K1001" i="1"/>
  <c r="K1002" i="1"/>
  <c r="K1003" i="1"/>
  <c r="K1004" i="1"/>
  <c r="K1005" i="1"/>
  <c r="K1006" i="1"/>
  <c r="K1007" i="1"/>
  <c r="K1008" i="1"/>
  <c r="K1009" i="1"/>
  <c r="K1010" i="1"/>
  <c r="K1011" i="1"/>
  <c r="K1012" i="1"/>
  <c r="K1013" i="1"/>
  <c r="K1014" i="1"/>
  <c r="K1015" i="1"/>
  <c r="K1016" i="1"/>
  <c r="K1017" i="1"/>
  <c r="K1018" i="1"/>
  <c r="K1019" i="1"/>
  <c r="K1020" i="1"/>
  <c r="K1021" i="1"/>
  <c r="K1022" i="1"/>
  <c r="K1023" i="1"/>
  <c r="K1024" i="1"/>
  <c r="K1025" i="1"/>
  <c r="K1026" i="1"/>
  <c r="K1027" i="1"/>
  <c r="K1028" i="1"/>
  <c r="K1029" i="1"/>
  <c r="K1030" i="1"/>
  <c r="K1031" i="1"/>
  <c r="K1032" i="1"/>
  <c r="K1033" i="1"/>
  <c r="K1034" i="1"/>
  <c r="K1035" i="1"/>
  <c r="K1036" i="1"/>
  <c r="K1037" i="1"/>
  <c r="K1038" i="1"/>
  <c r="K1039" i="1"/>
  <c r="K1040" i="1"/>
  <c r="K1041" i="1"/>
  <c r="K1042" i="1"/>
  <c r="K1043" i="1"/>
  <c r="K1044" i="1"/>
  <c r="K1045" i="1"/>
  <c r="K1046" i="1"/>
  <c r="K1047" i="1"/>
  <c r="K1048" i="1"/>
  <c r="K1049" i="1"/>
  <c r="K1050" i="1"/>
  <c r="K1051" i="1"/>
  <c r="K1052" i="1"/>
  <c r="K1053" i="1"/>
  <c r="K1054" i="1"/>
  <c r="L973" i="1"/>
  <c r="L974" i="1"/>
  <c r="L975" i="1"/>
  <c r="L976" i="1"/>
  <c r="L977" i="1"/>
  <c r="L978" i="1"/>
  <c r="L979" i="1"/>
  <c r="L980" i="1"/>
  <c r="L981" i="1"/>
  <c r="L982" i="1"/>
  <c r="L983" i="1"/>
  <c r="L984" i="1"/>
  <c r="L985" i="1"/>
  <c r="L986" i="1"/>
  <c r="L987" i="1"/>
  <c r="L988" i="1"/>
  <c r="L989" i="1"/>
  <c r="L990" i="1"/>
  <c r="L991" i="1"/>
  <c r="L992" i="1"/>
  <c r="L993" i="1"/>
  <c r="L994" i="1"/>
  <c r="L995" i="1"/>
  <c r="L996" i="1"/>
  <c r="L997" i="1"/>
  <c r="L998" i="1"/>
  <c r="L999" i="1"/>
  <c r="L1000" i="1"/>
  <c r="L1001" i="1"/>
  <c r="L1002" i="1"/>
  <c r="L1003" i="1"/>
  <c r="L1004" i="1"/>
  <c r="L1005" i="1"/>
  <c r="L1006" i="1"/>
  <c r="L1007" i="1"/>
  <c r="L1008" i="1"/>
  <c r="L1009" i="1"/>
  <c r="L1010" i="1"/>
  <c r="L1011" i="1"/>
  <c r="L1012" i="1"/>
  <c r="L1013" i="1"/>
  <c r="L1014" i="1"/>
  <c r="L1015" i="1"/>
  <c r="L1016" i="1"/>
  <c r="L1017" i="1"/>
  <c r="L1018" i="1"/>
  <c r="L1019" i="1"/>
  <c r="L1020" i="1"/>
  <c r="L1021" i="1"/>
  <c r="L1022" i="1"/>
  <c r="L1023" i="1"/>
  <c r="L1024" i="1"/>
  <c r="L1025" i="1"/>
  <c r="L1026" i="1"/>
  <c r="L1027" i="1"/>
  <c r="L1028" i="1"/>
  <c r="L1029" i="1"/>
  <c r="L1030" i="1"/>
  <c r="L1031" i="1"/>
  <c r="L1032" i="1"/>
  <c r="L1033" i="1"/>
  <c r="L1034" i="1"/>
  <c r="L1035" i="1"/>
  <c r="L1036" i="1"/>
  <c r="L1037" i="1"/>
  <c r="L1038" i="1"/>
  <c r="L1039" i="1"/>
  <c r="L1040" i="1"/>
  <c r="L1041" i="1"/>
  <c r="L1042" i="1"/>
  <c r="L1043" i="1"/>
  <c r="L1044" i="1"/>
  <c r="L1045" i="1"/>
  <c r="L1046" i="1"/>
  <c r="L1047" i="1"/>
  <c r="L1048" i="1"/>
  <c r="L1049" i="1"/>
  <c r="L1050" i="1"/>
  <c r="L1051" i="1"/>
  <c r="L1052" i="1"/>
  <c r="L1053" i="1"/>
  <c r="L1054" i="1"/>
  <c r="M973" i="1"/>
  <c r="M974" i="1"/>
  <c r="M975" i="1"/>
  <c r="M976" i="1"/>
  <c r="M977" i="1"/>
  <c r="M978" i="1"/>
  <c r="M979" i="1"/>
  <c r="M980" i="1"/>
  <c r="M981" i="1"/>
  <c r="M982" i="1"/>
  <c r="M983" i="1"/>
  <c r="M984" i="1"/>
  <c r="M985" i="1"/>
  <c r="M986" i="1"/>
  <c r="M987" i="1"/>
  <c r="M988" i="1"/>
  <c r="M989" i="1"/>
  <c r="M990" i="1"/>
  <c r="M991" i="1"/>
  <c r="M992" i="1"/>
  <c r="M993" i="1"/>
  <c r="M994" i="1"/>
  <c r="M995" i="1"/>
  <c r="M996" i="1"/>
  <c r="M997" i="1"/>
  <c r="M998" i="1"/>
  <c r="M999" i="1"/>
  <c r="M1000" i="1"/>
  <c r="M1001" i="1"/>
  <c r="M1002" i="1"/>
  <c r="M1003" i="1"/>
  <c r="M1004" i="1"/>
  <c r="M1005" i="1"/>
  <c r="M1006" i="1"/>
  <c r="M1007" i="1"/>
  <c r="M1008" i="1"/>
  <c r="M1009" i="1"/>
  <c r="M1010" i="1"/>
  <c r="M1011" i="1"/>
  <c r="M1012" i="1"/>
  <c r="M1013" i="1"/>
  <c r="M1014" i="1"/>
  <c r="M1015" i="1"/>
  <c r="M1016" i="1"/>
  <c r="M1017" i="1"/>
  <c r="M1018" i="1"/>
  <c r="M1019" i="1"/>
  <c r="M1020" i="1"/>
  <c r="M1021" i="1"/>
  <c r="M1022" i="1"/>
  <c r="M1023" i="1"/>
  <c r="M1024" i="1"/>
  <c r="M1025" i="1"/>
  <c r="M1026" i="1"/>
  <c r="M1027" i="1"/>
  <c r="M1028" i="1"/>
  <c r="M1029" i="1"/>
  <c r="M1030" i="1"/>
  <c r="M1031" i="1"/>
  <c r="M1032" i="1"/>
  <c r="M1033" i="1"/>
  <c r="M1034" i="1"/>
  <c r="M1035" i="1"/>
  <c r="M1036" i="1"/>
  <c r="M1037" i="1"/>
  <c r="M1038" i="1"/>
  <c r="M1039" i="1"/>
  <c r="M1040" i="1"/>
  <c r="M1041" i="1"/>
  <c r="M1042" i="1"/>
  <c r="M1043" i="1"/>
  <c r="M1044" i="1"/>
  <c r="M1045" i="1"/>
  <c r="M1046" i="1"/>
  <c r="M1047" i="1"/>
  <c r="M1048" i="1"/>
  <c r="M1049" i="1"/>
  <c r="M1050" i="1"/>
  <c r="M1051" i="1"/>
  <c r="M1052" i="1"/>
  <c r="M1053" i="1"/>
  <c r="M1054" i="1"/>
  <c r="N973" i="1"/>
  <c r="N974" i="1"/>
  <c r="N975" i="1"/>
  <c r="N976" i="1"/>
  <c r="N977" i="1"/>
  <c r="N978" i="1"/>
  <c r="N979" i="1"/>
  <c r="N980" i="1"/>
  <c r="N981" i="1"/>
  <c r="N982" i="1"/>
  <c r="N983" i="1"/>
  <c r="N984" i="1"/>
  <c r="N985" i="1"/>
  <c r="N986" i="1"/>
  <c r="N987" i="1"/>
  <c r="N988" i="1"/>
  <c r="N989" i="1"/>
  <c r="N990" i="1"/>
  <c r="N991" i="1"/>
  <c r="N992" i="1"/>
  <c r="N993" i="1"/>
  <c r="N994" i="1"/>
  <c r="N995" i="1"/>
  <c r="N996" i="1"/>
  <c r="N997" i="1"/>
  <c r="N998" i="1"/>
  <c r="N999" i="1"/>
  <c r="N1000" i="1"/>
  <c r="N1001" i="1"/>
  <c r="N1002" i="1"/>
  <c r="N1003" i="1"/>
  <c r="N1004" i="1"/>
  <c r="N1005" i="1"/>
  <c r="N1006" i="1"/>
  <c r="N1007" i="1"/>
  <c r="N1008" i="1"/>
  <c r="N1009" i="1"/>
  <c r="N1010" i="1"/>
  <c r="N1011" i="1"/>
  <c r="N1012" i="1"/>
  <c r="N1013" i="1"/>
  <c r="N1014" i="1"/>
  <c r="N1015" i="1"/>
  <c r="N1016" i="1"/>
  <c r="N1017" i="1"/>
  <c r="N1018" i="1"/>
  <c r="N1019" i="1"/>
  <c r="N1020" i="1"/>
  <c r="N1021" i="1"/>
  <c r="N1022" i="1"/>
  <c r="N1023" i="1"/>
  <c r="N1024" i="1"/>
  <c r="N1025" i="1"/>
  <c r="N1026" i="1"/>
  <c r="N1027" i="1"/>
  <c r="N1028" i="1"/>
  <c r="N1029" i="1"/>
  <c r="N1030" i="1"/>
  <c r="N1031" i="1"/>
  <c r="N1032" i="1"/>
  <c r="N1033" i="1"/>
  <c r="N1034" i="1"/>
  <c r="N1035" i="1"/>
  <c r="N1036" i="1"/>
  <c r="N1037" i="1"/>
  <c r="N1038" i="1"/>
  <c r="N1039" i="1"/>
  <c r="N1040" i="1"/>
  <c r="N1041" i="1"/>
  <c r="N1042" i="1"/>
  <c r="N1043" i="1"/>
  <c r="N1044" i="1"/>
  <c r="N1045" i="1"/>
  <c r="N1046" i="1"/>
  <c r="N1047" i="1"/>
  <c r="N1048" i="1"/>
  <c r="N1049" i="1"/>
  <c r="N1050" i="1"/>
  <c r="N1051" i="1"/>
  <c r="N1052" i="1"/>
  <c r="N1053" i="1"/>
  <c r="N1054" i="1"/>
  <c r="B861" i="1"/>
  <c r="K861" i="1"/>
  <c r="L861" i="1"/>
  <c r="M861" i="1"/>
  <c r="N861" i="1"/>
  <c r="B776" i="1"/>
  <c r="B927" i="1"/>
  <c r="B928" i="1"/>
  <c r="B929" i="1"/>
  <c r="B930" i="1"/>
  <c r="B931" i="1"/>
  <c r="B932" i="1"/>
  <c r="B933" i="1"/>
  <c r="B934" i="1"/>
  <c r="B935" i="1"/>
  <c r="B936" i="1"/>
  <c r="B937" i="1"/>
  <c r="B938" i="1"/>
  <c r="B939" i="1"/>
  <c r="B940" i="1"/>
  <c r="B941" i="1"/>
  <c r="B942" i="1"/>
  <c r="B943" i="1"/>
  <c r="B944" i="1"/>
  <c r="B945" i="1"/>
  <c r="B946" i="1"/>
  <c r="B947" i="1"/>
  <c r="B948" i="1"/>
  <c r="B949" i="1"/>
  <c r="B950" i="1"/>
  <c r="B951" i="1"/>
  <c r="B952" i="1"/>
  <c r="B953" i="1"/>
  <c r="B954" i="1"/>
  <c r="B955" i="1"/>
  <c r="B956" i="1"/>
  <c r="B957" i="1"/>
  <c r="B958" i="1"/>
  <c r="B959" i="1"/>
  <c r="B960" i="1"/>
  <c r="B961" i="1"/>
  <c r="B962" i="1"/>
  <c r="B963" i="1"/>
  <c r="B964" i="1"/>
  <c r="B965" i="1"/>
  <c r="B966" i="1"/>
  <c r="B967" i="1"/>
  <c r="B968" i="1"/>
  <c r="B969" i="1"/>
  <c r="B970" i="1"/>
  <c r="B971" i="1"/>
  <c r="B972" i="1"/>
  <c r="K927" i="1"/>
  <c r="K928" i="1"/>
  <c r="K929" i="1"/>
  <c r="K930" i="1"/>
  <c r="K931" i="1"/>
  <c r="K932" i="1"/>
  <c r="K933" i="1"/>
  <c r="K934" i="1"/>
  <c r="K935" i="1"/>
  <c r="K936" i="1"/>
  <c r="K937" i="1"/>
  <c r="K938" i="1"/>
  <c r="K939" i="1"/>
  <c r="K940" i="1"/>
  <c r="K941" i="1"/>
  <c r="K942" i="1"/>
  <c r="K943" i="1"/>
  <c r="K944" i="1"/>
  <c r="K945" i="1"/>
  <c r="K946" i="1"/>
  <c r="K947" i="1"/>
  <c r="K948" i="1"/>
  <c r="K949" i="1"/>
  <c r="K950" i="1"/>
  <c r="K951" i="1"/>
  <c r="K952" i="1"/>
  <c r="K953" i="1"/>
  <c r="K954" i="1"/>
  <c r="K955" i="1"/>
  <c r="K956" i="1"/>
  <c r="K957" i="1"/>
  <c r="K958" i="1"/>
  <c r="K959" i="1"/>
  <c r="K960" i="1"/>
  <c r="K961" i="1"/>
  <c r="K962" i="1"/>
  <c r="K963" i="1"/>
  <c r="K964" i="1"/>
  <c r="K965" i="1"/>
  <c r="K966" i="1"/>
  <c r="K967" i="1"/>
  <c r="K968" i="1"/>
  <c r="K969" i="1"/>
  <c r="K970" i="1"/>
  <c r="K971" i="1"/>
  <c r="K972" i="1"/>
  <c r="L927" i="1"/>
  <c r="L928" i="1"/>
  <c r="L929" i="1"/>
  <c r="L930" i="1"/>
  <c r="L931" i="1"/>
  <c r="L932" i="1"/>
  <c r="L933" i="1"/>
  <c r="L934" i="1"/>
  <c r="L935" i="1"/>
  <c r="L936" i="1"/>
  <c r="L937" i="1"/>
  <c r="L938" i="1"/>
  <c r="L939" i="1"/>
  <c r="L940" i="1"/>
  <c r="L941" i="1"/>
  <c r="L942" i="1"/>
  <c r="L943" i="1"/>
  <c r="L944" i="1"/>
  <c r="L945" i="1"/>
  <c r="L946" i="1"/>
  <c r="L947" i="1"/>
  <c r="L948" i="1"/>
  <c r="L949" i="1"/>
  <c r="L950" i="1"/>
  <c r="L951" i="1"/>
  <c r="L952" i="1"/>
  <c r="L953" i="1"/>
  <c r="L954" i="1"/>
  <c r="L955" i="1"/>
  <c r="L956" i="1"/>
  <c r="L957" i="1"/>
  <c r="L958" i="1"/>
  <c r="L959" i="1"/>
  <c r="L960" i="1"/>
  <c r="L961" i="1"/>
  <c r="L962" i="1"/>
  <c r="L963" i="1"/>
  <c r="L964" i="1"/>
  <c r="L965" i="1"/>
  <c r="L966" i="1"/>
  <c r="L967" i="1"/>
  <c r="L968" i="1"/>
  <c r="L969" i="1"/>
  <c r="L970" i="1"/>
  <c r="L971" i="1"/>
  <c r="L972" i="1"/>
  <c r="M927" i="1"/>
  <c r="M928" i="1"/>
  <c r="M929" i="1"/>
  <c r="M930" i="1"/>
  <c r="M931" i="1"/>
  <c r="M932" i="1"/>
  <c r="M933" i="1"/>
  <c r="M934" i="1"/>
  <c r="M935" i="1"/>
  <c r="M936" i="1"/>
  <c r="M937" i="1"/>
  <c r="M938" i="1"/>
  <c r="M939" i="1"/>
  <c r="M940" i="1"/>
  <c r="M941" i="1"/>
  <c r="M942" i="1"/>
  <c r="M943" i="1"/>
  <c r="M944" i="1"/>
  <c r="M945" i="1"/>
  <c r="M946" i="1"/>
  <c r="M947" i="1"/>
  <c r="M948" i="1"/>
  <c r="M949" i="1"/>
  <c r="M950" i="1"/>
  <c r="M951" i="1"/>
  <c r="M952" i="1"/>
  <c r="M953" i="1"/>
  <c r="M954" i="1"/>
  <c r="M955" i="1"/>
  <c r="M956" i="1"/>
  <c r="M957" i="1"/>
  <c r="M958" i="1"/>
  <c r="M959" i="1"/>
  <c r="M960" i="1"/>
  <c r="M961" i="1"/>
  <c r="M962" i="1"/>
  <c r="M963" i="1"/>
  <c r="M964" i="1"/>
  <c r="M965" i="1"/>
  <c r="M966" i="1"/>
  <c r="M967" i="1"/>
  <c r="M968" i="1"/>
  <c r="M969" i="1"/>
  <c r="M970" i="1"/>
  <c r="M971" i="1"/>
  <c r="M972" i="1"/>
  <c r="N927" i="1"/>
  <c r="N928" i="1"/>
  <c r="N929" i="1"/>
  <c r="N930" i="1"/>
  <c r="N931" i="1"/>
  <c r="N932" i="1"/>
  <c r="N933" i="1"/>
  <c r="N934" i="1"/>
  <c r="N935" i="1"/>
  <c r="N936" i="1"/>
  <c r="N937" i="1"/>
  <c r="N938" i="1"/>
  <c r="N939" i="1"/>
  <c r="N940" i="1"/>
  <c r="N941" i="1"/>
  <c r="N942" i="1"/>
  <c r="N943" i="1"/>
  <c r="N944" i="1"/>
  <c r="N945" i="1"/>
  <c r="N946" i="1"/>
  <c r="N947" i="1"/>
  <c r="N948" i="1"/>
  <c r="N949" i="1"/>
  <c r="N950" i="1"/>
  <c r="N951" i="1"/>
  <c r="N952" i="1"/>
  <c r="N953" i="1"/>
  <c r="N954" i="1"/>
  <c r="N955" i="1"/>
  <c r="N956" i="1"/>
  <c r="N957" i="1"/>
  <c r="N958" i="1"/>
  <c r="N959" i="1"/>
  <c r="N960" i="1"/>
  <c r="N961" i="1"/>
  <c r="N962" i="1"/>
  <c r="N963" i="1"/>
  <c r="N964" i="1"/>
  <c r="N965" i="1"/>
  <c r="N966" i="1"/>
  <c r="N967" i="1"/>
  <c r="N968" i="1"/>
  <c r="N969" i="1"/>
  <c r="N970" i="1"/>
  <c r="N971" i="1"/>
  <c r="N972" i="1"/>
  <c r="E22" i="8" l="1"/>
  <c r="B392" i="1"/>
  <c r="K392" i="1"/>
  <c r="L392" i="1"/>
  <c r="M392" i="1"/>
  <c r="N392" i="1"/>
  <c r="B393" i="1"/>
  <c r="K393" i="1"/>
  <c r="L393" i="1"/>
  <c r="M393" i="1"/>
  <c r="N393" i="1"/>
  <c r="B394" i="1"/>
  <c r="K394" i="1"/>
  <c r="L394" i="1"/>
  <c r="M394" i="1"/>
  <c r="N394" i="1"/>
  <c r="B395" i="1"/>
  <c r="K395" i="1"/>
  <c r="L395" i="1"/>
  <c r="M395" i="1"/>
  <c r="N395" i="1"/>
  <c r="B396" i="1"/>
  <c r="K396" i="1"/>
  <c r="L396" i="1"/>
  <c r="M396" i="1"/>
  <c r="N396" i="1"/>
  <c r="B397" i="1"/>
  <c r="K397" i="1"/>
  <c r="L397" i="1"/>
  <c r="M397" i="1"/>
  <c r="N397" i="1"/>
  <c r="B398" i="1"/>
  <c r="K398" i="1"/>
  <c r="L398" i="1"/>
  <c r="M398" i="1"/>
  <c r="N398" i="1"/>
  <c r="B399" i="1"/>
  <c r="K399" i="1"/>
  <c r="L399" i="1"/>
  <c r="M399" i="1"/>
  <c r="N399" i="1"/>
  <c r="B400" i="1"/>
  <c r="K400" i="1"/>
  <c r="L400" i="1"/>
  <c r="M400" i="1"/>
  <c r="N400" i="1"/>
  <c r="B401" i="1"/>
  <c r="K401" i="1"/>
  <c r="L401" i="1"/>
  <c r="M401" i="1"/>
  <c r="N401" i="1"/>
  <c r="B402" i="1"/>
  <c r="K402" i="1"/>
  <c r="L402" i="1"/>
  <c r="M402" i="1"/>
  <c r="N402" i="1"/>
  <c r="B403" i="1"/>
  <c r="K403" i="1"/>
  <c r="L403" i="1"/>
  <c r="M403" i="1"/>
  <c r="N403" i="1"/>
  <c r="B404" i="1"/>
  <c r="K404" i="1"/>
  <c r="L404" i="1"/>
  <c r="M404" i="1"/>
  <c r="N404" i="1"/>
  <c r="B405" i="1"/>
  <c r="K405" i="1"/>
  <c r="L405" i="1"/>
  <c r="M405" i="1"/>
  <c r="N405" i="1"/>
  <c r="B406" i="1"/>
  <c r="K406" i="1"/>
  <c r="L406" i="1"/>
  <c r="M406" i="1"/>
  <c r="N406" i="1"/>
  <c r="B407" i="1"/>
  <c r="K407" i="1"/>
  <c r="L407" i="1"/>
  <c r="M407" i="1"/>
  <c r="N407" i="1"/>
  <c r="B408" i="1"/>
  <c r="K408" i="1"/>
  <c r="L408" i="1"/>
  <c r="M408" i="1"/>
  <c r="N408" i="1"/>
  <c r="B409" i="1"/>
  <c r="K409" i="1"/>
  <c r="L409" i="1"/>
  <c r="M409" i="1"/>
  <c r="N409" i="1"/>
  <c r="B410" i="1"/>
  <c r="K410" i="1"/>
  <c r="L410" i="1"/>
  <c r="M410" i="1"/>
  <c r="N410" i="1"/>
  <c r="B411" i="1"/>
  <c r="K411" i="1"/>
  <c r="L411" i="1"/>
  <c r="M411" i="1"/>
  <c r="N411" i="1"/>
  <c r="B412" i="1"/>
  <c r="K412" i="1"/>
  <c r="L412" i="1"/>
  <c r="M412" i="1"/>
  <c r="N412" i="1"/>
  <c r="B413" i="1"/>
  <c r="K413" i="1"/>
  <c r="L413" i="1"/>
  <c r="M413" i="1"/>
  <c r="N413" i="1"/>
  <c r="B414" i="1"/>
  <c r="K414" i="1"/>
  <c r="L414" i="1"/>
  <c r="M414" i="1"/>
  <c r="N414" i="1"/>
  <c r="B415" i="1"/>
  <c r="K415" i="1"/>
  <c r="L415" i="1"/>
  <c r="M415" i="1"/>
  <c r="N415" i="1"/>
  <c r="B416" i="1"/>
  <c r="K416" i="1"/>
  <c r="L416" i="1"/>
  <c r="M416" i="1"/>
  <c r="N416" i="1"/>
  <c r="B417" i="1"/>
  <c r="K417" i="1"/>
  <c r="L417" i="1"/>
  <c r="M417" i="1"/>
  <c r="N417" i="1"/>
  <c r="B419" i="1"/>
  <c r="K419" i="1"/>
  <c r="L419" i="1"/>
  <c r="M419" i="1"/>
  <c r="N419" i="1"/>
  <c r="B420" i="1"/>
  <c r="K420" i="1"/>
  <c r="L420" i="1"/>
  <c r="M420" i="1"/>
  <c r="N420" i="1"/>
  <c r="B421" i="1"/>
  <c r="K421" i="1"/>
  <c r="L421" i="1"/>
  <c r="M421" i="1"/>
  <c r="N421" i="1"/>
  <c r="B422" i="1"/>
  <c r="K422" i="1"/>
  <c r="L422" i="1"/>
  <c r="M422" i="1"/>
  <c r="N422" i="1"/>
  <c r="B423" i="1"/>
  <c r="K423" i="1"/>
  <c r="L423" i="1"/>
  <c r="M423" i="1"/>
  <c r="N423" i="1"/>
  <c r="B424" i="1"/>
  <c r="K424" i="1"/>
  <c r="L424" i="1"/>
  <c r="M424" i="1"/>
  <c r="N424" i="1"/>
  <c r="B426" i="1"/>
  <c r="K426" i="1"/>
  <c r="L426" i="1"/>
  <c r="M426" i="1"/>
  <c r="N426" i="1"/>
  <c r="B427" i="1"/>
  <c r="K427" i="1"/>
  <c r="L427" i="1"/>
  <c r="M427" i="1"/>
  <c r="N427" i="1"/>
  <c r="B428" i="1"/>
  <c r="K428" i="1"/>
  <c r="L428" i="1"/>
  <c r="M428" i="1"/>
  <c r="N428" i="1"/>
  <c r="B429" i="1"/>
  <c r="K429" i="1"/>
  <c r="L429" i="1"/>
  <c r="M429" i="1"/>
  <c r="N429" i="1"/>
  <c r="B430" i="1"/>
  <c r="K430" i="1"/>
  <c r="L430" i="1"/>
  <c r="M430" i="1"/>
  <c r="N430" i="1"/>
  <c r="B431" i="1"/>
  <c r="K431" i="1"/>
  <c r="L431" i="1"/>
  <c r="M431" i="1"/>
  <c r="N431" i="1"/>
  <c r="B432" i="1"/>
  <c r="K432" i="1"/>
  <c r="L432" i="1"/>
  <c r="M432" i="1"/>
  <c r="N432" i="1"/>
  <c r="B433" i="1"/>
  <c r="K433" i="1"/>
  <c r="L433" i="1"/>
  <c r="M433" i="1"/>
  <c r="N433" i="1"/>
  <c r="B435" i="1"/>
  <c r="K435" i="1"/>
  <c r="L435" i="1"/>
  <c r="M435" i="1"/>
  <c r="N435" i="1"/>
  <c r="B436" i="1"/>
  <c r="K436" i="1"/>
  <c r="L436" i="1"/>
  <c r="M436" i="1"/>
  <c r="N436" i="1"/>
  <c r="B437" i="1"/>
  <c r="K437" i="1"/>
  <c r="L437" i="1"/>
  <c r="M437" i="1"/>
  <c r="N437" i="1"/>
  <c r="B438" i="1"/>
  <c r="K438" i="1"/>
  <c r="L438" i="1"/>
  <c r="M438" i="1"/>
  <c r="N438" i="1"/>
  <c r="B439" i="1"/>
  <c r="K439" i="1"/>
  <c r="L439" i="1"/>
  <c r="M439" i="1"/>
  <c r="N439" i="1"/>
  <c r="B440" i="1"/>
  <c r="K440" i="1"/>
  <c r="L440" i="1"/>
  <c r="M440" i="1"/>
  <c r="N440" i="1"/>
  <c r="B441" i="1"/>
  <c r="K441" i="1"/>
  <c r="L441" i="1"/>
  <c r="M441" i="1"/>
  <c r="N441" i="1"/>
  <c r="B442" i="1"/>
  <c r="K442" i="1"/>
  <c r="L442" i="1"/>
  <c r="M442" i="1"/>
  <c r="N442" i="1"/>
  <c r="B443" i="1"/>
  <c r="K443" i="1"/>
  <c r="L443" i="1"/>
  <c r="M443" i="1"/>
  <c r="N443" i="1"/>
  <c r="B418" i="1"/>
  <c r="K418" i="1"/>
  <c r="L418" i="1"/>
  <c r="M418" i="1"/>
  <c r="N418" i="1"/>
  <c r="B425" i="1"/>
  <c r="K425" i="1"/>
  <c r="L425" i="1"/>
  <c r="M425" i="1"/>
  <c r="N425" i="1"/>
  <c r="B434" i="1"/>
  <c r="K434" i="1"/>
  <c r="L434" i="1"/>
  <c r="M434" i="1"/>
  <c r="N434" i="1"/>
  <c r="B444" i="1"/>
  <c r="K444" i="1"/>
  <c r="L444" i="1"/>
  <c r="M444" i="1"/>
  <c r="N444" i="1"/>
  <c r="B445" i="1"/>
  <c r="K445" i="1"/>
  <c r="L445" i="1"/>
  <c r="M445" i="1"/>
  <c r="N445" i="1"/>
  <c r="B446" i="1"/>
  <c r="K446" i="1"/>
  <c r="L446" i="1"/>
  <c r="M446" i="1"/>
  <c r="N446" i="1"/>
  <c r="B447" i="1"/>
  <c r="K447" i="1"/>
  <c r="L447" i="1"/>
  <c r="M447" i="1"/>
  <c r="N447" i="1"/>
  <c r="B448" i="1"/>
  <c r="K448" i="1"/>
  <c r="L448" i="1"/>
  <c r="M448" i="1"/>
  <c r="N448" i="1"/>
  <c r="B449" i="1"/>
  <c r="K449" i="1"/>
  <c r="L449" i="1"/>
  <c r="M449" i="1"/>
  <c r="N449" i="1"/>
  <c r="B450" i="1"/>
  <c r="K450" i="1"/>
  <c r="L450" i="1"/>
  <c r="M450" i="1"/>
  <c r="N450" i="1"/>
  <c r="B451" i="1"/>
  <c r="K451" i="1"/>
  <c r="L451" i="1"/>
  <c r="M451" i="1"/>
  <c r="N451" i="1"/>
  <c r="B452" i="1"/>
  <c r="K452" i="1"/>
  <c r="L452" i="1"/>
  <c r="M452" i="1"/>
  <c r="N452" i="1"/>
  <c r="B453" i="1"/>
  <c r="K453" i="1"/>
  <c r="L453" i="1"/>
  <c r="M453" i="1"/>
  <c r="N453" i="1"/>
  <c r="B574" i="1"/>
  <c r="K574" i="1"/>
  <c r="L574" i="1"/>
  <c r="M574" i="1"/>
  <c r="N574" i="1"/>
  <c r="B575" i="1"/>
  <c r="K575" i="1"/>
  <c r="L575" i="1"/>
  <c r="M575" i="1"/>
  <c r="N575" i="1"/>
  <c r="B576" i="1"/>
  <c r="K576" i="1"/>
  <c r="L576" i="1"/>
  <c r="M576" i="1"/>
  <c r="N576" i="1"/>
  <c r="B580" i="1"/>
  <c r="K580" i="1"/>
  <c r="L580" i="1"/>
  <c r="M580" i="1"/>
  <c r="N580" i="1"/>
  <c r="B581" i="1"/>
  <c r="K581" i="1"/>
  <c r="L581" i="1"/>
  <c r="M581" i="1"/>
  <c r="N581" i="1"/>
  <c r="B582" i="1"/>
  <c r="K582" i="1"/>
  <c r="L582" i="1"/>
  <c r="M582" i="1"/>
  <c r="N582" i="1"/>
  <c r="B583" i="1"/>
  <c r="K583" i="1"/>
  <c r="L583" i="1"/>
  <c r="M583" i="1"/>
  <c r="N583" i="1"/>
  <c r="B584" i="1"/>
  <c r="K584" i="1"/>
  <c r="L584" i="1"/>
  <c r="M584" i="1"/>
  <c r="N584" i="1"/>
  <c r="B572" i="1"/>
  <c r="B573" i="1"/>
  <c r="K572" i="1"/>
  <c r="K573" i="1"/>
  <c r="L572" i="1"/>
  <c r="L573" i="1"/>
  <c r="M572" i="1"/>
  <c r="M573" i="1"/>
  <c r="N572" i="1"/>
  <c r="N573" i="1"/>
  <c r="B579" i="1"/>
  <c r="K579" i="1"/>
  <c r="L579" i="1"/>
  <c r="M579" i="1"/>
  <c r="N579" i="1"/>
  <c r="B564" i="1"/>
  <c r="K564" i="1"/>
  <c r="L564" i="1"/>
  <c r="M564" i="1"/>
  <c r="N564" i="1"/>
  <c r="B565" i="1"/>
  <c r="K565" i="1"/>
  <c r="L565" i="1"/>
  <c r="M565" i="1"/>
  <c r="N565" i="1"/>
  <c r="B566" i="1"/>
  <c r="K566" i="1"/>
  <c r="L566" i="1"/>
  <c r="M566" i="1"/>
  <c r="N566" i="1"/>
  <c r="B567" i="1"/>
  <c r="K567" i="1"/>
  <c r="L567" i="1"/>
  <c r="M567" i="1"/>
  <c r="N567" i="1"/>
  <c r="B568" i="1"/>
  <c r="K568" i="1"/>
  <c r="L568" i="1"/>
  <c r="M568" i="1"/>
  <c r="N568" i="1"/>
  <c r="B569" i="1"/>
  <c r="K569" i="1"/>
  <c r="L569" i="1"/>
  <c r="M569" i="1"/>
  <c r="N569" i="1"/>
  <c r="B559" i="1"/>
  <c r="K559" i="1"/>
  <c r="L559" i="1"/>
  <c r="M559" i="1"/>
  <c r="N559" i="1"/>
  <c r="B560" i="1"/>
  <c r="K560" i="1"/>
  <c r="L560" i="1"/>
  <c r="M560" i="1"/>
  <c r="N560" i="1"/>
  <c r="B557" i="1"/>
  <c r="K557" i="1"/>
  <c r="L557" i="1"/>
  <c r="M557" i="1"/>
  <c r="N557" i="1"/>
  <c r="B561" i="1"/>
  <c r="K561" i="1"/>
  <c r="L561" i="1"/>
  <c r="M561" i="1"/>
  <c r="N561" i="1"/>
  <c r="B562" i="1"/>
  <c r="K562" i="1"/>
  <c r="L562" i="1"/>
  <c r="M562" i="1"/>
  <c r="N562" i="1"/>
  <c r="B563" i="1"/>
  <c r="K563" i="1"/>
  <c r="L563" i="1"/>
  <c r="M563" i="1"/>
  <c r="N563" i="1"/>
  <c r="B570" i="1"/>
  <c r="K570" i="1"/>
  <c r="L570" i="1"/>
  <c r="M570" i="1"/>
  <c r="N570" i="1"/>
  <c r="B558" i="1"/>
  <c r="K558" i="1"/>
  <c r="L558" i="1"/>
  <c r="M558" i="1"/>
  <c r="N558" i="1"/>
  <c r="B556" i="1"/>
  <c r="K556" i="1"/>
  <c r="L556" i="1"/>
  <c r="M556" i="1"/>
  <c r="N556" i="1"/>
  <c r="B577" i="1"/>
  <c r="K577" i="1"/>
  <c r="L577" i="1"/>
  <c r="M577" i="1"/>
  <c r="N577" i="1"/>
  <c r="B578" i="1"/>
  <c r="K578" i="1"/>
  <c r="L578" i="1"/>
  <c r="M578" i="1"/>
  <c r="N578" i="1"/>
  <c r="B150" i="1"/>
  <c r="K150" i="1"/>
  <c r="L150" i="1"/>
  <c r="M150" i="1"/>
  <c r="N150" i="1"/>
  <c r="B151" i="1"/>
  <c r="K151" i="1"/>
  <c r="L151" i="1"/>
  <c r="M151" i="1"/>
  <c r="N151" i="1"/>
  <c r="B624" i="2"/>
  <c r="B625" i="2"/>
  <c r="B626" i="2"/>
  <c r="B627" i="2"/>
  <c r="B628" i="2"/>
  <c r="B629" i="2"/>
  <c r="B630" i="2"/>
  <c r="B631" i="2"/>
  <c r="B632" i="2"/>
  <c r="B633" i="2"/>
  <c r="B634" i="2"/>
  <c r="B635" i="2"/>
  <c r="J624" i="2"/>
  <c r="J625" i="2"/>
  <c r="J626" i="2"/>
  <c r="J627" i="2"/>
  <c r="J628" i="2"/>
  <c r="J629" i="2"/>
  <c r="J630" i="2"/>
  <c r="J631" i="2"/>
  <c r="J632" i="2"/>
  <c r="J633" i="2"/>
  <c r="J634" i="2"/>
  <c r="J635" i="2"/>
  <c r="K624" i="2"/>
  <c r="K625" i="2"/>
  <c r="K626" i="2"/>
  <c r="K627" i="2"/>
  <c r="K628" i="2"/>
  <c r="K629" i="2"/>
  <c r="K630" i="2"/>
  <c r="K631" i="2"/>
  <c r="K632" i="2"/>
  <c r="K633" i="2"/>
  <c r="K634" i="2"/>
  <c r="K635" i="2"/>
  <c r="L624" i="2"/>
  <c r="L625" i="2"/>
  <c r="L626" i="2"/>
  <c r="L627" i="2"/>
  <c r="L628" i="2"/>
  <c r="L629" i="2"/>
  <c r="L630" i="2"/>
  <c r="L631" i="2"/>
  <c r="L632" i="2"/>
  <c r="L633" i="2"/>
  <c r="L634" i="2"/>
  <c r="L635" i="2"/>
  <c r="B180" i="2"/>
  <c r="B178" i="2"/>
  <c r="B179" i="2"/>
  <c r="B619" i="2"/>
  <c r="B620" i="2"/>
  <c r="B621" i="2"/>
  <c r="B622" i="2"/>
  <c r="B623" i="2"/>
  <c r="J619" i="2"/>
  <c r="J620" i="2"/>
  <c r="J621" i="2"/>
  <c r="J622" i="2"/>
  <c r="J623" i="2"/>
  <c r="K619" i="2"/>
  <c r="K620" i="2"/>
  <c r="K621" i="2"/>
  <c r="K622" i="2"/>
  <c r="K623" i="2"/>
  <c r="L619" i="2"/>
  <c r="L620" i="2"/>
  <c r="L621" i="2"/>
  <c r="L622" i="2"/>
  <c r="L623" i="2"/>
  <c r="B598" i="2"/>
  <c r="B599" i="2"/>
  <c r="B600" i="2"/>
  <c r="B601" i="2"/>
  <c r="B602" i="2"/>
  <c r="B603" i="2"/>
  <c r="B604" i="2"/>
  <c r="B605" i="2"/>
  <c r="B606" i="2"/>
  <c r="B607" i="2"/>
  <c r="B608" i="2"/>
  <c r="B609" i="2"/>
  <c r="B610" i="2"/>
  <c r="B611" i="2"/>
  <c r="B612" i="2"/>
  <c r="B613" i="2"/>
  <c r="B614" i="2"/>
  <c r="J598" i="2"/>
  <c r="J599" i="2"/>
  <c r="J600" i="2"/>
  <c r="J601" i="2"/>
  <c r="J602" i="2"/>
  <c r="J603" i="2"/>
  <c r="J604" i="2"/>
  <c r="J605" i="2"/>
  <c r="J606" i="2"/>
  <c r="J607" i="2"/>
  <c r="J608" i="2"/>
  <c r="J609" i="2"/>
  <c r="J610" i="2"/>
  <c r="J611" i="2"/>
  <c r="J612" i="2"/>
  <c r="J613" i="2"/>
  <c r="J614" i="2"/>
  <c r="K598" i="2"/>
  <c r="K599" i="2"/>
  <c r="K600" i="2"/>
  <c r="K601" i="2"/>
  <c r="K602" i="2"/>
  <c r="K603" i="2"/>
  <c r="K604" i="2"/>
  <c r="K605" i="2"/>
  <c r="K606" i="2"/>
  <c r="K607" i="2"/>
  <c r="K608" i="2"/>
  <c r="K609" i="2"/>
  <c r="K610" i="2"/>
  <c r="K611" i="2"/>
  <c r="K612" i="2"/>
  <c r="K613" i="2"/>
  <c r="K614" i="2"/>
  <c r="L598" i="2"/>
  <c r="L599" i="2"/>
  <c r="L600" i="2"/>
  <c r="L601" i="2"/>
  <c r="L602" i="2"/>
  <c r="L603" i="2"/>
  <c r="L604" i="2"/>
  <c r="L605" i="2"/>
  <c r="L606" i="2"/>
  <c r="L607" i="2"/>
  <c r="L608" i="2"/>
  <c r="L609" i="2"/>
  <c r="L610" i="2"/>
  <c r="L611" i="2"/>
  <c r="L612" i="2"/>
  <c r="L613" i="2"/>
  <c r="L614" i="2"/>
  <c r="K3" i="1" l="1"/>
  <c r="K4" i="1"/>
  <c r="K5" i="1"/>
  <c r="K6" i="1"/>
  <c r="K7" i="1"/>
  <c r="K8" i="1"/>
  <c r="K9" i="1"/>
  <c r="K10" i="1"/>
  <c r="K11" i="1"/>
  <c r="K12" i="1"/>
  <c r="K13"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K50"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K219" i="1"/>
  <c r="K220" i="1"/>
  <c r="K221" i="1"/>
  <c r="K222" i="1"/>
  <c r="K223" i="1"/>
  <c r="K224" i="1"/>
  <c r="K225" i="1"/>
  <c r="K226" i="1"/>
  <c r="K227" i="1"/>
  <c r="K228" i="1"/>
  <c r="K229" i="1"/>
  <c r="K230" i="1"/>
  <c r="K231" i="1"/>
  <c r="K232" i="1"/>
  <c r="K233" i="1"/>
  <c r="K234" i="1"/>
  <c r="K235" i="1"/>
  <c r="K236" i="1"/>
  <c r="K237" i="1"/>
  <c r="K238" i="1"/>
  <c r="K239" i="1"/>
  <c r="K240" i="1"/>
  <c r="K241" i="1"/>
  <c r="K242" i="1"/>
  <c r="K243" i="1"/>
  <c r="K244" i="1"/>
  <c r="K245" i="1"/>
  <c r="K246" i="1"/>
  <c r="K247" i="1"/>
  <c r="K248" i="1"/>
  <c r="K249" i="1"/>
  <c r="K250" i="1"/>
  <c r="K251" i="1"/>
  <c r="K252" i="1"/>
  <c r="K253" i="1"/>
  <c r="K254" i="1"/>
  <c r="K255" i="1"/>
  <c r="K256" i="1"/>
  <c r="K257" i="1"/>
  <c r="K258" i="1"/>
  <c r="K259" i="1"/>
  <c r="K260" i="1"/>
  <c r="K261" i="1"/>
  <c r="K262" i="1"/>
  <c r="K263" i="1"/>
  <c r="K264" i="1"/>
  <c r="K265" i="1"/>
  <c r="K266" i="1"/>
  <c r="K267" i="1"/>
  <c r="K268" i="1"/>
  <c r="K269" i="1"/>
  <c r="K270" i="1"/>
  <c r="K271" i="1"/>
  <c r="K272" i="1"/>
  <c r="K273" i="1"/>
  <c r="K274" i="1"/>
  <c r="K275" i="1"/>
  <c r="K276" i="1"/>
  <c r="K277" i="1"/>
  <c r="K278" i="1"/>
  <c r="K279" i="1"/>
  <c r="K280" i="1"/>
  <c r="K281" i="1"/>
  <c r="K282" i="1"/>
  <c r="K283" i="1"/>
  <c r="K284" i="1"/>
  <c r="K285" i="1"/>
  <c r="K286" i="1"/>
  <c r="K287" i="1"/>
  <c r="K288" i="1"/>
  <c r="K289" i="1"/>
  <c r="K290" i="1"/>
  <c r="K291" i="1"/>
  <c r="K292" i="1"/>
  <c r="K293" i="1"/>
  <c r="K294" i="1"/>
  <c r="K295" i="1"/>
  <c r="K296" i="1"/>
  <c r="K297" i="1"/>
  <c r="K298" i="1"/>
  <c r="K299" i="1"/>
  <c r="K300" i="1"/>
  <c r="K301" i="1"/>
  <c r="K302" i="1"/>
  <c r="K303" i="1"/>
  <c r="K304" i="1"/>
  <c r="K305" i="1"/>
  <c r="K306" i="1"/>
  <c r="K307" i="1"/>
  <c r="K308" i="1"/>
  <c r="K309" i="1"/>
  <c r="K310" i="1"/>
  <c r="K311" i="1"/>
  <c r="K312" i="1"/>
  <c r="K313" i="1"/>
  <c r="K314" i="1"/>
  <c r="K315" i="1"/>
  <c r="K316" i="1"/>
  <c r="K317" i="1"/>
  <c r="K318" i="1"/>
  <c r="K319" i="1"/>
  <c r="K320" i="1"/>
  <c r="K321" i="1"/>
  <c r="K322" i="1"/>
  <c r="K323" i="1"/>
  <c r="K324" i="1"/>
  <c r="K325" i="1"/>
  <c r="K326" i="1"/>
  <c r="K327" i="1"/>
  <c r="K328" i="1"/>
  <c r="K329" i="1"/>
  <c r="K330" i="1"/>
  <c r="K331" i="1"/>
  <c r="K332" i="1"/>
  <c r="K333" i="1"/>
  <c r="K334" i="1"/>
  <c r="K335" i="1"/>
  <c r="K336" i="1"/>
  <c r="K337" i="1"/>
  <c r="K338" i="1"/>
  <c r="K339" i="1"/>
  <c r="K340" i="1"/>
  <c r="K341" i="1"/>
  <c r="K342" i="1"/>
  <c r="K343" i="1"/>
  <c r="K344" i="1"/>
  <c r="K345" i="1"/>
  <c r="K346" i="1"/>
  <c r="K347" i="1"/>
  <c r="K348" i="1"/>
  <c r="K349" i="1"/>
  <c r="K350" i="1"/>
  <c r="K351" i="1"/>
  <c r="K352" i="1"/>
  <c r="K353" i="1"/>
  <c r="K354" i="1"/>
  <c r="K355" i="1"/>
  <c r="K356" i="1"/>
  <c r="K357" i="1"/>
  <c r="K358" i="1"/>
  <c r="K359" i="1"/>
  <c r="K360" i="1"/>
  <c r="K361" i="1"/>
  <c r="K362" i="1"/>
  <c r="K363" i="1"/>
  <c r="K364" i="1"/>
  <c r="K365" i="1"/>
  <c r="K366" i="1"/>
  <c r="K367" i="1"/>
  <c r="K368" i="1"/>
  <c r="K369" i="1"/>
  <c r="K370" i="1"/>
  <c r="K371" i="1"/>
  <c r="K372" i="1"/>
  <c r="K373" i="1"/>
  <c r="K374" i="1"/>
  <c r="K375" i="1"/>
  <c r="K376" i="1"/>
  <c r="K377" i="1"/>
  <c r="K378" i="1"/>
  <c r="K379" i="1"/>
  <c r="K380" i="1"/>
  <c r="K381" i="1"/>
  <c r="K382" i="1"/>
  <c r="K383" i="1"/>
  <c r="K384" i="1"/>
  <c r="K385" i="1"/>
  <c r="K386" i="1"/>
  <c r="K387" i="1"/>
  <c r="K388" i="1"/>
  <c r="K389" i="1"/>
  <c r="K390" i="1"/>
  <c r="K391" i="1"/>
  <c r="K454" i="1"/>
  <c r="K455" i="1"/>
  <c r="K456" i="1"/>
  <c r="K457" i="1"/>
  <c r="K458" i="1"/>
  <c r="K459" i="1"/>
  <c r="K460" i="1"/>
  <c r="K461" i="1"/>
  <c r="K462" i="1"/>
  <c r="K463" i="1"/>
  <c r="K464" i="1"/>
  <c r="K465" i="1"/>
  <c r="K466" i="1"/>
  <c r="K467" i="1"/>
  <c r="K468" i="1"/>
  <c r="K469" i="1"/>
  <c r="K470" i="1"/>
  <c r="K471" i="1"/>
  <c r="K472" i="1"/>
  <c r="K473" i="1"/>
  <c r="K474" i="1"/>
  <c r="K475" i="1"/>
  <c r="K476" i="1"/>
  <c r="K477" i="1"/>
  <c r="K478" i="1"/>
  <c r="K479" i="1"/>
  <c r="K480" i="1"/>
  <c r="K481" i="1"/>
  <c r="K482" i="1"/>
  <c r="K483" i="1"/>
  <c r="K484" i="1"/>
  <c r="K485" i="1"/>
  <c r="K486" i="1"/>
  <c r="K487" i="1"/>
  <c r="K488" i="1"/>
  <c r="K489" i="1"/>
  <c r="K490" i="1"/>
  <c r="K491" i="1"/>
  <c r="K492" i="1"/>
  <c r="K493" i="1"/>
  <c r="K494" i="1"/>
  <c r="K495" i="1"/>
  <c r="K496" i="1"/>
  <c r="K497" i="1"/>
  <c r="K498" i="1"/>
  <c r="K499" i="1"/>
  <c r="K500" i="1"/>
  <c r="K501" i="1"/>
  <c r="K502" i="1"/>
  <c r="K503" i="1"/>
  <c r="K504" i="1"/>
  <c r="K505" i="1"/>
  <c r="K506" i="1"/>
  <c r="K507" i="1"/>
  <c r="K508" i="1"/>
  <c r="K509" i="1"/>
  <c r="K510" i="1"/>
  <c r="K511" i="1"/>
  <c r="K512" i="1"/>
  <c r="K513" i="1"/>
  <c r="K514" i="1"/>
  <c r="K515" i="1"/>
  <c r="K516" i="1"/>
  <c r="K517" i="1"/>
  <c r="K518" i="1"/>
  <c r="K519" i="1"/>
  <c r="K520" i="1"/>
  <c r="K521" i="1"/>
  <c r="K522" i="1"/>
  <c r="K523" i="1"/>
  <c r="K524" i="1"/>
  <c r="K525" i="1"/>
  <c r="K526" i="1"/>
  <c r="K527" i="1"/>
  <c r="K528" i="1"/>
  <c r="K529" i="1"/>
  <c r="K530" i="1"/>
  <c r="K531" i="1"/>
  <c r="K532" i="1"/>
  <c r="K533" i="1"/>
  <c r="K534" i="1"/>
  <c r="K535" i="1"/>
  <c r="K536" i="1"/>
  <c r="K537" i="1"/>
  <c r="K538" i="1"/>
  <c r="K539" i="1"/>
  <c r="K540" i="1"/>
  <c r="K541" i="1"/>
  <c r="K542" i="1"/>
  <c r="K543" i="1"/>
  <c r="K544" i="1"/>
  <c r="K545" i="1"/>
  <c r="K546" i="1"/>
  <c r="K547" i="1"/>
  <c r="K548" i="1"/>
  <c r="K549" i="1"/>
  <c r="K550" i="1"/>
  <c r="K551" i="1"/>
  <c r="K552" i="1"/>
  <c r="K553" i="1"/>
  <c r="K554" i="1"/>
  <c r="K555" i="1"/>
  <c r="K571" i="1"/>
  <c r="K585" i="1"/>
  <c r="K586" i="1"/>
  <c r="K587" i="1"/>
  <c r="K588" i="1"/>
  <c r="K589" i="1"/>
  <c r="K590" i="1"/>
  <c r="K591" i="1"/>
  <c r="K592" i="1"/>
  <c r="K593" i="1"/>
  <c r="K594" i="1"/>
  <c r="K595" i="1"/>
  <c r="K596" i="1"/>
  <c r="K597" i="1"/>
  <c r="K598" i="1"/>
  <c r="K599" i="1"/>
  <c r="K600" i="1"/>
  <c r="K601" i="1"/>
  <c r="K602" i="1"/>
  <c r="K603" i="1"/>
  <c r="K604" i="1"/>
  <c r="K605" i="1"/>
  <c r="K606" i="1"/>
  <c r="K607" i="1"/>
  <c r="K608" i="1"/>
  <c r="K609" i="1"/>
  <c r="K610" i="1"/>
  <c r="K611" i="1"/>
  <c r="K612" i="1"/>
  <c r="K613" i="1"/>
  <c r="K614" i="1"/>
  <c r="K615" i="1"/>
  <c r="K616" i="1"/>
  <c r="K617" i="1"/>
  <c r="K618" i="1"/>
  <c r="K619" i="1"/>
  <c r="K620" i="1"/>
  <c r="K621" i="1"/>
  <c r="K622" i="1"/>
  <c r="K623" i="1"/>
  <c r="K624" i="1"/>
  <c r="K625" i="1"/>
  <c r="K626" i="1"/>
  <c r="K627" i="1"/>
  <c r="K628" i="1"/>
  <c r="K629" i="1"/>
  <c r="K630" i="1"/>
  <c r="K631" i="1"/>
  <c r="K632" i="1"/>
  <c r="K633" i="1"/>
  <c r="K634" i="1"/>
  <c r="K635" i="1"/>
  <c r="K636" i="1"/>
  <c r="K637" i="1"/>
  <c r="K638" i="1"/>
  <c r="K639" i="1"/>
  <c r="K640" i="1"/>
  <c r="K641" i="1"/>
  <c r="K642" i="1"/>
  <c r="K643" i="1"/>
  <c r="K644" i="1"/>
  <c r="K645" i="1"/>
  <c r="K646" i="1"/>
  <c r="K647" i="1"/>
  <c r="K648" i="1"/>
  <c r="K649" i="1"/>
  <c r="K650" i="1"/>
  <c r="K651" i="1"/>
  <c r="K652" i="1"/>
  <c r="K653" i="1"/>
  <c r="K654" i="1"/>
  <c r="K655" i="1"/>
  <c r="K656" i="1"/>
  <c r="K657" i="1"/>
  <c r="K658" i="1"/>
  <c r="K659" i="1"/>
  <c r="K660" i="1"/>
  <c r="K661" i="1"/>
  <c r="K662" i="1"/>
  <c r="K663" i="1"/>
  <c r="K664" i="1"/>
  <c r="K665" i="1"/>
  <c r="K666" i="1"/>
  <c r="K667" i="1"/>
  <c r="K668" i="1"/>
  <c r="K669" i="1"/>
  <c r="K670" i="1"/>
  <c r="K671" i="1"/>
  <c r="K672" i="1"/>
  <c r="K673" i="1"/>
  <c r="K674" i="1"/>
  <c r="K675" i="1"/>
  <c r="K676" i="1"/>
  <c r="K677" i="1"/>
  <c r="K678" i="1"/>
  <c r="K679" i="1"/>
  <c r="K680" i="1"/>
  <c r="K681" i="1"/>
  <c r="K682" i="1"/>
  <c r="K683" i="1"/>
  <c r="K684" i="1"/>
  <c r="K685" i="1"/>
  <c r="K686" i="1"/>
  <c r="K687" i="1"/>
  <c r="K688" i="1"/>
  <c r="K689" i="1"/>
  <c r="K690" i="1"/>
  <c r="K691" i="1"/>
  <c r="K692" i="1"/>
  <c r="K693" i="1"/>
  <c r="K694" i="1"/>
  <c r="K695" i="1"/>
  <c r="K696" i="1"/>
  <c r="K697" i="1"/>
  <c r="K698" i="1"/>
  <c r="K699" i="1"/>
  <c r="K700" i="1"/>
  <c r="K701" i="1"/>
  <c r="K702" i="1"/>
  <c r="K703" i="1"/>
  <c r="K704" i="1"/>
  <c r="K705" i="1"/>
  <c r="K706" i="1"/>
  <c r="K707" i="1"/>
  <c r="K708" i="1"/>
  <c r="K709" i="1"/>
  <c r="K710" i="1"/>
  <c r="K711" i="1"/>
  <c r="K712" i="1"/>
  <c r="K713" i="1"/>
  <c r="K714" i="1"/>
  <c r="K715" i="1"/>
  <c r="K716" i="1"/>
  <c r="K717" i="1"/>
  <c r="K718" i="1"/>
  <c r="K719" i="1"/>
  <c r="K720" i="1"/>
  <c r="K721" i="1"/>
  <c r="K722" i="1"/>
  <c r="K723" i="1"/>
  <c r="K724" i="1"/>
  <c r="K725" i="1"/>
  <c r="K726" i="1"/>
  <c r="K727" i="1"/>
  <c r="K728" i="1"/>
  <c r="K729" i="1"/>
  <c r="K730" i="1"/>
  <c r="K731" i="1"/>
  <c r="K732" i="1"/>
  <c r="K733" i="1"/>
  <c r="K734" i="1"/>
  <c r="K735" i="1"/>
  <c r="K736" i="1"/>
  <c r="K737" i="1"/>
  <c r="K738" i="1"/>
  <c r="K739" i="1"/>
  <c r="K740" i="1"/>
  <c r="K741" i="1"/>
  <c r="K742" i="1"/>
  <c r="K743" i="1"/>
  <c r="K744" i="1"/>
  <c r="K745" i="1"/>
  <c r="K746" i="1"/>
  <c r="K747" i="1"/>
  <c r="K748" i="1"/>
  <c r="K749" i="1"/>
  <c r="K750" i="1"/>
  <c r="K751" i="1"/>
  <c r="K752" i="1"/>
  <c r="K753" i="1"/>
  <c r="K754" i="1"/>
  <c r="K755" i="1"/>
  <c r="K756" i="1"/>
  <c r="K757" i="1"/>
  <c r="K758" i="1"/>
  <c r="K759" i="1"/>
  <c r="K760" i="1"/>
  <c r="K761" i="1"/>
  <c r="K762" i="1"/>
  <c r="K763" i="1"/>
  <c r="K764" i="1"/>
  <c r="K765" i="1"/>
  <c r="K766" i="1"/>
  <c r="K767" i="1"/>
  <c r="K768" i="1"/>
  <c r="K769" i="1"/>
  <c r="K770" i="1"/>
  <c r="K771" i="1"/>
  <c r="K772" i="1"/>
  <c r="K773" i="1"/>
  <c r="K774" i="1"/>
  <c r="K775" i="1"/>
  <c r="K776" i="1"/>
  <c r="K777" i="1"/>
  <c r="K778" i="1"/>
  <c r="K779" i="1"/>
  <c r="K780" i="1"/>
  <c r="K781" i="1"/>
  <c r="K782" i="1"/>
  <c r="K783" i="1"/>
  <c r="K784" i="1"/>
  <c r="K785" i="1"/>
  <c r="K786" i="1"/>
  <c r="K787" i="1"/>
  <c r="K788" i="1"/>
  <c r="K789" i="1"/>
  <c r="K790" i="1"/>
  <c r="K791" i="1"/>
  <c r="K792" i="1"/>
  <c r="K793" i="1"/>
  <c r="K794" i="1"/>
  <c r="K795" i="1"/>
  <c r="K796" i="1"/>
  <c r="K797" i="1"/>
  <c r="K798" i="1"/>
  <c r="K799" i="1"/>
  <c r="K800" i="1"/>
  <c r="K801" i="1"/>
  <c r="K802" i="1"/>
  <c r="K803" i="1"/>
  <c r="K804" i="1"/>
  <c r="K805" i="1"/>
  <c r="K806" i="1"/>
  <c r="K807" i="1"/>
  <c r="K808" i="1"/>
  <c r="K809" i="1"/>
  <c r="K810" i="1"/>
  <c r="K811" i="1"/>
  <c r="K812" i="1"/>
  <c r="K813" i="1"/>
  <c r="K814" i="1"/>
  <c r="K815" i="1"/>
  <c r="K816" i="1"/>
  <c r="K817" i="1"/>
  <c r="K818" i="1"/>
  <c r="K819" i="1"/>
  <c r="K820" i="1"/>
  <c r="K821" i="1"/>
  <c r="K822" i="1"/>
  <c r="K823" i="1"/>
  <c r="K824" i="1"/>
  <c r="K825" i="1"/>
  <c r="K826" i="1"/>
  <c r="K827" i="1"/>
  <c r="K828" i="1"/>
  <c r="K829" i="1"/>
  <c r="K830" i="1"/>
  <c r="K831" i="1"/>
  <c r="K832" i="1"/>
  <c r="K833" i="1"/>
  <c r="K834" i="1"/>
  <c r="K835" i="1"/>
  <c r="K836" i="1"/>
  <c r="K837" i="1"/>
  <c r="K838" i="1"/>
  <c r="K839" i="1"/>
  <c r="K840" i="1"/>
  <c r="K841" i="1"/>
  <c r="K842" i="1"/>
  <c r="K843" i="1"/>
  <c r="K844" i="1"/>
  <c r="K845" i="1"/>
  <c r="K846" i="1"/>
  <c r="K847" i="1"/>
  <c r="K848" i="1"/>
  <c r="K849" i="1"/>
  <c r="K850" i="1"/>
  <c r="K851" i="1"/>
  <c r="K852" i="1"/>
  <c r="K853" i="1"/>
  <c r="K854" i="1"/>
  <c r="K855" i="1"/>
  <c r="K856" i="1"/>
  <c r="K857" i="1"/>
  <c r="K858" i="1"/>
  <c r="K859" i="1"/>
  <c r="K860" i="1"/>
  <c r="K862" i="1"/>
  <c r="K863" i="1"/>
  <c r="K864" i="1"/>
  <c r="K865" i="1"/>
  <c r="K866" i="1"/>
  <c r="K867" i="1"/>
  <c r="K868" i="1"/>
  <c r="K869" i="1"/>
  <c r="K870" i="1"/>
  <c r="K871" i="1"/>
  <c r="K872" i="1"/>
  <c r="K873" i="1"/>
  <c r="K874" i="1"/>
  <c r="K875" i="1"/>
  <c r="K876" i="1"/>
  <c r="K877" i="1"/>
  <c r="K878" i="1"/>
  <c r="K879" i="1"/>
  <c r="K880" i="1"/>
  <c r="K881" i="1"/>
  <c r="K882" i="1"/>
  <c r="K883" i="1"/>
  <c r="K884" i="1"/>
  <c r="K885" i="1"/>
  <c r="K886" i="1"/>
  <c r="K887" i="1"/>
  <c r="K888" i="1"/>
  <c r="K889" i="1"/>
  <c r="K890" i="1"/>
  <c r="K891" i="1"/>
  <c r="K892" i="1"/>
  <c r="K893" i="1"/>
  <c r="K894" i="1"/>
  <c r="K895" i="1"/>
  <c r="K896" i="1"/>
  <c r="K897" i="1"/>
  <c r="K898" i="1"/>
  <c r="K899" i="1"/>
  <c r="K900" i="1"/>
  <c r="K901" i="1"/>
  <c r="K902" i="1"/>
  <c r="K903" i="1"/>
  <c r="K904" i="1"/>
  <c r="K905" i="1"/>
  <c r="K906" i="1"/>
  <c r="K907" i="1"/>
  <c r="K908" i="1"/>
  <c r="K909" i="1"/>
  <c r="K910" i="1"/>
  <c r="K911" i="1"/>
  <c r="K912" i="1"/>
  <c r="K913" i="1"/>
  <c r="K914" i="1"/>
  <c r="K915" i="1"/>
  <c r="K916" i="1"/>
  <c r="K917" i="1"/>
  <c r="K918" i="1"/>
  <c r="K919" i="1"/>
  <c r="K920" i="1"/>
  <c r="K921" i="1"/>
  <c r="K922" i="1"/>
  <c r="K923" i="1"/>
  <c r="K924" i="1"/>
  <c r="K925" i="1"/>
  <c r="K926" i="1"/>
  <c r="B23" i="2"/>
  <c r="J23" i="2"/>
  <c r="K23" i="2"/>
  <c r="L23" i="2"/>
  <c r="B35" i="2"/>
  <c r="J35" i="2"/>
  <c r="K35" i="2"/>
  <c r="L35" i="2"/>
  <c r="B34" i="2"/>
  <c r="J34" i="2"/>
  <c r="K34" i="2"/>
  <c r="L34" i="2"/>
  <c r="B60" i="2"/>
  <c r="J60" i="2"/>
  <c r="K60" i="2"/>
  <c r="L60" i="2"/>
  <c r="B59" i="2"/>
  <c r="J59" i="2"/>
  <c r="K59" i="2"/>
  <c r="L59" i="2"/>
  <c r="B61" i="2"/>
  <c r="J61" i="2"/>
  <c r="K61" i="2"/>
  <c r="L61" i="2"/>
  <c r="B73" i="2"/>
  <c r="J73" i="2"/>
  <c r="K73" i="2"/>
  <c r="L73" i="2"/>
  <c r="B67" i="2"/>
  <c r="J67" i="2"/>
  <c r="K67" i="2"/>
  <c r="L67" i="2"/>
  <c r="B55" i="2" l="1"/>
  <c r="J55" i="2"/>
  <c r="K55" i="2"/>
  <c r="L55" i="2"/>
  <c r="B54" i="2"/>
  <c r="J54" i="2"/>
  <c r="K54" i="2"/>
  <c r="L54" i="2"/>
  <c r="B45" i="2"/>
  <c r="J45" i="2"/>
  <c r="K45" i="2"/>
  <c r="L45" i="2"/>
  <c r="B38" i="2"/>
  <c r="J38" i="2"/>
  <c r="K38" i="2"/>
  <c r="L38" i="2"/>
  <c r="B39" i="2"/>
  <c r="J39" i="2"/>
  <c r="K39" i="2"/>
  <c r="L39" i="2"/>
  <c r="B37" i="2"/>
  <c r="J37" i="2"/>
  <c r="K37" i="2"/>
  <c r="L37" i="2"/>
  <c r="B36" i="2"/>
  <c r="J36" i="2"/>
  <c r="K36" i="2"/>
  <c r="L36" i="2"/>
  <c r="B40" i="2"/>
  <c r="J40" i="2"/>
  <c r="K40" i="2"/>
  <c r="L40" i="2"/>
  <c r="B44" i="2"/>
  <c r="J44" i="2"/>
  <c r="K44" i="2"/>
  <c r="L44" i="2"/>
  <c r="B46" i="2"/>
  <c r="J46" i="2"/>
  <c r="K46" i="2"/>
  <c r="L46" i="2"/>
  <c r="B47" i="2"/>
  <c r="J47" i="2"/>
  <c r="K47" i="2"/>
  <c r="L47" i="2"/>
  <c r="B48" i="2"/>
  <c r="J48" i="2"/>
  <c r="K48" i="2"/>
  <c r="L48" i="2"/>
  <c r="B49" i="2"/>
  <c r="J49" i="2"/>
  <c r="K49" i="2"/>
  <c r="L49" i="2"/>
  <c r="B50" i="2"/>
  <c r="J50" i="2"/>
  <c r="K50" i="2"/>
  <c r="L50" i="2"/>
  <c r="B51" i="2"/>
  <c r="J51" i="2"/>
  <c r="K51" i="2"/>
  <c r="L51" i="2"/>
  <c r="B52" i="2"/>
  <c r="J52" i="2"/>
  <c r="K52" i="2"/>
  <c r="L52" i="2"/>
  <c r="B53" i="2"/>
  <c r="J53" i="2"/>
  <c r="K53" i="2"/>
  <c r="L53" i="2"/>
  <c r="B56" i="2"/>
  <c r="J56" i="2"/>
  <c r="K56" i="2"/>
  <c r="L56" i="2"/>
  <c r="B57" i="2"/>
  <c r="J57" i="2"/>
  <c r="K57" i="2"/>
  <c r="L57" i="2"/>
  <c r="B58" i="2"/>
  <c r="J58" i="2"/>
  <c r="K58" i="2"/>
  <c r="L58" i="2"/>
  <c r="B62" i="2"/>
  <c r="J62" i="2"/>
  <c r="K62" i="2"/>
  <c r="L62" i="2"/>
  <c r="B63" i="2"/>
  <c r="J63" i="2"/>
  <c r="K63" i="2"/>
  <c r="L63" i="2"/>
  <c r="B64" i="2"/>
  <c r="J64" i="2"/>
  <c r="K64" i="2"/>
  <c r="L64" i="2"/>
  <c r="B65" i="2"/>
  <c r="J65" i="2"/>
  <c r="K65" i="2"/>
  <c r="L65" i="2"/>
  <c r="B66" i="2"/>
  <c r="J66" i="2"/>
  <c r="K66" i="2"/>
  <c r="L66" i="2"/>
  <c r="B68" i="2"/>
  <c r="J68" i="2"/>
  <c r="K68" i="2"/>
  <c r="L68" i="2"/>
  <c r="B69" i="2"/>
  <c r="J69" i="2"/>
  <c r="K69" i="2"/>
  <c r="L69" i="2"/>
  <c r="B71" i="2"/>
  <c r="J71" i="2"/>
  <c r="K71" i="2"/>
  <c r="L71" i="2"/>
  <c r="B70" i="2"/>
  <c r="J70" i="2"/>
  <c r="K70" i="2"/>
  <c r="L70" i="2"/>
  <c r="B42" i="2"/>
  <c r="J42" i="2"/>
  <c r="K42" i="2"/>
  <c r="L42" i="2"/>
  <c r="B72" i="2"/>
  <c r="J72" i="2"/>
  <c r="K72" i="2"/>
  <c r="L72" i="2"/>
  <c r="B74" i="2"/>
  <c r="J74" i="2"/>
  <c r="K74" i="2"/>
  <c r="L74" i="2"/>
  <c r="B75" i="2"/>
  <c r="J75" i="2"/>
  <c r="K75" i="2"/>
  <c r="L75" i="2"/>
  <c r="B78" i="2"/>
  <c r="J78" i="2"/>
  <c r="K78" i="2"/>
  <c r="L78" i="2"/>
  <c r="B76" i="2"/>
  <c r="J76" i="2"/>
  <c r="K76" i="2"/>
  <c r="L76" i="2"/>
  <c r="B77" i="2"/>
  <c r="J77" i="2"/>
  <c r="K77" i="2"/>
  <c r="L77" i="2"/>
  <c r="B43" i="2"/>
  <c r="J43" i="2"/>
  <c r="K43" i="2"/>
  <c r="L43" i="2"/>
  <c r="B41" i="2"/>
  <c r="J41" i="2"/>
  <c r="K41" i="2"/>
  <c r="L41" i="2"/>
  <c r="B139" i="2"/>
  <c r="J139" i="2"/>
  <c r="K139" i="2"/>
  <c r="L139" i="2"/>
  <c r="B138" i="2"/>
  <c r="J138" i="2"/>
  <c r="K138" i="2"/>
  <c r="L138" i="2"/>
  <c r="B137" i="2"/>
  <c r="J137" i="2"/>
  <c r="K137" i="2"/>
  <c r="L137" i="2"/>
  <c r="K3" i="2"/>
  <c r="K4" i="2"/>
  <c r="K5" i="2"/>
  <c r="K6" i="2"/>
  <c r="K7" i="2"/>
  <c r="K8" i="2"/>
  <c r="K9" i="2"/>
  <c r="K10" i="2"/>
  <c r="K11" i="2"/>
  <c r="K12" i="2"/>
  <c r="K13" i="2"/>
  <c r="K14" i="2"/>
  <c r="K15" i="2"/>
  <c r="K16" i="2"/>
  <c r="K17" i="2"/>
  <c r="K18" i="2"/>
  <c r="K19" i="2"/>
  <c r="K20" i="2"/>
  <c r="K21" i="2"/>
  <c r="K22" i="2"/>
  <c r="K24" i="2"/>
  <c r="K25" i="2"/>
  <c r="K26" i="2"/>
  <c r="K27" i="2"/>
  <c r="K28" i="2"/>
  <c r="K29" i="2"/>
  <c r="K30" i="2"/>
  <c r="K31" i="2"/>
  <c r="K32" i="2"/>
  <c r="K33" i="2"/>
  <c r="K79" i="2"/>
  <c r="K80" i="2"/>
  <c r="K81" i="2"/>
  <c r="K82" i="2"/>
  <c r="K83" i="2"/>
  <c r="K84" i="2"/>
  <c r="K85" i="2"/>
  <c r="K86" i="2"/>
  <c r="K87" i="2"/>
  <c r="K88" i="2"/>
  <c r="K89" i="2"/>
  <c r="K90" i="2"/>
  <c r="K91" i="2"/>
  <c r="K92" i="2"/>
  <c r="K93" i="2"/>
  <c r="K94" i="2"/>
  <c r="K95" i="2"/>
  <c r="K96" i="2"/>
  <c r="K97" i="2"/>
  <c r="K98" i="2"/>
  <c r="K99" i="2"/>
  <c r="K100" i="2"/>
  <c r="K101" i="2"/>
  <c r="K102" i="2"/>
  <c r="K103" i="2"/>
  <c r="K104" i="2"/>
  <c r="K105" i="2"/>
  <c r="K106" i="2"/>
  <c r="K107" i="2"/>
  <c r="K108" i="2"/>
  <c r="K109" i="2"/>
  <c r="K110" i="2"/>
  <c r="K111" i="2"/>
  <c r="K112" i="2"/>
  <c r="K113" i="2"/>
  <c r="K114" i="2"/>
  <c r="K115" i="2"/>
  <c r="K116" i="2"/>
  <c r="K117" i="2"/>
  <c r="K118" i="2"/>
  <c r="K119" i="2"/>
  <c r="K120" i="2"/>
  <c r="K121" i="2"/>
  <c r="K122" i="2"/>
  <c r="K123" i="2"/>
  <c r="K124" i="2"/>
  <c r="K125" i="2"/>
  <c r="K126" i="2"/>
  <c r="K127" i="2"/>
  <c r="K128" i="2"/>
  <c r="K129" i="2"/>
  <c r="K130" i="2"/>
  <c r="K131" i="2"/>
  <c r="K132" i="2"/>
  <c r="K133" i="2"/>
  <c r="K134" i="2"/>
  <c r="K135" i="2"/>
  <c r="K136" i="2"/>
  <c r="K140" i="2"/>
  <c r="K141" i="2"/>
  <c r="K142" i="2"/>
  <c r="K143" i="2"/>
  <c r="K144" i="2"/>
  <c r="K145" i="2"/>
  <c r="K146" i="2"/>
  <c r="K147" i="2"/>
  <c r="K148" i="2"/>
  <c r="K149" i="2"/>
  <c r="K150" i="2"/>
  <c r="K151" i="2"/>
  <c r="K152" i="2"/>
  <c r="K153" i="2"/>
  <c r="K154" i="2"/>
  <c r="K155" i="2"/>
  <c r="K156" i="2"/>
  <c r="K157" i="2"/>
  <c r="K158" i="2"/>
  <c r="K159" i="2"/>
  <c r="K160" i="2"/>
  <c r="K161" i="2"/>
  <c r="K162" i="2"/>
  <c r="K163" i="2"/>
  <c r="K164" i="2"/>
  <c r="K165" i="2"/>
  <c r="K166" i="2"/>
  <c r="K167" i="2"/>
  <c r="K168" i="2"/>
  <c r="K169" i="2"/>
  <c r="K170" i="2"/>
  <c r="K171" i="2"/>
  <c r="K172" i="2"/>
  <c r="K173" i="2"/>
  <c r="K174" i="2"/>
  <c r="K175" i="2"/>
  <c r="K176" i="2"/>
  <c r="K177" i="2"/>
  <c r="K181" i="2"/>
  <c r="K182" i="2"/>
  <c r="K183" i="2"/>
  <c r="K184" i="2"/>
  <c r="K185" i="2"/>
  <c r="K186" i="2"/>
  <c r="K187" i="2"/>
  <c r="K188" i="2"/>
  <c r="K189" i="2"/>
  <c r="K190" i="2"/>
  <c r="K191" i="2"/>
  <c r="K192" i="2"/>
  <c r="K193" i="2"/>
  <c r="K194" i="2"/>
  <c r="K195" i="2"/>
  <c r="K196" i="2"/>
  <c r="K197" i="2"/>
  <c r="K198" i="2"/>
  <c r="K199" i="2"/>
  <c r="K200" i="2"/>
  <c r="K201" i="2"/>
  <c r="K202" i="2"/>
  <c r="K203" i="2"/>
  <c r="K204" i="2"/>
  <c r="K205" i="2"/>
  <c r="K206" i="2"/>
  <c r="K207" i="2"/>
  <c r="K208" i="2"/>
  <c r="K209" i="2"/>
  <c r="K210" i="2"/>
  <c r="K211" i="2"/>
  <c r="K212" i="2"/>
  <c r="K213" i="2"/>
  <c r="K214" i="2"/>
  <c r="K215" i="2"/>
  <c r="K216" i="2"/>
  <c r="K217" i="2"/>
  <c r="K218" i="2"/>
  <c r="K219" i="2"/>
  <c r="K220" i="2"/>
  <c r="K221" i="2"/>
  <c r="K222" i="2"/>
  <c r="K223" i="2"/>
  <c r="K224" i="2"/>
  <c r="K225" i="2"/>
  <c r="K226" i="2"/>
  <c r="K227" i="2"/>
  <c r="K228" i="2"/>
  <c r="K229" i="2"/>
  <c r="K230" i="2"/>
  <c r="K231" i="2"/>
  <c r="K232" i="2"/>
  <c r="K233" i="2"/>
  <c r="K234" i="2"/>
  <c r="K235" i="2"/>
  <c r="K236" i="2"/>
  <c r="K237" i="2"/>
  <c r="K238" i="2"/>
  <c r="K239" i="2"/>
  <c r="K240" i="2"/>
  <c r="K241" i="2"/>
  <c r="K242" i="2"/>
  <c r="K243" i="2"/>
  <c r="K244" i="2"/>
  <c r="K245" i="2"/>
  <c r="K246" i="2"/>
  <c r="K247" i="2"/>
  <c r="K248" i="2"/>
  <c r="K249" i="2"/>
  <c r="K250" i="2"/>
  <c r="K251" i="2"/>
  <c r="K252" i="2"/>
  <c r="K253" i="2"/>
  <c r="K254" i="2"/>
  <c r="K255" i="2"/>
  <c r="K256" i="2"/>
  <c r="K257" i="2"/>
  <c r="K258" i="2"/>
  <c r="K259" i="2"/>
  <c r="K260" i="2"/>
  <c r="K261" i="2"/>
  <c r="K262" i="2"/>
  <c r="K263" i="2"/>
  <c r="K264" i="2"/>
  <c r="K265" i="2"/>
  <c r="K266" i="2"/>
  <c r="K267" i="2"/>
  <c r="K268" i="2"/>
  <c r="K269" i="2"/>
  <c r="K270" i="2"/>
  <c r="K271" i="2"/>
  <c r="K272" i="2"/>
  <c r="K273" i="2"/>
  <c r="K274" i="2"/>
  <c r="K275" i="2"/>
  <c r="K276" i="2"/>
  <c r="K277" i="2"/>
  <c r="K278" i="2"/>
  <c r="K279" i="2"/>
  <c r="K280" i="2"/>
  <c r="K281" i="2"/>
  <c r="K282" i="2"/>
  <c r="K283" i="2"/>
  <c r="K284" i="2"/>
  <c r="K285" i="2"/>
  <c r="K286" i="2"/>
  <c r="K287" i="2"/>
  <c r="K288" i="2"/>
  <c r="K289" i="2"/>
  <c r="K290" i="2"/>
  <c r="K291" i="2"/>
  <c r="K292" i="2"/>
  <c r="K293" i="2"/>
  <c r="K294" i="2"/>
  <c r="K295" i="2"/>
  <c r="K296" i="2"/>
  <c r="K297" i="2"/>
  <c r="K298" i="2"/>
  <c r="K299" i="2"/>
  <c r="K300" i="2"/>
  <c r="K301" i="2"/>
  <c r="K302" i="2"/>
  <c r="K303" i="2"/>
  <c r="K304" i="2"/>
  <c r="K305" i="2"/>
  <c r="K306" i="2"/>
  <c r="K307" i="2"/>
  <c r="K308" i="2"/>
  <c r="K309" i="2"/>
  <c r="K310" i="2"/>
  <c r="K311" i="2"/>
  <c r="K312" i="2"/>
  <c r="K313" i="2"/>
  <c r="K314" i="2"/>
  <c r="K315" i="2"/>
  <c r="K316" i="2"/>
  <c r="K317" i="2"/>
  <c r="K318" i="2"/>
  <c r="K319" i="2"/>
  <c r="K320" i="2"/>
  <c r="K321" i="2"/>
  <c r="K322" i="2"/>
  <c r="K323" i="2"/>
  <c r="K324" i="2"/>
  <c r="K325" i="2"/>
  <c r="K326" i="2"/>
  <c r="K327" i="2"/>
  <c r="K328" i="2"/>
  <c r="K329" i="2"/>
  <c r="K330" i="2"/>
  <c r="K331" i="2"/>
  <c r="K332" i="2"/>
  <c r="K333" i="2"/>
  <c r="K334" i="2"/>
  <c r="K335" i="2"/>
  <c r="K336" i="2"/>
  <c r="K337" i="2"/>
  <c r="K338" i="2"/>
  <c r="K339" i="2"/>
  <c r="K340" i="2"/>
  <c r="K341" i="2"/>
  <c r="K342" i="2"/>
  <c r="K343" i="2"/>
  <c r="K344" i="2"/>
  <c r="K345" i="2"/>
  <c r="K346" i="2"/>
  <c r="K347" i="2"/>
  <c r="K348" i="2"/>
  <c r="K349" i="2"/>
  <c r="K350" i="2"/>
  <c r="K351" i="2"/>
  <c r="K352" i="2"/>
  <c r="K353" i="2"/>
  <c r="K354" i="2"/>
  <c r="K355" i="2"/>
  <c r="K356" i="2"/>
  <c r="K357" i="2"/>
  <c r="K358" i="2"/>
  <c r="K359" i="2"/>
  <c r="K360" i="2"/>
  <c r="K361" i="2"/>
  <c r="K362" i="2"/>
  <c r="K363" i="2"/>
  <c r="K364" i="2"/>
  <c r="K365" i="2"/>
  <c r="K366" i="2"/>
  <c r="K367" i="2"/>
  <c r="K368" i="2"/>
  <c r="K369" i="2"/>
  <c r="K370" i="2"/>
  <c r="K371" i="2"/>
  <c r="K372" i="2"/>
  <c r="K373" i="2"/>
  <c r="K374" i="2"/>
  <c r="K375" i="2"/>
  <c r="K376" i="2"/>
  <c r="K377" i="2"/>
  <c r="K378" i="2"/>
  <c r="K379" i="2"/>
  <c r="K380" i="2"/>
  <c r="K381" i="2"/>
  <c r="K382" i="2"/>
  <c r="K383" i="2"/>
  <c r="K384" i="2"/>
  <c r="K385" i="2"/>
  <c r="K386" i="2"/>
  <c r="K387" i="2"/>
  <c r="K388" i="2"/>
  <c r="K389" i="2"/>
  <c r="K390" i="2"/>
  <c r="K391" i="2"/>
  <c r="K392" i="2"/>
  <c r="K393" i="2"/>
  <c r="K394" i="2"/>
  <c r="K395" i="2"/>
  <c r="K396" i="2"/>
  <c r="K397" i="2"/>
  <c r="K398" i="2"/>
  <c r="K399" i="2"/>
  <c r="K400" i="2"/>
  <c r="K401" i="2"/>
  <c r="K402" i="2"/>
  <c r="K403" i="2"/>
  <c r="K404" i="2"/>
  <c r="K405" i="2"/>
  <c r="K406" i="2"/>
  <c r="K407" i="2"/>
  <c r="K408" i="2"/>
  <c r="K409" i="2"/>
  <c r="K410" i="2"/>
  <c r="K411" i="2"/>
  <c r="K412" i="2"/>
  <c r="K413" i="2"/>
  <c r="K414" i="2"/>
  <c r="K415" i="2"/>
  <c r="K416" i="2"/>
  <c r="K417" i="2"/>
  <c r="K418" i="2"/>
  <c r="K419" i="2"/>
  <c r="K420" i="2"/>
  <c r="K421" i="2"/>
  <c r="K422" i="2"/>
  <c r="K423" i="2"/>
  <c r="K424" i="2"/>
  <c r="K425" i="2"/>
  <c r="K426" i="2"/>
  <c r="K427" i="2"/>
  <c r="K428" i="2"/>
  <c r="K429" i="2"/>
  <c r="K430" i="2"/>
  <c r="K431" i="2"/>
  <c r="K432" i="2"/>
  <c r="K433" i="2"/>
  <c r="K434" i="2"/>
  <c r="K435" i="2"/>
  <c r="K436" i="2"/>
  <c r="K437" i="2"/>
  <c r="K438" i="2"/>
  <c r="K439" i="2"/>
  <c r="K440" i="2"/>
  <c r="K441" i="2"/>
  <c r="K442" i="2"/>
  <c r="K443" i="2"/>
  <c r="K444" i="2"/>
  <c r="K445" i="2"/>
  <c r="K446" i="2"/>
  <c r="K447" i="2"/>
  <c r="K448" i="2"/>
  <c r="K449" i="2"/>
  <c r="K450" i="2"/>
  <c r="K451" i="2"/>
  <c r="K452" i="2"/>
  <c r="K453" i="2"/>
  <c r="K454" i="2"/>
  <c r="K455" i="2"/>
  <c r="K456" i="2"/>
  <c r="K457" i="2"/>
  <c r="K458" i="2"/>
  <c r="K459" i="2"/>
  <c r="K460" i="2"/>
  <c r="K461" i="2"/>
  <c r="K462" i="2"/>
  <c r="K463" i="2"/>
  <c r="K464" i="2"/>
  <c r="K465" i="2"/>
  <c r="K466" i="2"/>
  <c r="K467" i="2"/>
  <c r="K468" i="2"/>
  <c r="K469" i="2"/>
  <c r="K470" i="2"/>
  <c r="K471" i="2"/>
  <c r="K472" i="2"/>
  <c r="K473" i="2"/>
  <c r="K474" i="2"/>
  <c r="K475" i="2"/>
  <c r="K476" i="2"/>
  <c r="K477" i="2"/>
  <c r="K478" i="2"/>
  <c r="K479" i="2"/>
  <c r="K480" i="2"/>
  <c r="K481" i="2"/>
  <c r="K482" i="2"/>
  <c r="K483" i="2"/>
  <c r="K484" i="2"/>
  <c r="K485" i="2"/>
  <c r="K486" i="2"/>
  <c r="K487" i="2"/>
  <c r="K488" i="2"/>
  <c r="K489" i="2"/>
  <c r="K490" i="2"/>
  <c r="K491" i="2"/>
  <c r="K492" i="2"/>
  <c r="K493" i="2"/>
  <c r="K494" i="2"/>
  <c r="K495" i="2"/>
  <c r="K496" i="2"/>
  <c r="K497" i="2"/>
  <c r="K498" i="2"/>
  <c r="K499" i="2"/>
  <c r="K500" i="2"/>
  <c r="K501" i="2"/>
  <c r="K502" i="2"/>
  <c r="K503" i="2"/>
  <c r="K504" i="2"/>
  <c r="K505" i="2"/>
  <c r="K506" i="2"/>
  <c r="K507" i="2"/>
  <c r="K508" i="2"/>
  <c r="K509" i="2"/>
  <c r="K510" i="2"/>
  <c r="K511" i="2"/>
  <c r="K512" i="2"/>
  <c r="K513" i="2"/>
  <c r="K514" i="2"/>
  <c r="K515" i="2"/>
  <c r="K516" i="2"/>
  <c r="K517" i="2"/>
  <c r="K518" i="2"/>
  <c r="K519" i="2"/>
  <c r="K520" i="2"/>
  <c r="K521" i="2"/>
  <c r="K522" i="2"/>
  <c r="K523" i="2"/>
  <c r="K524" i="2"/>
  <c r="K525" i="2"/>
  <c r="K526" i="2"/>
  <c r="K527" i="2"/>
  <c r="K528" i="2"/>
  <c r="K529" i="2"/>
  <c r="K530" i="2"/>
  <c r="K531" i="2"/>
  <c r="K532" i="2"/>
  <c r="K533" i="2"/>
  <c r="K534" i="2"/>
  <c r="K535" i="2"/>
  <c r="K536" i="2"/>
  <c r="K537" i="2"/>
  <c r="K538" i="2"/>
  <c r="K539" i="2"/>
  <c r="K540" i="2"/>
  <c r="K541" i="2"/>
  <c r="K542" i="2"/>
  <c r="K543" i="2"/>
  <c r="K544" i="2"/>
  <c r="K545" i="2"/>
  <c r="K546" i="2"/>
  <c r="K547" i="2"/>
  <c r="K548" i="2"/>
  <c r="K549" i="2"/>
  <c r="K550" i="2"/>
  <c r="K551" i="2"/>
  <c r="K552" i="2"/>
  <c r="K553" i="2"/>
  <c r="K554" i="2"/>
  <c r="K555" i="2"/>
  <c r="K556" i="2"/>
  <c r="K557" i="2"/>
  <c r="K558" i="2"/>
  <c r="K559" i="2"/>
  <c r="K560" i="2"/>
  <c r="K561" i="2"/>
  <c r="K562" i="2"/>
  <c r="K563" i="2"/>
  <c r="K564" i="2"/>
  <c r="K565" i="2"/>
  <c r="K566" i="2"/>
  <c r="K567" i="2"/>
  <c r="K568" i="2"/>
  <c r="K569" i="2"/>
  <c r="K570" i="2"/>
  <c r="K571" i="2"/>
  <c r="K572" i="2"/>
  <c r="K573" i="2"/>
  <c r="K574" i="2"/>
  <c r="K575" i="2"/>
  <c r="K576" i="2"/>
  <c r="K577" i="2"/>
  <c r="K578" i="2"/>
  <c r="K579" i="2"/>
  <c r="K580" i="2"/>
  <c r="K581" i="2"/>
  <c r="K582" i="2"/>
  <c r="K583" i="2"/>
  <c r="K584" i="2"/>
  <c r="K585" i="2"/>
  <c r="K586" i="2"/>
  <c r="K587" i="2"/>
  <c r="K588" i="2"/>
  <c r="K589" i="2"/>
  <c r="K590" i="2"/>
  <c r="K591" i="2"/>
  <c r="K592" i="2"/>
  <c r="K593" i="2"/>
  <c r="K594" i="2"/>
  <c r="K595" i="2"/>
  <c r="K596" i="2"/>
  <c r="K597" i="2"/>
  <c r="L3" i="2"/>
  <c r="L4" i="2"/>
  <c r="L5" i="2"/>
  <c r="L6" i="2"/>
  <c r="L7" i="2"/>
  <c r="L8" i="2"/>
  <c r="L9" i="2"/>
  <c r="L10" i="2"/>
  <c r="L11" i="2"/>
  <c r="L12" i="2"/>
  <c r="L13" i="2"/>
  <c r="L14" i="2"/>
  <c r="L15" i="2"/>
  <c r="L16" i="2"/>
  <c r="L17" i="2"/>
  <c r="L18" i="2"/>
  <c r="L19" i="2"/>
  <c r="L20" i="2"/>
  <c r="L21" i="2"/>
  <c r="L22" i="2"/>
  <c r="L24" i="2"/>
  <c r="L25" i="2"/>
  <c r="L26" i="2"/>
  <c r="L27" i="2"/>
  <c r="L28" i="2"/>
  <c r="L29" i="2"/>
  <c r="L30" i="2"/>
  <c r="L31" i="2"/>
  <c r="L32" i="2"/>
  <c r="L33" i="2"/>
  <c r="L79" i="2"/>
  <c r="L80" i="2"/>
  <c r="L81" i="2"/>
  <c r="L82" i="2"/>
  <c r="L83" i="2"/>
  <c r="L84" i="2"/>
  <c r="L85" i="2"/>
  <c r="L86" i="2"/>
  <c r="L87" i="2"/>
  <c r="L88" i="2"/>
  <c r="L89" i="2"/>
  <c r="L90" i="2"/>
  <c r="L91" i="2"/>
  <c r="L92" i="2"/>
  <c r="L93" i="2"/>
  <c r="L94" i="2"/>
  <c r="L95" i="2"/>
  <c r="L96" i="2"/>
  <c r="L97" i="2"/>
  <c r="L98" i="2"/>
  <c r="L99" i="2"/>
  <c r="L100" i="2"/>
  <c r="L101" i="2"/>
  <c r="L102" i="2"/>
  <c r="L103" i="2"/>
  <c r="L104" i="2"/>
  <c r="L105" i="2"/>
  <c r="L106" i="2"/>
  <c r="L107" i="2"/>
  <c r="L108" i="2"/>
  <c r="L109" i="2"/>
  <c r="L110" i="2"/>
  <c r="L111" i="2"/>
  <c r="L112" i="2"/>
  <c r="L113" i="2"/>
  <c r="L114" i="2"/>
  <c r="L115" i="2"/>
  <c r="L116" i="2"/>
  <c r="L117" i="2"/>
  <c r="L118" i="2"/>
  <c r="L119" i="2"/>
  <c r="L120" i="2"/>
  <c r="L121" i="2"/>
  <c r="L122" i="2"/>
  <c r="L123" i="2"/>
  <c r="L124" i="2"/>
  <c r="L125" i="2"/>
  <c r="L126" i="2"/>
  <c r="L127" i="2"/>
  <c r="L128" i="2"/>
  <c r="L129" i="2"/>
  <c r="L130" i="2"/>
  <c r="L131" i="2"/>
  <c r="L132" i="2"/>
  <c r="L133" i="2"/>
  <c r="L134" i="2"/>
  <c r="L135" i="2"/>
  <c r="L136" i="2"/>
  <c r="L140" i="2"/>
  <c r="L141" i="2"/>
  <c r="L142" i="2"/>
  <c r="L143" i="2"/>
  <c r="L144" i="2"/>
  <c r="L145" i="2"/>
  <c r="L146" i="2"/>
  <c r="L147" i="2"/>
  <c r="L148" i="2"/>
  <c r="L149" i="2"/>
  <c r="L150" i="2"/>
  <c r="L151" i="2"/>
  <c r="L152" i="2"/>
  <c r="L153" i="2"/>
  <c r="L154" i="2"/>
  <c r="L155" i="2"/>
  <c r="L156" i="2"/>
  <c r="L157" i="2"/>
  <c r="L158" i="2"/>
  <c r="L159" i="2"/>
  <c r="L160" i="2"/>
  <c r="L161" i="2"/>
  <c r="L162" i="2"/>
  <c r="L163" i="2"/>
  <c r="L164" i="2"/>
  <c r="L165" i="2"/>
  <c r="L166" i="2"/>
  <c r="L167" i="2"/>
  <c r="L168" i="2"/>
  <c r="L169" i="2"/>
  <c r="L170" i="2"/>
  <c r="L171" i="2"/>
  <c r="L172" i="2"/>
  <c r="L173" i="2"/>
  <c r="L174" i="2"/>
  <c r="L175" i="2"/>
  <c r="L176" i="2"/>
  <c r="L177" i="2"/>
  <c r="L181" i="2"/>
  <c r="L182" i="2"/>
  <c r="L183" i="2"/>
  <c r="L184" i="2"/>
  <c r="L185" i="2"/>
  <c r="L186" i="2"/>
  <c r="L187" i="2"/>
  <c r="L188" i="2"/>
  <c r="L189" i="2"/>
  <c r="L190" i="2"/>
  <c r="L191" i="2"/>
  <c r="L192" i="2"/>
  <c r="L193" i="2"/>
  <c r="L194" i="2"/>
  <c r="L195" i="2"/>
  <c r="L196" i="2"/>
  <c r="L197" i="2"/>
  <c r="L198" i="2"/>
  <c r="L199" i="2"/>
  <c r="L200" i="2"/>
  <c r="L201" i="2"/>
  <c r="L202" i="2"/>
  <c r="L203" i="2"/>
  <c r="L204" i="2"/>
  <c r="L205" i="2"/>
  <c r="L206" i="2"/>
  <c r="L207" i="2"/>
  <c r="L208" i="2"/>
  <c r="L209" i="2"/>
  <c r="L210" i="2"/>
  <c r="L211" i="2"/>
  <c r="L212" i="2"/>
  <c r="L213" i="2"/>
  <c r="L214" i="2"/>
  <c r="L215" i="2"/>
  <c r="L216" i="2"/>
  <c r="L217" i="2"/>
  <c r="L218" i="2"/>
  <c r="L219" i="2"/>
  <c r="L220" i="2"/>
  <c r="L221" i="2"/>
  <c r="L222" i="2"/>
  <c r="L223" i="2"/>
  <c r="L224" i="2"/>
  <c r="L225" i="2"/>
  <c r="L226" i="2"/>
  <c r="L227" i="2"/>
  <c r="L228" i="2"/>
  <c r="L229" i="2"/>
  <c r="L230" i="2"/>
  <c r="L231" i="2"/>
  <c r="L232" i="2"/>
  <c r="L233" i="2"/>
  <c r="L234" i="2"/>
  <c r="L235" i="2"/>
  <c r="L236" i="2"/>
  <c r="L237" i="2"/>
  <c r="L238" i="2"/>
  <c r="L239" i="2"/>
  <c r="L240" i="2"/>
  <c r="L241" i="2"/>
  <c r="L242" i="2"/>
  <c r="L243" i="2"/>
  <c r="L244" i="2"/>
  <c r="L245" i="2"/>
  <c r="L246" i="2"/>
  <c r="L247" i="2"/>
  <c r="L248" i="2"/>
  <c r="L249" i="2"/>
  <c r="L250" i="2"/>
  <c r="L251" i="2"/>
  <c r="L252" i="2"/>
  <c r="L253" i="2"/>
  <c r="L254" i="2"/>
  <c r="L255" i="2"/>
  <c r="L256" i="2"/>
  <c r="L257" i="2"/>
  <c r="L258" i="2"/>
  <c r="L259" i="2"/>
  <c r="L260" i="2"/>
  <c r="L261" i="2"/>
  <c r="L262" i="2"/>
  <c r="L263" i="2"/>
  <c r="L264" i="2"/>
  <c r="L265" i="2"/>
  <c r="L266" i="2"/>
  <c r="L267" i="2"/>
  <c r="L268" i="2"/>
  <c r="L269" i="2"/>
  <c r="L270" i="2"/>
  <c r="L271" i="2"/>
  <c r="L272" i="2"/>
  <c r="L273" i="2"/>
  <c r="L274" i="2"/>
  <c r="L275" i="2"/>
  <c r="L276" i="2"/>
  <c r="L277" i="2"/>
  <c r="L278" i="2"/>
  <c r="L279" i="2"/>
  <c r="L280" i="2"/>
  <c r="L281" i="2"/>
  <c r="L282" i="2"/>
  <c r="L283" i="2"/>
  <c r="L284" i="2"/>
  <c r="L285" i="2"/>
  <c r="L286" i="2"/>
  <c r="L287" i="2"/>
  <c r="L288" i="2"/>
  <c r="L289" i="2"/>
  <c r="L290" i="2"/>
  <c r="L291" i="2"/>
  <c r="L292" i="2"/>
  <c r="L293" i="2"/>
  <c r="L294" i="2"/>
  <c r="L295" i="2"/>
  <c r="L296" i="2"/>
  <c r="L297" i="2"/>
  <c r="L298" i="2"/>
  <c r="L299" i="2"/>
  <c r="L300" i="2"/>
  <c r="L301" i="2"/>
  <c r="L302" i="2"/>
  <c r="L303" i="2"/>
  <c r="L304" i="2"/>
  <c r="L305" i="2"/>
  <c r="L306" i="2"/>
  <c r="L307" i="2"/>
  <c r="L308" i="2"/>
  <c r="L309" i="2"/>
  <c r="L310" i="2"/>
  <c r="L311" i="2"/>
  <c r="L312" i="2"/>
  <c r="L313" i="2"/>
  <c r="L314" i="2"/>
  <c r="L315" i="2"/>
  <c r="L316" i="2"/>
  <c r="L317" i="2"/>
  <c r="L318" i="2"/>
  <c r="L319" i="2"/>
  <c r="L320" i="2"/>
  <c r="L321" i="2"/>
  <c r="L322" i="2"/>
  <c r="L323" i="2"/>
  <c r="L324" i="2"/>
  <c r="L325" i="2"/>
  <c r="L326" i="2"/>
  <c r="L327" i="2"/>
  <c r="L328" i="2"/>
  <c r="L329" i="2"/>
  <c r="L330" i="2"/>
  <c r="L331" i="2"/>
  <c r="L332" i="2"/>
  <c r="L333" i="2"/>
  <c r="L334" i="2"/>
  <c r="L335" i="2"/>
  <c r="L336" i="2"/>
  <c r="L337" i="2"/>
  <c r="L338" i="2"/>
  <c r="L339" i="2"/>
  <c r="L340" i="2"/>
  <c r="L341" i="2"/>
  <c r="L342" i="2"/>
  <c r="L343" i="2"/>
  <c r="L344" i="2"/>
  <c r="L345" i="2"/>
  <c r="L346" i="2"/>
  <c r="L347" i="2"/>
  <c r="L348" i="2"/>
  <c r="L349" i="2"/>
  <c r="L350" i="2"/>
  <c r="L351" i="2"/>
  <c r="L352" i="2"/>
  <c r="L353" i="2"/>
  <c r="L354" i="2"/>
  <c r="L355" i="2"/>
  <c r="L356" i="2"/>
  <c r="L357" i="2"/>
  <c r="L358" i="2"/>
  <c r="L359" i="2"/>
  <c r="L360" i="2"/>
  <c r="L361" i="2"/>
  <c r="L362" i="2"/>
  <c r="L363" i="2"/>
  <c r="L364" i="2"/>
  <c r="L365" i="2"/>
  <c r="L366" i="2"/>
  <c r="L367" i="2"/>
  <c r="L368" i="2"/>
  <c r="L369" i="2"/>
  <c r="L370" i="2"/>
  <c r="L371" i="2"/>
  <c r="L372" i="2"/>
  <c r="L373" i="2"/>
  <c r="L374" i="2"/>
  <c r="L375" i="2"/>
  <c r="L376" i="2"/>
  <c r="L377" i="2"/>
  <c r="L378" i="2"/>
  <c r="L379" i="2"/>
  <c r="L380" i="2"/>
  <c r="L381" i="2"/>
  <c r="L382" i="2"/>
  <c r="L383" i="2"/>
  <c r="L384" i="2"/>
  <c r="L385" i="2"/>
  <c r="L386" i="2"/>
  <c r="L387" i="2"/>
  <c r="L388" i="2"/>
  <c r="L389" i="2"/>
  <c r="L390" i="2"/>
  <c r="L391" i="2"/>
  <c r="L392" i="2"/>
  <c r="L393" i="2"/>
  <c r="L394" i="2"/>
  <c r="L395" i="2"/>
  <c r="L396" i="2"/>
  <c r="L397" i="2"/>
  <c r="L398" i="2"/>
  <c r="L399" i="2"/>
  <c r="L400" i="2"/>
  <c r="L401" i="2"/>
  <c r="L402" i="2"/>
  <c r="L403" i="2"/>
  <c r="L404" i="2"/>
  <c r="L405" i="2"/>
  <c r="L406" i="2"/>
  <c r="L407" i="2"/>
  <c r="L408" i="2"/>
  <c r="L409" i="2"/>
  <c r="L410" i="2"/>
  <c r="L411" i="2"/>
  <c r="L412" i="2"/>
  <c r="L413" i="2"/>
  <c r="L414" i="2"/>
  <c r="L415" i="2"/>
  <c r="L416" i="2"/>
  <c r="L417" i="2"/>
  <c r="L418" i="2"/>
  <c r="L419" i="2"/>
  <c r="L420" i="2"/>
  <c r="L421" i="2"/>
  <c r="L422" i="2"/>
  <c r="L423" i="2"/>
  <c r="L424" i="2"/>
  <c r="L425" i="2"/>
  <c r="L426" i="2"/>
  <c r="L427" i="2"/>
  <c r="L428" i="2"/>
  <c r="L429" i="2"/>
  <c r="L430" i="2"/>
  <c r="L431" i="2"/>
  <c r="L432" i="2"/>
  <c r="L433" i="2"/>
  <c r="L434" i="2"/>
  <c r="L435" i="2"/>
  <c r="L436" i="2"/>
  <c r="L437" i="2"/>
  <c r="L438" i="2"/>
  <c r="L439" i="2"/>
  <c r="L440" i="2"/>
  <c r="L441" i="2"/>
  <c r="L442" i="2"/>
  <c r="L443" i="2"/>
  <c r="L444" i="2"/>
  <c r="L445" i="2"/>
  <c r="L446" i="2"/>
  <c r="L447" i="2"/>
  <c r="L448" i="2"/>
  <c r="L449" i="2"/>
  <c r="L450" i="2"/>
  <c r="L451" i="2"/>
  <c r="L452" i="2"/>
  <c r="L453" i="2"/>
  <c r="L454" i="2"/>
  <c r="L455" i="2"/>
  <c r="L456" i="2"/>
  <c r="L457" i="2"/>
  <c r="L458" i="2"/>
  <c r="L459" i="2"/>
  <c r="L460" i="2"/>
  <c r="L461" i="2"/>
  <c r="L462" i="2"/>
  <c r="L463" i="2"/>
  <c r="L464" i="2"/>
  <c r="L465" i="2"/>
  <c r="L466" i="2"/>
  <c r="L467" i="2"/>
  <c r="L468" i="2"/>
  <c r="L469" i="2"/>
  <c r="L470" i="2"/>
  <c r="L471" i="2"/>
  <c r="L472" i="2"/>
  <c r="L473" i="2"/>
  <c r="L474" i="2"/>
  <c r="L475" i="2"/>
  <c r="L476" i="2"/>
  <c r="L477" i="2"/>
  <c r="L478" i="2"/>
  <c r="L479" i="2"/>
  <c r="L480" i="2"/>
  <c r="L481" i="2"/>
  <c r="L482" i="2"/>
  <c r="L483" i="2"/>
  <c r="L484" i="2"/>
  <c r="L485" i="2"/>
  <c r="L486" i="2"/>
  <c r="L487" i="2"/>
  <c r="L488" i="2"/>
  <c r="L489" i="2"/>
  <c r="L490" i="2"/>
  <c r="L491" i="2"/>
  <c r="L492" i="2"/>
  <c r="L493" i="2"/>
  <c r="L494" i="2"/>
  <c r="L495" i="2"/>
  <c r="L496" i="2"/>
  <c r="L497" i="2"/>
  <c r="L498" i="2"/>
  <c r="L499" i="2"/>
  <c r="L500" i="2"/>
  <c r="L501" i="2"/>
  <c r="L502" i="2"/>
  <c r="L503" i="2"/>
  <c r="L504" i="2"/>
  <c r="L505" i="2"/>
  <c r="L506" i="2"/>
  <c r="L507" i="2"/>
  <c r="L508" i="2"/>
  <c r="L509" i="2"/>
  <c r="L510" i="2"/>
  <c r="L511" i="2"/>
  <c r="L512" i="2"/>
  <c r="L513" i="2"/>
  <c r="L514" i="2"/>
  <c r="L515" i="2"/>
  <c r="L516" i="2"/>
  <c r="L517" i="2"/>
  <c r="L518" i="2"/>
  <c r="L519" i="2"/>
  <c r="L520" i="2"/>
  <c r="L521" i="2"/>
  <c r="L522" i="2"/>
  <c r="L523" i="2"/>
  <c r="L524" i="2"/>
  <c r="L525" i="2"/>
  <c r="L526" i="2"/>
  <c r="L527" i="2"/>
  <c r="L528" i="2"/>
  <c r="L529" i="2"/>
  <c r="L530" i="2"/>
  <c r="L531" i="2"/>
  <c r="L532" i="2"/>
  <c r="L533" i="2"/>
  <c r="L534" i="2"/>
  <c r="L535" i="2"/>
  <c r="L536" i="2"/>
  <c r="L537" i="2"/>
  <c r="L538" i="2"/>
  <c r="L539" i="2"/>
  <c r="L540" i="2"/>
  <c r="L541" i="2"/>
  <c r="L542" i="2"/>
  <c r="L543" i="2"/>
  <c r="L544" i="2"/>
  <c r="L545" i="2"/>
  <c r="L546" i="2"/>
  <c r="L547" i="2"/>
  <c r="L548" i="2"/>
  <c r="L549" i="2"/>
  <c r="L550" i="2"/>
  <c r="L551" i="2"/>
  <c r="L552" i="2"/>
  <c r="L553" i="2"/>
  <c r="L554" i="2"/>
  <c r="L555" i="2"/>
  <c r="L556" i="2"/>
  <c r="L557" i="2"/>
  <c r="L558" i="2"/>
  <c r="L559" i="2"/>
  <c r="L560" i="2"/>
  <c r="L561" i="2"/>
  <c r="L562" i="2"/>
  <c r="L563" i="2"/>
  <c r="L564" i="2"/>
  <c r="L565" i="2"/>
  <c r="L566" i="2"/>
  <c r="L567" i="2"/>
  <c r="L568" i="2"/>
  <c r="L569" i="2"/>
  <c r="L570" i="2"/>
  <c r="L571" i="2"/>
  <c r="L572" i="2"/>
  <c r="L573" i="2"/>
  <c r="L574" i="2"/>
  <c r="L575" i="2"/>
  <c r="L576" i="2"/>
  <c r="L577" i="2"/>
  <c r="L578" i="2"/>
  <c r="L579" i="2"/>
  <c r="L580" i="2"/>
  <c r="L581" i="2"/>
  <c r="L582" i="2"/>
  <c r="L583" i="2"/>
  <c r="L584" i="2"/>
  <c r="L585" i="2"/>
  <c r="L586" i="2"/>
  <c r="L587" i="2"/>
  <c r="L588" i="2"/>
  <c r="L589" i="2"/>
  <c r="L590" i="2"/>
  <c r="L591" i="2"/>
  <c r="L592" i="2"/>
  <c r="L593" i="2"/>
  <c r="L594" i="2"/>
  <c r="L595" i="2"/>
  <c r="L596" i="2"/>
  <c r="L597" i="2"/>
  <c r="B106" i="2"/>
  <c r="J106" i="2"/>
  <c r="B107" i="2"/>
  <c r="J107" i="2"/>
  <c r="B108" i="2"/>
  <c r="J108" i="2"/>
  <c r="B109" i="2"/>
  <c r="J109" i="2"/>
  <c r="B110" i="2"/>
  <c r="J110" i="2"/>
  <c r="B111" i="2"/>
  <c r="J111" i="2"/>
  <c r="B104" i="2"/>
  <c r="J104" i="2"/>
  <c r="B103" i="2"/>
  <c r="J103" i="2"/>
  <c r="B102" i="2"/>
  <c r="J102" i="2"/>
  <c r="B99" i="2"/>
  <c r="J99" i="2"/>
  <c r="B98" i="2"/>
  <c r="J98" i="2"/>
  <c r="B92" i="2"/>
  <c r="J92" i="2"/>
  <c r="B91" i="2"/>
  <c r="J91" i="2"/>
  <c r="B93" i="2"/>
  <c r="J93" i="2"/>
  <c r="B94" i="2"/>
  <c r="J94" i="2"/>
  <c r="B95" i="2"/>
  <c r="J95" i="2"/>
  <c r="B90" i="2"/>
  <c r="J90" i="2"/>
  <c r="B96" i="2"/>
  <c r="J96" i="2"/>
  <c r="B88" i="2"/>
  <c r="J88" i="2"/>
  <c r="B97" i="2"/>
  <c r="J97" i="2"/>
  <c r="B100" i="2"/>
  <c r="J100" i="2"/>
  <c r="B101" i="2"/>
  <c r="J101" i="2"/>
  <c r="B105" i="2"/>
  <c r="J105" i="2"/>
  <c r="B112" i="2"/>
  <c r="J112" i="2"/>
  <c r="B113" i="2"/>
  <c r="J113" i="2"/>
  <c r="B89" i="2"/>
  <c r="J89" i="2"/>
  <c r="B81" i="2"/>
  <c r="J81" i="2"/>
  <c r="B114" i="2"/>
  <c r="J114" i="2"/>
  <c r="B86" i="2"/>
  <c r="J86" i="2"/>
  <c r="B84" i="2"/>
  <c r="J84" i="2"/>
  <c r="B87" i="2"/>
  <c r="J87" i="2"/>
  <c r="B115" i="2"/>
  <c r="J115" i="2"/>
  <c r="B82" i="2"/>
  <c r="J82" i="2"/>
  <c r="B83" i="2"/>
  <c r="J83" i="2"/>
  <c r="B85" i="2"/>
  <c r="J85" i="2"/>
  <c r="B116" i="2"/>
  <c r="J116" i="2"/>
  <c r="B117" i="2"/>
  <c r="J117" i="2"/>
  <c r="B118" i="2"/>
  <c r="J118" i="2"/>
  <c r="B119" i="2"/>
  <c r="J119" i="2"/>
  <c r="B120" i="2"/>
  <c r="J120" i="2"/>
  <c r="B121" i="2"/>
  <c r="J121" i="2"/>
  <c r="B123" i="2"/>
  <c r="J123" i="2"/>
  <c r="B126" i="2"/>
  <c r="J126" i="2"/>
  <c r="B127" i="2"/>
  <c r="J127" i="2"/>
  <c r="B125" i="2"/>
  <c r="J125" i="2"/>
  <c r="B124" i="2"/>
  <c r="J124" i="2"/>
  <c r="B122" i="2"/>
  <c r="J122" i="2"/>
  <c r="B26" i="2"/>
  <c r="J26" i="2"/>
  <c r="B3" i="2"/>
  <c r="J3" i="2"/>
  <c r="B4" i="2"/>
  <c r="J4" i="2"/>
  <c r="B9" i="2"/>
  <c r="J9" i="2"/>
  <c r="B10" i="2"/>
  <c r="J10" i="2"/>
  <c r="B11" i="2"/>
  <c r="J11" i="2"/>
  <c r="B12" i="2"/>
  <c r="J12" i="2"/>
  <c r="B13" i="2"/>
  <c r="J13" i="2"/>
  <c r="B14" i="2"/>
  <c r="J14" i="2"/>
  <c r="B15" i="2"/>
  <c r="J15" i="2"/>
  <c r="B16" i="2"/>
  <c r="J16" i="2"/>
  <c r="B17" i="2"/>
  <c r="J17" i="2"/>
  <c r="B18" i="2"/>
  <c r="J18" i="2"/>
  <c r="B19" i="2"/>
  <c r="J19" i="2"/>
  <c r="B20" i="2"/>
  <c r="J20" i="2"/>
  <c r="B21" i="2"/>
  <c r="J21" i="2"/>
  <c r="B22" i="2"/>
  <c r="J22" i="2"/>
  <c r="B24" i="2"/>
  <c r="J24" i="2"/>
  <c r="B25" i="2"/>
  <c r="J25" i="2"/>
  <c r="B27" i="2"/>
  <c r="J27" i="2"/>
  <c r="B28" i="2"/>
  <c r="J28" i="2"/>
  <c r="B29" i="2"/>
  <c r="J29" i="2"/>
  <c r="B7" i="2"/>
  <c r="J7" i="2"/>
  <c r="B8" i="2"/>
  <c r="J8" i="2"/>
  <c r="B31" i="2"/>
  <c r="J31" i="2"/>
  <c r="B32" i="2"/>
  <c r="J32" i="2"/>
  <c r="B33" i="2"/>
  <c r="J33" i="2"/>
  <c r="B79" i="2"/>
  <c r="J79" i="2"/>
  <c r="B80" i="2"/>
  <c r="J80" i="2"/>
  <c r="B30" i="2"/>
  <c r="J30" i="2"/>
  <c r="B6" i="2"/>
  <c r="J6" i="2"/>
  <c r="B5" i="2"/>
  <c r="J5" i="2"/>
  <c r="M158" i="1"/>
  <c r="L158" i="1"/>
  <c r="N39" i="1"/>
  <c r="N40" i="1"/>
  <c r="N41" i="1"/>
  <c r="N42" i="1"/>
  <c r="N43" i="1"/>
  <c r="N44" i="1"/>
  <c r="N45" i="1"/>
  <c r="N46" i="1"/>
  <c r="N47" i="1"/>
  <c r="N48" i="1"/>
  <c r="N49" i="1"/>
  <c r="N50"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B47" i="1"/>
  <c r="N3" i="1"/>
  <c r="N4" i="1"/>
  <c r="N5" i="1"/>
  <c r="N6" i="1"/>
  <c r="N7" i="1"/>
  <c r="N8" i="1"/>
  <c r="N9" i="1"/>
  <c r="N10" i="1"/>
  <c r="N11" i="1"/>
  <c r="N12" i="1"/>
  <c r="N13" i="1"/>
  <c r="N14" i="1"/>
  <c r="N15" i="1"/>
  <c r="N16" i="1"/>
  <c r="N17" i="1"/>
  <c r="N18" i="1"/>
  <c r="N19" i="1"/>
  <c r="N20" i="1"/>
  <c r="N21" i="1"/>
  <c r="N22" i="1"/>
  <c r="N23" i="1"/>
  <c r="N24" i="1"/>
  <c r="N25" i="1"/>
  <c r="N26" i="1"/>
  <c r="N27" i="1"/>
  <c r="N28" i="1"/>
  <c r="N29" i="1"/>
  <c r="N30" i="1"/>
  <c r="N31" i="1"/>
  <c r="N32" i="1"/>
  <c r="N33" i="1"/>
  <c r="N34" i="1"/>
  <c r="N35" i="1"/>
  <c r="N36" i="1"/>
  <c r="N37" i="1"/>
  <c r="N38" i="1"/>
  <c r="N84" i="1"/>
  <c r="N85" i="1"/>
  <c r="N86" i="1"/>
  <c r="N87" i="1"/>
  <c r="N88" i="1"/>
  <c r="N89" i="1"/>
  <c r="N90" i="1"/>
  <c r="N91" i="1"/>
  <c r="N92" i="1"/>
  <c r="N93" i="1"/>
  <c r="N94" i="1"/>
  <c r="N95" i="1"/>
  <c r="N96" i="1"/>
  <c r="N97" i="1"/>
  <c r="N98" i="1"/>
  <c r="N99" i="1"/>
  <c r="N100" i="1"/>
  <c r="N101" i="1"/>
  <c r="N102" i="1"/>
  <c r="N103" i="1"/>
  <c r="N104" i="1"/>
  <c r="N105" i="1"/>
  <c r="N106" i="1"/>
  <c r="N107" i="1"/>
  <c r="N108" i="1"/>
  <c r="N109" i="1"/>
  <c r="N110" i="1"/>
  <c r="N111" i="1"/>
  <c r="N112" i="1"/>
  <c r="N113" i="1"/>
  <c r="N114" i="1"/>
  <c r="N115" i="1"/>
  <c r="N116" i="1"/>
  <c r="N117" i="1"/>
  <c r="N118" i="1"/>
  <c r="N119" i="1"/>
  <c r="N120" i="1"/>
  <c r="N121" i="1"/>
  <c r="N122" i="1"/>
  <c r="N123" i="1"/>
  <c r="N124" i="1"/>
  <c r="N125" i="1"/>
  <c r="N126" i="1"/>
  <c r="N127" i="1"/>
  <c r="N128" i="1"/>
  <c r="N129" i="1"/>
  <c r="N130" i="1"/>
  <c r="N131" i="1"/>
  <c r="N132" i="1"/>
  <c r="N133" i="1"/>
  <c r="N134" i="1"/>
  <c r="N135" i="1"/>
  <c r="N136" i="1"/>
  <c r="N137" i="1"/>
  <c r="N138" i="1"/>
  <c r="N139" i="1"/>
  <c r="N140" i="1"/>
  <c r="N141" i="1"/>
  <c r="N142" i="1"/>
  <c r="N143" i="1"/>
  <c r="N144" i="1"/>
  <c r="N145" i="1"/>
  <c r="N146" i="1"/>
  <c r="N147" i="1"/>
  <c r="N148" i="1"/>
  <c r="N149" i="1"/>
  <c r="N152" i="1"/>
  <c r="N153" i="1"/>
  <c r="N154" i="1"/>
  <c r="N155" i="1"/>
  <c r="N156" i="1"/>
  <c r="N157" i="1"/>
  <c r="N158" i="1"/>
  <c r="N159" i="1"/>
  <c r="N160" i="1"/>
  <c r="N161" i="1"/>
  <c r="N162" i="1"/>
  <c r="N163" i="1"/>
  <c r="N164" i="1"/>
  <c r="N165" i="1"/>
  <c r="N166" i="1"/>
  <c r="N167" i="1"/>
  <c r="N168" i="1"/>
  <c r="N169" i="1"/>
  <c r="N170" i="1"/>
  <c r="N171" i="1"/>
  <c r="N172" i="1"/>
  <c r="N173" i="1"/>
  <c r="N174" i="1"/>
  <c r="N175" i="1"/>
  <c r="N176" i="1"/>
  <c r="N177" i="1"/>
  <c r="N178" i="1"/>
  <c r="N179" i="1"/>
  <c r="N180" i="1"/>
  <c r="N181" i="1"/>
  <c r="N182" i="1"/>
  <c r="N183" i="1"/>
  <c r="N184" i="1"/>
  <c r="N185" i="1"/>
  <c r="N186" i="1"/>
  <c r="N187" i="1"/>
  <c r="N188" i="1"/>
  <c r="N189" i="1"/>
  <c r="N190" i="1"/>
  <c r="N191" i="1"/>
  <c r="N192" i="1"/>
  <c r="N193" i="1"/>
  <c r="N194" i="1"/>
  <c r="N195" i="1"/>
  <c r="N196" i="1"/>
  <c r="N197" i="1"/>
  <c r="N198" i="1"/>
  <c r="N199" i="1"/>
  <c r="N200" i="1"/>
  <c r="N201" i="1"/>
  <c r="N202" i="1"/>
  <c r="N203" i="1"/>
  <c r="N204" i="1"/>
  <c r="N205" i="1"/>
  <c r="N206" i="1"/>
  <c r="N207" i="1"/>
  <c r="N208" i="1"/>
  <c r="N209" i="1"/>
  <c r="N210" i="1"/>
  <c r="N211" i="1"/>
  <c r="N212" i="1"/>
  <c r="N213" i="1"/>
  <c r="N214" i="1"/>
  <c r="N215" i="1"/>
  <c r="N216" i="1"/>
  <c r="N217" i="1"/>
  <c r="N218" i="1"/>
  <c r="N219" i="1"/>
  <c r="N220" i="1"/>
  <c r="N221" i="1"/>
  <c r="N222" i="1"/>
  <c r="N223" i="1"/>
  <c r="N224" i="1"/>
  <c r="N225" i="1"/>
  <c r="N226" i="1"/>
  <c r="N227" i="1"/>
  <c r="N228" i="1"/>
  <c r="N229" i="1"/>
  <c r="N230" i="1"/>
  <c r="N231" i="1"/>
  <c r="N232" i="1"/>
  <c r="N233" i="1"/>
  <c r="N234" i="1"/>
  <c r="N235" i="1"/>
  <c r="N236" i="1"/>
  <c r="N237" i="1"/>
  <c r="N238" i="1"/>
  <c r="N239" i="1"/>
  <c r="N240" i="1"/>
  <c r="N241" i="1"/>
  <c r="N242" i="1"/>
  <c r="N243" i="1"/>
  <c r="N244" i="1"/>
  <c r="N245" i="1"/>
  <c r="N246" i="1"/>
  <c r="N247" i="1"/>
  <c r="N248" i="1"/>
  <c r="N249" i="1"/>
  <c r="N250" i="1"/>
  <c r="N251" i="1"/>
  <c r="N252" i="1"/>
  <c r="N253" i="1"/>
  <c r="N254" i="1"/>
  <c r="N255" i="1"/>
  <c r="N256" i="1"/>
  <c r="N257" i="1"/>
  <c r="N258" i="1"/>
  <c r="N259" i="1"/>
  <c r="N260" i="1"/>
  <c r="N261" i="1"/>
  <c r="N262" i="1"/>
  <c r="N263" i="1"/>
  <c r="N264" i="1"/>
  <c r="N265" i="1"/>
  <c r="N266" i="1"/>
  <c r="N267" i="1"/>
  <c r="N268" i="1"/>
  <c r="N269" i="1"/>
  <c r="N270" i="1"/>
  <c r="N271" i="1"/>
  <c r="N272" i="1"/>
  <c r="N273" i="1"/>
  <c r="N274" i="1"/>
  <c r="N275" i="1"/>
  <c r="N276" i="1"/>
  <c r="N277" i="1"/>
  <c r="N278" i="1"/>
  <c r="N279" i="1"/>
  <c r="N280" i="1"/>
  <c r="N281" i="1"/>
  <c r="N282" i="1"/>
  <c r="N283" i="1"/>
  <c r="N284" i="1"/>
  <c r="N285" i="1"/>
  <c r="N286" i="1"/>
  <c r="N287" i="1"/>
  <c r="N288" i="1"/>
  <c r="N289" i="1"/>
  <c r="N290" i="1"/>
  <c r="N291" i="1"/>
  <c r="N292" i="1"/>
  <c r="N293" i="1"/>
  <c r="N294" i="1"/>
  <c r="N295" i="1"/>
  <c r="N296" i="1"/>
  <c r="N297" i="1"/>
  <c r="N298" i="1"/>
  <c r="N299" i="1"/>
  <c r="N300" i="1"/>
  <c r="N301" i="1"/>
  <c r="N302" i="1"/>
  <c r="N303" i="1"/>
  <c r="N304" i="1"/>
  <c r="N305" i="1"/>
  <c r="N306" i="1"/>
  <c r="N307" i="1"/>
  <c r="N308" i="1"/>
  <c r="N309" i="1"/>
  <c r="N310" i="1"/>
  <c r="N311" i="1"/>
  <c r="N312" i="1"/>
  <c r="N313" i="1"/>
  <c r="N314" i="1"/>
  <c r="N315" i="1"/>
  <c r="N316" i="1"/>
  <c r="N317" i="1"/>
  <c r="N318" i="1"/>
  <c r="N319" i="1"/>
  <c r="N320" i="1"/>
  <c r="N321" i="1"/>
  <c r="N322" i="1"/>
  <c r="N323" i="1"/>
  <c r="N324" i="1"/>
  <c r="N325" i="1"/>
  <c r="N326" i="1"/>
  <c r="N327" i="1"/>
  <c r="N328" i="1"/>
  <c r="N329" i="1"/>
  <c r="N330" i="1"/>
  <c r="N331" i="1"/>
  <c r="N332" i="1"/>
  <c r="N333" i="1"/>
  <c r="N334" i="1"/>
  <c r="N335" i="1"/>
  <c r="N336" i="1"/>
  <c r="N337" i="1"/>
  <c r="N338" i="1"/>
  <c r="N339" i="1"/>
  <c r="N340" i="1"/>
  <c r="N341" i="1"/>
  <c r="N342" i="1"/>
  <c r="N343" i="1"/>
  <c r="N344" i="1"/>
  <c r="N345" i="1"/>
  <c r="N346" i="1"/>
  <c r="N347" i="1"/>
  <c r="N348" i="1"/>
  <c r="N349" i="1"/>
  <c r="N350" i="1"/>
  <c r="N351" i="1"/>
  <c r="N352" i="1"/>
  <c r="N353" i="1"/>
  <c r="N354" i="1"/>
  <c r="N355" i="1"/>
  <c r="N356" i="1"/>
  <c r="N357" i="1"/>
  <c r="N358" i="1"/>
  <c r="N359" i="1"/>
  <c r="N360" i="1"/>
  <c r="N361" i="1"/>
  <c r="N362" i="1"/>
  <c r="N363" i="1"/>
  <c r="N364" i="1"/>
  <c r="N365" i="1"/>
  <c r="N366" i="1"/>
  <c r="N367" i="1"/>
  <c r="N368" i="1"/>
  <c r="N369" i="1"/>
  <c r="N370" i="1"/>
  <c r="N371" i="1"/>
  <c r="N372" i="1"/>
  <c r="N373" i="1"/>
  <c r="N374" i="1"/>
  <c r="N375" i="1"/>
  <c r="N376" i="1"/>
  <c r="N377" i="1"/>
  <c r="N378" i="1"/>
  <c r="N379" i="1"/>
  <c r="N380" i="1"/>
  <c r="N381" i="1"/>
  <c r="N382" i="1"/>
  <c r="N383" i="1"/>
  <c r="N384" i="1"/>
  <c r="N385" i="1"/>
  <c r="N386" i="1"/>
  <c r="N387" i="1"/>
  <c r="N388" i="1"/>
  <c r="N389" i="1"/>
  <c r="N390" i="1"/>
  <c r="N391" i="1"/>
  <c r="N454" i="1"/>
  <c r="N455" i="1"/>
  <c r="N456" i="1"/>
  <c r="N457" i="1"/>
  <c r="N458" i="1"/>
  <c r="N459" i="1"/>
  <c r="N460" i="1"/>
  <c r="N461" i="1"/>
  <c r="N462" i="1"/>
  <c r="N463" i="1"/>
  <c r="N464" i="1"/>
  <c r="N465" i="1"/>
  <c r="N466" i="1"/>
  <c r="N467" i="1"/>
  <c r="N468" i="1"/>
  <c r="N469" i="1"/>
  <c r="N470" i="1"/>
  <c r="N471" i="1"/>
  <c r="N472" i="1"/>
  <c r="N473" i="1"/>
  <c r="N474" i="1"/>
  <c r="N475" i="1"/>
  <c r="N476" i="1"/>
  <c r="N477" i="1"/>
  <c r="N478" i="1"/>
  <c r="N479" i="1"/>
  <c r="N480" i="1"/>
  <c r="N481" i="1"/>
  <c r="N482" i="1"/>
  <c r="N483" i="1"/>
  <c r="N484" i="1"/>
  <c r="N485" i="1"/>
  <c r="N486" i="1"/>
  <c r="N487" i="1"/>
  <c r="N488" i="1"/>
  <c r="N489" i="1"/>
  <c r="N490" i="1"/>
  <c r="N491" i="1"/>
  <c r="N492" i="1"/>
  <c r="N493" i="1"/>
  <c r="N494" i="1"/>
  <c r="N495" i="1"/>
  <c r="N496" i="1"/>
  <c r="N497" i="1"/>
  <c r="N498" i="1"/>
  <c r="N499" i="1"/>
  <c r="N500" i="1"/>
  <c r="N501" i="1"/>
  <c r="N502" i="1"/>
  <c r="N503" i="1"/>
  <c r="N504" i="1"/>
  <c r="N505" i="1"/>
  <c r="N506" i="1"/>
  <c r="N507" i="1"/>
  <c r="N508" i="1"/>
  <c r="N509" i="1"/>
  <c r="N510" i="1"/>
  <c r="N511" i="1"/>
  <c r="N512" i="1"/>
  <c r="N513" i="1"/>
  <c r="N514" i="1"/>
  <c r="N515" i="1"/>
  <c r="N516" i="1"/>
  <c r="N517" i="1"/>
  <c r="N518" i="1"/>
  <c r="N519" i="1"/>
  <c r="N520" i="1"/>
  <c r="N521" i="1"/>
  <c r="N522" i="1"/>
  <c r="N523" i="1"/>
  <c r="N524" i="1"/>
  <c r="N525" i="1"/>
  <c r="N526" i="1"/>
  <c r="N527" i="1"/>
  <c r="N528" i="1"/>
  <c r="N529" i="1"/>
  <c r="N530" i="1"/>
  <c r="N531" i="1"/>
  <c r="N532" i="1"/>
  <c r="N533" i="1"/>
  <c r="N534" i="1"/>
  <c r="N535" i="1"/>
  <c r="N536" i="1"/>
  <c r="N537" i="1"/>
  <c r="N538" i="1"/>
  <c r="N539" i="1"/>
  <c r="N540" i="1"/>
  <c r="N541" i="1"/>
  <c r="N542" i="1"/>
  <c r="N543" i="1"/>
  <c r="N544" i="1"/>
  <c r="N545" i="1"/>
  <c r="N546" i="1"/>
  <c r="N547" i="1"/>
  <c r="N548" i="1"/>
  <c r="N549" i="1"/>
  <c r="N550" i="1"/>
  <c r="N551" i="1"/>
  <c r="N552" i="1"/>
  <c r="N553" i="1"/>
  <c r="N554" i="1"/>
  <c r="N555" i="1"/>
  <c r="N571" i="1"/>
  <c r="N585" i="1"/>
  <c r="N586" i="1"/>
  <c r="N587" i="1"/>
  <c r="N588" i="1"/>
  <c r="N589" i="1"/>
  <c r="N590" i="1"/>
  <c r="N591" i="1"/>
  <c r="N592" i="1"/>
  <c r="N593" i="1"/>
  <c r="N594" i="1"/>
  <c r="N595" i="1"/>
  <c r="N596" i="1"/>
  <c r="N597" i="1"/>
  <c r="N598" i="1"/>
  <c r="N599" i="1"/>
  <c r="N600" i="1"/>
  <c r="N601" i="1"/>
  <c r="N602" i="1"/>
  <c r="N603" i="1"/>
  <c r="N604" i="1"/>
  <c r="N605" i="1"/>
  <c r="N606" i="1"/>
  <c r="N607" i="1"/>
  <c r="N608" i="1"/>
  <c r="N609" i="1"/>
  <c r="N610" i="1"/>
  <c r="N611" i="1"/>
  <c r="N612" i="1"/>
  <c r="N613" i="1"/>
  <c r="N614" i="1"/>
  <c r="N615" i="1"/>
  <c r="N616" i="1"/>
  <c r="N617" i="1"/>
  <c r="N618" i="1"/>
  <c r="N619" i="1"/>
  <c r="N620" i="1"/>
  <c r="N621" i="1"/>
  <c r="N622" i="1"/>
  <c r="N623" i="1"/>
  <c r="N624" i="1"/>
  <c r="N625" i="1"/>
  <c r="N626" i="1"/>
  <c r="N627" i="1"/>
  <c r="N628" i="1"/>
  <c r="N629" i="1"/>
  <c r="N630" i="1"/>
  <c r="N631" i="1"/>
  <c r="N632" i="1"/>
  <c r="N633" i="1"/>
  <c r="N634" i="1"/>
  <c r="N635" i="1"/>
  <c r="N636" i="1"/>
  <c r="N637" i="1"/>
  <c r="N638" i="1"/>
  <c r="N639" i="1"/>
  <c r="N640" i="1"/>
  <c r="N641" i="1"/>
  <c r="N642" i="1"/>
  <c r="N643" i="1"/>
  <c r="N644" i="1"/>
  <c r="N645" i="1"/>
  <c r="N646" i="1"/>
  <c r="N647" i="1"/>
  <c r="N648" i="1"/>
  <c r="N649" i="1"/>
  <c r="N650" i="1"/>
  <c r="N651" i="1"/>
  <c r="N652" i="1"/>
  <c r="N653" i="1"/>
  <c r="N654" i="1"/>
  <c r="N655" i="1"/>
  <c r="N656" i="1"/>
  <c r="N657" i="1"/>
  <c r="N658" i="1"/>
  <c r="N659" i="1"/>
  <c r="N660" i="1"/>
  <c r="N661" i="1"/>
  <c r="N662" i="1"/>
  <c r="N663" i="1"/>
  <c r="N664" i="1"/>
  <c r="N665" i="1"/>
  <c r="N666" i="1"/>
  <c r="N667" i="1"/>
  <c r="N668" i="1"/>
  <c r="N669" i="1"/>
  <c r="N670" i="1"/>
  <c r="N671" i="1"/>
  <c r="N672" i="1"/>
  <c r="N673" i="1"/>
  <c r="N674" i="1"/>
  <c r="N675" i="1"/>
  <c r="N676" i="1"/>
  <c r="N677" i="1"/>
  <c r="N678" i="1"/>
  <c r="N679" i="1"/>
  <c r="N680" i="1"/>
  <c r="N681" i="1"/>
  <c r="N682" i="1"/>
  <c r="N683" i="1"/>
  <c r="N684" i="1"/>
  <c r="N685" i="1"/>
  <c r="N686" i="1"/>
  <c r="N687" i="1"/>
  <c r="N688" i="1"/>
  <c r="N689" i="1"/>
  <c r="N690" i="1"/>
  <c r="N691" i="1"/>
  <c r="N692" i="1"/>
  <c r="N693" i="1"/>
  <c r="N694" i="1"/>
  <c r="N695" i="1"/>
  <c r="N696" i="1"/>
  <c r="N697" i="1"/>
  <c r="N698" i="1"/>
  <c r="N699" i="1"/>
  <c r="N700" i="1"/>
  <c r="N701" i="1"/>
  <c r="N702" i="1"/>
  <c r="N703" i="1"/>
  <c r="N704" i="1"/>
  <c r="N705" i="1"/>
  <c r="N706" i="1"/>
  <c r="N707" i="1"/>
  <c r="N708" i="1"/>
  <c r="N709" i="1"/>
  <c r="N710" i="1"/>
  <c r="N711" i="1"/>
  <c r="N712" i="1"/>
  <c r="N713" i="1"/>
  <c r="N714" i="1"/>
  <c r="N715" i="1"/>
  <c r="N716" i="1"/>
  <c r="N717" i="1"/>
  <c r="N718" i="1"/>
  <c r="N719" i="1"/>
  <c r="N720" i="1"/>
  <c r="N721" i="1"/>
  <c r="N722" i="1"/>
  <c r="N723" i="1"/>
  <c r="N724" i="1"/>
  <c r="N725" i="1"/>
  <c r="N726" i="1"/>
  <c r="N727" i="1"/>
  <c r="N728" i="1"/>
  <c r="N729" i="1"/>
  <c r="N730" i="1"/>
  <c r="N731" i="1"/>
  <c r="N732" i="1"/>
  <c r="N733" i="1"/>
  <c r="N734" i="1"/>
  <c r="N735" i="1"/>
  <c r="N736" i="1"/>
  <c r="N737" i="1"/>
  <c r="N738" i="1"/>
  <c r="N739" i="1"/>
  <c r="N740" i="1"/>
  <c r="N741" i="1"/>
  <c r="N742" i="1"/>
  <c r="N743" i="1"/>
  <c r="N744" i="1"/>
  <c r="N745" i="1"/>
  <c r="N746" i="1"/>
  <c r="N747" i="1"/>
  <c r="N748" i="1"/>
  <c r="N749" i="1"/>
  <c r="N750" i="1"/>
  <c r="N751" i="1"/>
  <c r="N752" i="1"/>
  <c r="N753" i="1"/>
  <c r="N754" i="1"/>
  <c r="N755" i="1"/>
  <c r="N756" i="1"/>
  <c r="N757" i="1"/>
  <c r="N758" i="1"/>
  <c r="N759" i="1"/>
  <c r="N760" i="1"/>
  <c r="N761" i="1"/>
  <c r="N762" i="1"/>
  <c r="N763" i="1"/>
  <c r="N764" i="1"/>
  <c r="N765" i="1"/>
  <c r="N766" i="1"/>
  <c r="N767" i="1"/>
  <c r="N768" i="1"/>
  <c r="N769" i="1"/>
  <c r="N770" i="1"/>
  <c r="N771" i="1"/>
  <c r="N772" i="1"/>
  <c r="N773" i="1"/>
  <c r="N774" i="1"/>
  <c r="N775" i="1"/>
  <c r="N776" i="1"/>
  <c r="N777" i="1"/>
  <c r="N778" i="1"/>
  <c r="N779" i="1"/>
  <c r="N780" i="1"/>
  <c r="N781" i="1"/>
  <c r="N782" i="1"/>
  <c r="N783" i="1"/>
  <c r="N784" i="1"/>
  <c r="N785" i="1"/>
  <c r="N786" i="1"/>
  <c r="N787" i="1"/>
  <c r="N788" i="1"/>
  <c r="N789" i="1"/>
  <c r="N790" i="1"/>
  <c r="N791" i="1"/>
  <c r="N792" i="1"/>
  <c r="N793" i="1"/>
  <c r="N794" i="1"/>
  <c r="N795" i="1"/>
  <c r="N796" i="1"/>
  <c r="N797" i="1"/>
  <c r="N798" i="1"/>
  <c r="N799" i="1"/>
  <c r="N800" i="1"/>
  <c r="N801" i="1"/>
  <c r="N802" i="1"/>
  <c r="N803" i="1"/>
  <c r="N804" i="1"/>
  <c r="N805" i="1"/>
  <c r="N806" i="1"/>
  <c r="N807" i="1"/>
  <c r="N808" i="1"/>
  <c r="N809" i="1"/>
  <c r="N810" i="1"/>
  <c r="N811" i="1"/>
  <c r="N812" i="1"/>
  <c r="N813" i="1"/>
  <c r="N814" i="1"/>
  <c r="N815" i="1"/>
  <c r="N816" i="1"/>
  <c r="N817" i="1"/>
  <c r="N818" i="1"/>
  <c r="N819" i="1"/>
  <c r="N820" i="1"/>
  <c r="N821" i="1"/>
  <c r="N822" i="1"/>
  <c r="N823" i="1"/>
  <c r="N824" i="1"/>
  <c r="N825" i="1"/>
  <c r="N826" i="1"/>
  <c r="N827" i="1"/>
  <c r="N828" i="1"/>
  <c r="N829" i="1"/>
  <c r="N830" i="1"/>
  <c r="N831" i="1"/>
  <c r="N832" i="1"/>
  <c r="N833" i="1"/>
  <c r="N834" i="1"/>
  <c r="N835" i="1"/>
  <c r="N836" i="1"/>
  <c r="N837" i="1"/>
  <c r="N838" i="1"/>
  <c r="N839" i="1"/>
  <c r="N840" i="1"/>
  <c r="N841" i="1"/>
  <c r="N842" i="1"/>
  <c r="N843" i="1"/>
  <c r="N844" i="1"/>
  <c r="N845" i="1"/>
  <c r="N846" i="1"/>
  <c r="N847" i="1"/>
  <c r="N848" i="1"/>
  <c r="N849" i="1"/>
  <c r="N850" i="1"/>
  <c r="N851" i="1"/>
  <c r="N852" i="1"/>
  <c r="N853" i="1"/>
  <c r="N854" i="1"/>
  <c r="N855" i="1"/>
  <c r="N856" i="1"/>
  <c r="N857" i="1"/>
  <c r="N858" i="1"/>
  <c r="N859" i="1"/>
  <c r="N860" i="1"/>
  <c r="N862" i="1"/>
  <c r="N863" i="1"/>
  <c r="N864" i="1"/>
  <c r="N865" i="1"/>
  <c r="N866" i="1"/>
  <c r="N867" i="1"/>
  <c r="N868" i="1"/>
  <c r="N869" i="1"/>
  <c r="N870" i="1"/>
  <c r="N871" i="1"/>
  <c r="N872" i="1"/>
  <c r="N873" i="1"/>
  <c r="N874" i="1"/>
  <c r="N875" i="1"/>
  <c r="N876" i="1"/>
  <c r="N877" i="1"/>
  <c r="N878" i="1"/>
  <c r="N879" i="1"/>
  <c r="N880" i="1"/>
  <c r="N881" i="1"/>
  <c r="N882" i="1"/>
  <c r="N883" i="1"/>
  <c r="N884" i="1"/>
  <c r="N885" i="1"/>
  <c r="N886" i="1"/>
  <c r="N887" i="1"/>
  <c r="N888" i="1"/>
  <c r="N889" i="1"/>
  <c r="N890" i="1"/>
  <c r="N891" i="1"/>
  <c r="N892" i="1"/>
  <c r="N893" i="1"/>
  <c r="N894" i="1"/>
  <c r="N895" i="1"/>
  <c r="N896" i="1"/>
  <c r="N897" i="1"/>
  <c r="N898" i="1"/>
  <c r="N899" i="1"/>
  <c r="N900" i="1"/>
  <c r="N901" i="1"/>
  <c r="N902" i="1"/>
  <c r="N903" i="1"/>
  <c r="N904" i="1"/>
  <c r="N905" i="1"/>
  <c r="N906" i="1"/>
  <c r="N907" i="1"/>
  <c r="N908" i="1"/>
  <c r="N909" i="1"/>
  <c r="N910" i="1"/>
  <c r="N911" i="1"/>
  <c r="N912" i="1"/>
  <c r="N913" i="1"/>
  <c r="N914" i="1"/>
  <c r="N915" i="1"/>
  <c r="N916" i="1"/>
  <c r="N917" i="1"/>
  <c r="N918" i="1"/>
  <c r="N919" i="1"/>
  <c r="N920" i="1"/>
  <c r="N921" i="1"/>
  <c r="N922" i="1"/>
  <c r="N923" i="1"/>
  <c r="N924" i="1"/>
  <c r="N925" i="1"/>
  <c r="N926" i="1"/>
  <c r="D30" i="5"/>
  <c r="D29" i="5"/>
  <c r="D28" i="5"/>
  <c r="D27" i="5"/>
  <c r="D26" i="5"/>
  <c r="D25" i="5"/>
  <c r="D24" i="5"/>
  <c r="D23" i="5"/>
  <c r="D22" i="5"/>
  <c r="D21" i="5"/>
  <c r="D20" i="5"/>
  <c r="D19" i="5"/>
  <c r="D18" i="5"/>
  <c r="D17" i="5"/>
  <c r="D16" i="5"/>
  <c r="D15" i="5"/>
  <c r="F30" i="5"/>
  <c r="F29" i="5"/>
  <c r="F28" i="5"/>
  <c r="F27" i="5"/>
  <c r="F26" i="5"/>
  <c r="F25" i="5"/>
  <c r="F24" i="5"/>
  <c r="F23" i="5"/>
  <c r="F22" i="5"/>
  <c r="F21" i="5"/>
  <c r="F20" i="5"/>
  <c r="F19" i="5"/>
  <c r="F18" i="5"/>
  <c r="F17" i="5"/>
  <c r="F16" i="5"/>
  <c r="F15" i="5"/>
  <c r="E30" i="5"/>
  <c r="E29" i="5"/>
  <c r="E28" i="5"/>
  <c r="E27" i="5"/>
  <c r="E26" i="5"/>
  <c r="E25" i="5"/>
  <c r="E24" i="5"/>
  <c r="E23" i="5"/>
  <c r="E22" i="5"/>
  <c r="E21" i="5"/>
  <c r="E20" i="5"/>
  <c r="E19" i="5"/>
  <c r="E18" i="5"/>
  <c r="E17" i="5"/>
  <c r="E16" i="5"/>
  <c r="E15" i="5"/>
  <c r="F30" i="7"/>
  <c r="F29" i="7"/>
  <c r="F28" i="7"/>
  <c r="F27" i="7"/>
  <c r="F26" i="7"/>
  <c r="F25" i="7"/>
  <c r="F24" i="7"/>
  <c r="F23" i="7"/>
  <c r="F22" i="7"/>
  <c r="F21" i="7"/>
  <c r="F20" i="7"/>
  <c r="F19" i="7"/>
  <c r="F18" i="7"/>
  <c r="F17" i="7"/>
  <c r="F16" i="7"/>
  <c r="F15" i="7"/>
  <c r="E30" i="7"/>
  <c r="E29" i="7"/>
  <c r="E28" i="7"/>
  <c r="E27" i="7"/>
  <c r="E26" i="7"/>
  <c r="E25" i="7"/>
  <c r="E24" i="7"/>
  <c r="E23" i="7"/>
  <c r="E22" i="7"/>
  <c r="E21" i="7"/>
  <c r="E20" i="7"/>
  <c r="E19" i="7"/>
  <c r="E18" i="7"/>
  <c r="E17" i="7"/>
  <c r="E16" i="7"/>
  <c r="E15" i="7"/>
  <c r="D30" i="7"/>
  <c r="D29" i="7"/>
  <c r="D28" i="7"/>
  <c r="D27" i="7"/>
  <c r="D26" i="7"/>
  <c r="D25" i="7"/>
  <c r="D24" i="7"/>
  <c r="D23" i="7"/>
  <c r="D22" i="7"/>
  <c r="D21" i="7"/>
  <c r="D20" i="7"/>
  <c r="D19" i="7"/>
  <c r="D18" i="7"/>
  <c r="D17" i="7"/>
  <c r="D16" i="7"/>
  <c r="D15" i="7"/>
  <c r="F31" i="4"/>
  <c r="E31" i="4"/>
  <c r="F30" i="4"/>
  <c r="E30" i="4"/>
  <c r="F29" i="4"/>
  <c r="E29" i="4"/>
  <c r="F28" i="4"/>
  <c r="E28" i="4"/>
  <c r="F27" i="4"/>
  <c r="E27" i="4"/>
  <c r="F26" i="4"/>
  <c r="E26" i="4"/>
  <c r="F25" i="4"/>
  <c r="E25" i="4"/>
  <c r="F24" i="4"/>
  <c r="E24" i="4"/>
  <c r="F23" i="4"/>
  <c r="E23" i="4"/>
  <c r="F22" i="4"/>
  <c r="E22" i="4"/>
  <c r="F21" i="4"/>
  <c r="E21" i="4"/>
  <c r="F20" i="4"/>
  <c r="E20" i="4"/>
  <c r="F19" i="4"/>
  <c r="E19" i="4"/>
  <c r="F18" i="4"/>
  <c r="E18" i="4"/>
  <c r="F17" i="4"/>
  <c r="E17" i="4"/>
  <c r="F16" i="4"/>
  <c r="E16" i="4"/>
  <c r="D31" i="4"/>
  <c r="D30" i="4"/>
  <c r="D29" i="4"/>
  <c r="D28" i="4"/>
  <c r="D27" i="4"/>
  <c r="D26" i="4"/>
  <c r="D25" i="4"/>
  <c r="D24" i="4"/>
  <c r="D23" i="4"/>
  <c r="D22" i="4"/>
  <c r="D21" i="4"/>
  <c r="D20" i="4"/>
  <c r="D19" i="4"/>
  <c r="D18" i="4"/>
  <c r="D17" i="4"/>
  <c r="D16" i="4"/>
  <c r="B8" i="5"/>
  <c r="B8" i="7"/>
  <c r="B8" i="4"/>
  <c r="B863" i="1"/>
  <c r="B864" i="1"/>
  <c r="B865" i="1"/>
  <c r="B866" i="1"/>
  <c r="B867" i="1"/>
  <c r="B868" i="1"/>
  <c r="B869" i="1"/>
  <c r="B870" i="1"/>
  <c r="B871" i="1"/>
  <c r="B872" i="1"/>
  <c r="B873" i="1"/>
  <c r="B874" i="1"/>
  <c r="B875" i="1"/>
  <c r="B876" i="1"/>
  <c r="B877" i="1"/>
  <c r="B878" i="1"/>
  <c r="B879" i="1"/>
  <c r="B880" i="1"/>
  <c r="B881" i="1"/>
  <c r="B882" i="1"/>
  <c r="B883" i="1"/>
  <c r="B884" i="1"/>
  <c r="B885" i="1"/>
  <c r="B886" i="1"/>
  <c r="B887" i="1"/>
  <c r="B888" i="1"/>
  <c r="B889" i="1"/>
  <c r="B890" i="1"/>
  <c r="B891" i="1"/>
  <c r="B892" i="1"/>
  <c r="B893" i="1"/>
  <c r="B894" i="1"/>
  <c r="B895" i="1"/>
  <c r="B896" i="1"/>
  <c r="B897" i="1"/>
  <c r="B898" i="1"/>
  <c r="B899" i="1"/>
  <c r="B900" i="1"/>
  <c r="B901" i="1"/>
  <c r="B902" i="1"/>
  <c r="B903" i="1"/>
  <c r="B904" i="1"/>
  <c r="B905" i="1"/>
  <c r="B906" i="1"/>
  <c r="B907" i="1"/>
  <c r="B908" i="1"/>
  <c r="B909" i="1"/>
  <c r="B910" i="1"/>
  <c r="B911" i="1"/>
  <c r="B912" i="1"/>
  <c r="B913" i="1"/>
  <c r="B914" i="1"/>
  <c r="B915" i="1"/>
  <c r="B916" i="1"/>
  <c r="B917" i="1"/>
  <c r="B918" i="1"/>
  <c r="B919" i="1"/>
  <c r="B920" i="1"/>
  <c r="B921" i="1"/>
  <c r="B922" i="1"/>
  <c r="B923" i="1"/>
  <c r="B924" i="1"/>
  <c r="B925" i="1"/>
  <c r="B926" i="1"/>
  <c r="L863" i="1"/>
  <c r="L864" i="1"/>
  <c r="L865" i="1"/>
  <c r="L866" i="1"/>
  <c r="L867" i="1"/>
  <c r="L868" i="1"/>
  <c r="L869" i="1"/>
  <c r="L870" i="1"/>
  <c r="L871" i="1"/>
  <c r="L872" i="1"/>
  <c r="L873" i="1"/>
  <c r="L874" i="1"/>
  <c r="L875" i="1"/>
  <c r="L876" i="1"/>
  <c r="L877" i="1"/>
  <c r="L878" i="1"/>
  <c r="L879" i="1"/>
  <c r="L880" i="1"/>
  <c r="L881" i="1"/>
  <c r="L882" i="1"/>
  <c r="L883" i="1"/>
  <c r="L884" i="1"/>
  <c r="L885" i="1"/>
  <c r="L886" i="1"/>
  <c r="L887" i="1"/>
  <c r="L888" i="1"/>
  <c r="L889" i="1"/>
  <c r="L890" i="1"/>
  <c r="L891" i="1"/>
  <c r="L892" i="1"/>
  <c r="L893" i="1"/>
  <c r="L894" i="1"/>
  <c r="L895" i="1"/>
  <c r="L896" i="1"/>
  <c r="L897" i="1"/>
  <c r="L898" i="1"/>
  <c r="L899" i="1"/>
  <c r="L900" i="1"/>
  <c r="L901" i="1"/>
  <c r="L902" i="1"/>
  <c r="L903" i="1"/>
  <c r="L904" i="1"/>
  <c r="L905" i="1"/>
  <c r="L906" i="1"/>
  <c r="L907" i="1"/>
  <c r="L908" i="1"/>
  <c r="L909" i="1"/>
  <c r="L910" i="1"/>
  <c r="L911" i="1"/>
  <c r="L912" i="1"/>
  <c r="L913" i="1"/>
  <c r="L914" i="1"/>
  <c r="L915" i="1"/>
  <c r="L916" i="1"/>
  <c r="L917" i="1"/>
  <c r="L918" i="1"/>
  <c r="L919" i="1"/>
  <c r="L920" i="1"/>
  <c r="L921" i="1"/>
  <c r="L922" i="1"/>
  <c r="L923" i="1"/>
  <c r="L924" i="1"/>
  <c r="L925" i="1"/>
  <c r="L926" i="1"/>
  <c r="M863" i="1"/>
  <c r="M864" i="1"/>
  <c r="M865" i="1"/>
  <c r="M866" i="1"/>
  <c r="M867" i="1"/>
  <c r="M868" i="1"/>
  <c r="M869" i="1"/>
  <c r="M870" i="1"/>
  <c r="M871" i="1"/>
  <c r="M872" i="1"/>
  <c r="M873" i="1"/>
  <c r="M874" i="1"/>
  <c r="M875" i="1"/>
  <c r="M876" i="1"/>
  <c r="M877" i="1"/>
  <c r="M878" i="1"/>
  <c r="M879" i="1"/>
  <c r="M880" i="1"/>
  <c r="M881" i="1"/>
  <c r="M882" i="1"/>
  <c r="M883" i="1"/>
  <c r="M884" i="1"/>
  <c r="M885" i="1"/>
  <c r="M886" i="1"/>
  <c r="M887" i="1"/>
  <c r="M888" i="1"/>
  <c r="M889" i="1"/>
  <c r="M890" i="1"/>
  <c r="M891" i="1"/>
  <c r="M892" i="1"/>
  <c r="M893" i="1"/>
  <c r="M894" i="1"/>
  <c r="M895" i="1"/>
  <c r="M896" i="1"/>
  <c r="M897" i="1"/>
  <c r="M898" i="1"/>
  <c r="M899" i="1"/>
  <c r="M900" i="1"/>
  <c r="M901" i="1"/>
  <c r="M902" i="1"/>
  <c r="M903" i="1"/>
  <c r="M904" i="1"/>
  <c r="M905" i="1"/>
  <c r="M906" i="1"/>
  <c r="M907" i="1"/>
  <c r="M908" i="1"/>
  <c r="M909" i="1"/>
  <c r="M910" i="1"/>
  <c r="M911" i="1"/>
  <c r="M912" i="1"/>
  <c r="M913" i="1"/>
  <c r="M914" i="1"/>
  <c r="M915" i="1"/>
  <c r="M916" i="1"/>
  <c r="M917" i="1"/>
  <c r="M918" i="1"/>
  <c r="M919" i="1"/>
  <c r="M920" i="1"/>
  <c r="M921" i="1"/>
  <c r="M922" i="1"/>
  <c r="M923" i="1"/>
  <c r="M924" i="1"/>
  <c r="M925" i="1"/>
  <c r="M926" i="1"/>
  <c r="L34" i="8"/>
  <c r="L33" i="8"/>
  <c r="L32" i="8"/>
  <c r="L31" i="8"/>
  <c r="L30" i="8"/>
  <c r="L29" i="8"/>
  <c r="L28" i="8"/>
  <c r="L27" i="8"/>
  <c r="L26" i="8"/>
  <c r="L25" i="8"/>
  <c r="L24" i="8"/>
  <c r="L23" i="8"/>
  <c r="L22" i="8"/>
  <c r="L21" i="8"/>
  <c r="L20" i="8"/>
  <c r="L19" i="8"/>
  <c r="K34" i="8"/>
  <c r="K33" i="8"/>
  <c r="K32" i="8"/>
  <c r="K31" i="8"/>
  <c r="K30" i="8"/>
  <c r="K29" i="8"/>
  <c r="K28" i="8"/>
  <c r="K27" i="8"/>
  <c r="K26" i="8"/>
  <c r="K25" i="8"/>
  <c r="K24" i="8"/>
  <c r="K23" i="8"/>
  <c r="K22" i="8"/>
  <c r="K21" i="8"/>
  <c r="K20" i="8"/>
  <c r="K19" i="8"/>
  <c r="J34" i="8"/>
  <c r="J33" i="8"/>
  <c r="J32" i="8"/>
  <c r="J31" i="8"/>
  <c r="J30" i="8"/>
  <c r="J29" i="8"/>
  <c r="J28" i="8"/>
  <c r="J27" i="8"/>
  <c r="J26" i="8"/>
  <c r="J25" i="8"/>
  <c r="J24" i="8"/>
  <c r="J23" i="8"/>
  <c r="J22" i="8"/>
  <c r="J21" i="8"/>
  <c r="J20" i="8"/>
  <c r="J19" i="8"/>
  <c r="I34" i="8"/>
  <c r="I33" i="8"/>
  <c r="I32" i="8"/>
  <c r="I31" i="8"/>
  <c r="I30" i="8"/>
  <c r="I29" i="8"/>
  <c r="I28" i="8"/>
  <c r="I27" i="8"/>
  <c r="I26" i="8"/>
  <c r="I25" i="8"/>
  <c r="I24" i="8"/>
  <c r="I23" i="8"/>
  <c r="I22" i="8"/>
  <c r="I21" i="8"/>
  <c r="I20" i="8"/>
  <c r="I19" i="8"/>
  <c r="H34" i="8"/>
  <c r="H33" i="8"/>
  <c r="H32" i="8"/>
  <c r="H31" i="8"/>
  <c r="H30" i="8"/>
  <c r="H29" i="8"/>
  <c r="H28" i="8"/>
  <c r="H27" i="8"/>
  <c r="H26" i="8"/>
  <c r="H25" i="8"/>
  <c r="H24" i="8"/>
  <c r="H23" i="8"/>
  <c r="H22" i="8"/>
  <c r="H21" i="8"/>
  <c r="H20" i="8"/>
  <c r="H19" i="8"/>
  <c r="G34" i="8"/>
  <c r="G33" i="8"/>
  <c r="G32" i="8"/>
  <c r="G31" i="8"/>
  <c r="G30" i="8"/>
  <c r="G29" i="8"/>
  <c r="G28" i="8"/>
  <c r="G27" i="8"/>
  <c r="G26" i="8"/>
  <c r="G25" i="8"/>
  <c r="G24" i="8"/>
  <c r="G23" i="8"/>
  <c r="G22" i="8"/>
  <c r="G21" i="8"/>
  <c r="G20" i="8"/>
  <c r="G19" i="8"/>
  <c r="F34" i="8"/>
  <c r="E34" i="8"/>
  <c r="F33" i="8"/>
  <c r="E33" i="8"/>
  <c r="F32" i="8"/>
  <c r="E32" i="8"/>
  <c r="F31" i="8"/>
  <c r="E31" i="8"/>
  <c r="E30" i="8"/>
  <c r="E29" i="8"/>
  <c r="F28" i="8"/>
  <c r="E28" i="8"/>
  <c r="F27" i="8"/>
  <c r="E27" i="8"/>
  <c r="F26" i="8"/>
  <c r="E26" i="8"/>
  <c r="F25" i="8"/>
  <c r="E25" i="8"/>
  <c r="F24" i="8"/>
  <c r="E24" i="8"/>
  <c r="F23" i="8"/>
  <c r="E23" i="8"/>
  <c r="F22" i="8"/>
  <c r="F21" i="8"/>
  <c r="E21" i="8"/>
  <c r="F20" i="8"/>
  <c r="E20" i="8"/>
  <c r="F19" i="8"/>
  <c r="E19" i="8"/>
  <c r="D34" i="8"/>
  <c r="D33" i="8"/>
  <c r="D32" i="8"/>
  <c r="D31" i="8"/>
  <c r="D30" i="8"/>
  <c r="D29" i="8"/>
  <c r="D28" i="8"/>
  <c r="D27" i="8"/>
  <c r="D26" i="8"/>
  <c r="D24" i="8"/>
  <c r="D23" i="8"/>
  <c r="D22" i="8"/>
  <c r="D21" i="8"/>
  <c r="D20" i="8"/>
  <c r="D19" i="8"/>
  <c r="B199" i="2"/>
  <c r="B200" i="2"/>
  <c r="B201" i="2"/>
  <c r="B202" i="2"/>
  <c r="B203" i="2"/>
  <c r="B204" i="2"/>
  <c r="B205" i="2"/>
  <c r="B206" i="2"/>
  <c r="B207" i="2"/>
  <c r="B208" i="2"/>
  <c r="B209" i="2"/>
  <c r="B210" i="2"/>
  <c r="B211" i="2"/>
  <c r="B212" i="2"/>
  <c r="B213" i="2"/>
  <c r="B214" i="2"/>
  <c r="B215" i="2"/>
  <c r="B216" i="2"/>
  <c r="B217" i="2"/>
  <c r="B218" i="2"/>
  <c r="B219" i="2"/>
  <c r="B220" i="2"/>
  <c r="B221" i="2"/>
  <c r="B222" i="2"/>
  <c r="B223" i="2"/>
  <c r="B224" i="2"/>
  <c r="B225" i="2"/>
  <c r="B226" i="2"/>
  <c r="B227" i="2"/>
  <c r="B228" i="2"/>
  <c r="B229" i="2"/>
  <c r="B230" i="2"/>
  <c r="B231" i="2"/>
  <c r="B232" i="2"/>
  <c r="B233" i="2"/>
  <c r="B234" i="2"/>
  <c r="B235" i="2"/>
  <c r="B236" i="2"/>
  <c r="B237" i="2"/>
  <c r="B238" i="2"/>
  <c r="B239" i="2"/>
  <c r="B240" i="2"/>
  <c r="B241" i="2"/>
  <c r="B242" i="2"/>
  <c r="B243" i="2"/>
  <c r="B244" i="2"/>
  <c r="B245" i="2"/>
  <c r="B246" i="2"/>
  <c r="B247" i="2"/>
  <c r="B248" i="2"/>
  <c r="B249" i="2"/>
  <c r="B250" i="2"/>
  <c r="B251" i="2"/>
  <c r="B252" i="2"/>
  <c r="B253" i="2"/>
  <c r="B254" i="2"/>
  <c r="B255" i="2"/>
  <c r="B256" i="2"/>
  <c r="B257" i="2"/>
  <c r="B258" i="2"/>
  <c r="B259" i="2"/>
  <c r="B260" i="2"/>
  <c r="B261" i="2"/>
  <c r="B262" i="2"/>
  <c r="B263" i="2"/>
  <c r="B264" i="2"/>
  <c r="B265" i="2"/>
  <c r="B266" i="2"/>
  <c r="B267" i="2"/>
  <c r="B268" i="2"/>
  <c r="B269" i="2"/>
  <c r="B270" i="2"/>
  <c r="B271" i="2"/>
  <c r="B272" i="2"/>
  <c r="B273" i="2"/>
  <c r="B274" i="2"/>
  <c r="B275" i="2"/>
  <c r="B276" i="2"/>
  <c r="B277" i="2"/>
  <c r="B278" i="2"/>
  <c r="B279" i="2"/>
  <c r="B280" i="2"/>
  <c r="B281" i="2"/>
  <c r="B282" i="2"/>
  <c r="B283" i="2"/>
  <c r="B284" i="2"/>
  <c r="B285" i="2"/>
  <c r="B286" i="2"/>
  <c r="B287" i="2"/>
  <c r="B288" i="2"/>
  <c r="B289" i="2"/>
  <c r="B290" i="2"/>
  <c r="B291" i="2"/>
  <c r="B292" i="2"/>
  <c r="B293" i="2"/>
  <c r="B294" i="2"/>
  <c r="B295" i="2"/>
  <c r="B296" i="2"/>
  <c r="B297" i="2"/>
  <c r="B298" i="2"/>
  <c r="B299" i="2"/>
  <c r="B300" i="2"/>
  <c r="B301" i="2"/>
  <c r="B302" i="2"/>
  <c r="B303" i="2"/>
  <c r="B304" i="2"/>
  <c r="B305" i="2"/>
  <c r="B306" i="2"/>
  <c r="B307" i="2"/>
  <c r="B308" i="2"/>
  <c r="B309" i="2"/>
  <c r="B310" i="2"/>
  <c r="B311" i="2"/>
  <c r="B312" i="2"/>
  <c r="B313" i="2"/>
  <c r="B314" i="2"/>
  <c r="B315" i="2"/>
  <c r="B316" i="2"/>
  <c r="B317" i="2"/>
  <c r="B318" i="2"/>
  <c r="B319" i="2"/>
  <c r="B320" i="2"/>
  <c r="B321" i="2"/>
  <c r="B322" i="2"/>
  <c r="B323" i="2"/>
  <c r="B324" i="2"/>
  <c r="B325" i="2"/>
  <c r="B326" i="2"/>
  <c r="B327" i="2"/>
  <c r="B328" i="2"/>
  <c r="B329" i="2"/>
  <c r="B330" i="2"/>
  <c r="B331" i="2"/>
  <c r="B332" i="2"/>
  <c r="B333" i="2"/>
  <c r="B334" i="2"/>
  <c r="B335" i="2"/>
  <c r="B336" i="2"/>
  <c r="B337" i="2"/>
  <c r="B338" i="2"/>
  <c r="B339" i="2"/>
  <c r="B340" i="2"/>
  <c r="B341" i="2"/>
  <c r="B342" i="2"/>
  <c r="B343" i="2"/>
  <c r="B344" i="2"/>
  <c r="B345" i="2"/>
  <c r="B346" i="2"/>
  <c r="B347" i="2"/>
  <c r="B348" i="2"/>
  <c r="B349" i="2"/>
  <c r="B350" i="2"/>
  <c r="B351" i="2"/>
  <c r="B352" i="2"/>
  <c r="B353" i="2"/>
  <c r="B354" i="2"/>
  <c r="B355" i="2"/>
  <c r="B356" i="2"/>
  <c r="B357" i="2"/>
  <c r="B358" i="2"/>
  <c r="B359" i="2"/>
  <c r="B360" i="2"/>
  <c r="B361" i="2"/>
  <c r="B362" i="2"/>
  <c r="B363" i="2"/>
  <c r="B364" i="2"/>
  <c r="B365" i="2"/>
  <c r="B366" i="2"/>
  <c r="B367" i="2"/>
  <c r="B368" i="2"/>
  <c r="B369" i="2"/>
  <c r="B370" i="2"/>
  <c r="B371" i="2"/>
  <c r="B372" i="2"/>
  <c r="B373" i="2"/>
  <c r="B374" i="2"/>
  <c r="B375" i="2"/>
  <c r="B376" i="2"/>
  <c r="B377" i="2"/>
  <c r="B378" i="2"/>
  <c r="B379" i="2"/>
  <c r="B380" i="2"/>
  <c r="B381" i="2"/>
  <c r="B382" i="2"/>
  <c r="B383" i="2"/>
  <c r="B384" i="2"/>
  <c r="B385" i="2"/>
  <c r="B386" i="2"/>
  <c r="B387" i="2"/>
  <c r="B388" i="2"/>
  <c r="B389" i="2"/>
  <c r="B390" i="2"/>
  <c r="B391" i="2"/>
  <c r="B392" i="2"/>
  <c r="B393" i="2"/>
  <c r="B394" i="2"/>
  <c r="B395" i="2"/>
  <c r="B396" i="2"/>
  <c r="B397" i="2"/>
  <c r="B398" i="2"/>
  <c r="B399" i="2"/>
  <c r="B400" i="2"/>
  <c r="B401" i="2"/>
  <c r="B402" i="2"/>
  <c r="B403" i="2"/>
  <c r="B404" i="2"/>
  <c r="B405" i="2"/>
  <c r="B406" i="2"/>
  <c r="B407" i="2"/>
  <c r="B408" i="2"/>
  <c r="B409" i="2"/>
  <c r="B410" i="2"/>
  <c r="B411" i="2"/>
  <c r="B412" i="2"/>
  <c r="B413" i="2"/>
  <c r="B414" i="2"/>
  <c r="B415" i="2"/>
  <c r="B416" i="2"/>
  <c r="B417" i="2"/>
  <c r="B418" i="2"/>
  <c r="B419" i="2"/>
  <c r="B420" i="2"/>
  <c r="B421" i="2"/>
  <c r="B422" i="2"/>
  <c r="B423" i="2"/>
  <c r="B424" i="2"/>
  <c r="B425" i="2"/>
  <c r="B426" i="2"/>
  <c r="B427" i="2"/>
  <c r="B428" i="2"/>
  <c r="B429" i="2"/>
  <c r="B430" i="2"/>
  <c r="B431" i="2"/>
  <c r="B432" i="2"/>
  <c r="B433" i="2"/>
  <c r="B434" i="2"/>
  <c r="B435" i="2"/>
  <c r="B436" i="2"/>
  <c r="B437" i="2"/>
  <c r="B438" i="2"/>
  <c r="B439" i="2"/>
  <c r="B440" i="2"/>
  <c r="B441" i="2"/>
  <c r="B442" i="2"/>
  <c r="B443" i="2"/>
  <c r="B444" i="2"/>
  <c r="B445" i="2"/>
  <c r="B446" i="2"/>
  <c r="B447" i="2"/>
  <c r="B448" i="2"/>
  <c r="B449" i="2"/>
  <c r="B450" i="2"/>
  <c r="B451" i="2"/>
  <c r="B452" i="2"/>
  <c r="B453" i="2"/>
  <c r="B454" i="2"/>
  <c r="B455" i="2"/>
  <c r="B456" i="2"/>
  <c r="B457" i="2"/>
  <c r="B458" i="2"/>
  <c r="B459" i="2"/>
  <c r="B460" i="2"/>
  <c r="B461" i="2"/>
  <c r="B462" i="2"/>
  <c r="B463" i="2"/>
  <c r="B464" i="2"/>
  <c r="B465" i="2"/>
  <c r="B466" i="2"/>
  <c r="B467" i="2"/>
  <c r="B468" i="2"/>
  <c r="B469" i="2"/>
  <c r="B470" i="2"/>
  <c r="B471" i="2"/>
  <c r="B472" i="2"/>
  <c r="B473" i="2"/>
  <c r="B474" i="2"/>
  <c r="B475" i="2"/>
  <c r="B476" i="2"/>
  <c r="B477" i="2"/>
  <c r="B478" i="2"/>
  <c r="B479" i="2"/>
  <c r="B480" i="2"/>
  <c r="B481" i="2"/>
  <c r="B482" i="2"/>
  <c r="B483" i="2"/>
  <c r="B484" i="2"/>
  <c r="B485" i="2"/>
  <c r="B486" i="2"/>
  <c r="B487" i="2"/>
  <c r="B488" i="2"/>
  <c r="B489" i="2"/>
  <c r="B490" i="2"/>
  <c r="B491" i="2"/>
  <c r="B492" i="2"/>
  <c r="B493" i="2"/>
  <c r="B494" i="2"/>
  <c r="B495" i="2"/>
  <c r="B496" i="2"/>
  <c r="B497" i="2"/>
  <c r="B498" i="2"/>
  <c r="B499" i="2"/>
  <c r="B500" i="2"/>
  <c r="B501" i="2"/>
  <c r="B502" i="2"/>
  <c r="B503" i="2"/>
  <c r="B504" i="2"/>
  <c r="B505" i="2"/>
  <c r="B506" i="2"/>
  <c r="B507" i="2"/>
  <c r="B508" i="2"/>
  <c r="B509" i="2"/>
  <c r="B510" i="2"/>
  <c r="B511" i="2"/>
  <c r="B512" i="2"/>
  <c r="B513" i="2"/>
  <c r="B514" i="2"/>
  <c r="B515" i="2"/>
  <c r="B516" i="2"/>
  <c r="B517" i="2"/>
  <c r="B518" i="2"/>
  <c r="B519" i="2"/>
  <c r="B520" i="2"/>
  <c r="B521" i="2"/>
  <c r="B522" i="2"/>
  <c r="B523" i="2"/>
  <c r="B524" i="2"/>
  <c r="B525" i="2"/>
  <c r="B526" i="2"/>
  <c r="B527" i="2"/>
  <c r="B528" i="2"/>
  <c r="B529" i="2"/>
  <c r="B530" i="2"/>
  <c r="B531" i="2"/>
  <c r="B532" i="2"/>
  <c r="B533" i="2"/>
  <c r="B534" i="2"/>
  <c r="B535" i="2"/>
  <c r="B536" i="2"/>
  <c r="B537" i="2"/>
  <c r="B538" i="2"/>
  <c r="B539" i="2"/>
  <c r="B540" i="2"/>
  <c r="B541" i="2"/>
  <c r="B542" i="2"/>
  <c r="B543" i="2"/>
  <c r="B544" i="2"/>
  <c r="B545" i="2"/>
  <c r="B546" i="2"/>
  <c r="B547" i="2"/>
  <c r="B548" i="2"/>
  <c r="B549" i="2"/>
  <c r="B550" i="2"/>
  <c r="B551" i="2"/>
  <c r="B552" i="2"/>
  <c r="B553" i="2"/>
  <c r="B554" i="2"/>
  <c r="B555" i="2"/>
  <c r="B556" i="2"/>
  <c r="B557" i="2"/>
  <c r="B558" i="2"/>
  <c r="B559" i="2"/>
  <c r="B560" i="2"/>
  <c r="B561" i="2"/>
  <c r="B562" i="2"/>
  <c r="B563" i="2"/>
  <c r="B564" i="2"/>
  <c r="B565" i="2"/>
  <c r="B566" i="2"/>
  <c r="B567" i="2"/>
  <c r="B568" i="2"/>
  <c r="B569" i="2"/>
  <c r="B570" i="2"/>
  <c r="B571" i="2"/>
  <c r="B572" i="2"/>
  <c r="B573" i="2"/>
  <c r="B574" i="2"/>
  <c r="B575" i="2"/>
  <c r="B576" i="2"/>
  <c r="B577" i="2"/>
  <c r="B578" i="2"/>
  <c r="B579" i="2"/>
  <c r="B580" i="2"/>
  <c r="B581" i="2"/>
  <c r="B582" i="2"/>
  <c r="B583" i="2"/>
  <c r="B584" i="2"/>
  <c r="B585" i="2"/>
  <c r="B586" i="2"/>
  <c r="B587" i="2"/>
  <c r="B588" i="2"/>
  <c r="B589" i="2"/>
  <c r="B590" i="2"/>
  <c r="B591" i="2"/>
  <c r="B592" i="2"/>
  <c r="B593" i="2"/>
  <c r="B594" i="2"/>
  <c r="B595" i="2"/>
  <c r="B596" i="2"/>
  <c r="B597" i="2"/>
  <c r="J199" i="2"/>
  <c r="J200" i="2"/>
  <c r="J201" i="2"/>
  <c r="J202" i="2"/>
  <c r="J203" i="2"/>
  <c r="J204" i="2"/>
  <c r="J205" i="2"/>
  <c r="J206" i="2"/>
  <c r="J207" i="2"/>
  <c r="J208" i="2"/>
  <c r="J209" i="2"/>
  <c r="J210" i="2"/>
  <c r="J211" i="2"/>
  <c r="J212" i="2"/>
  <c r="J213" i="2"/>
  <c r="J214" i="2"/>
  <c r="J215" i="2"/>
  <c r="J216" i="2"/>
  <c r="J217" i="2"/>
  <c r="J218" i="2"/>
  <c r="J219" i="2"/>
  <c r="J220" i="2"/>
  <c r="J221" i="2"/>
  <c r="J222" i="2"/>
  <c r="J223" i="2"/>
  <c r="J224" i="2"/>
  <c r="J225" i="2"/>
  <c r="J226" i="2"/>
  <c r="J227" i="2"/>
  <c r="J228" i="2"/>
  <c r="J229" i="2"/>
  <c r="J230" i="2"/>
  <c r="J231" i="2"/>
  <c r="J232" i="2"/>
  <c r="J233" i="2"/>
  <c r="J234" i="2"/>
  <c r="J235" i="2"/>
  <c r="J236" i="2"/>
  <c r="J237" i="2"/>
  <c r="J238" i="2"/>
  <c r="J239" i="2"/>
  <c r="J240" i="2"/>
  <c r="J241" i="2"/>
  <c r="J242" i="2"/>
  <c r="J243" i="2"/>
  <c r="J244" i="2"/>
  <c r="J245" i="2"/>
  <c r="J246" i="2"/>
  <c r="J247" i="2"/>
  <c r="J248" i="2"/>
  <c r="J249" i="2"/>
  <c r="J250" i="2"/>
  <c r="J251" i="2"/>
  <c r="J252" i="2"/>
  <c r="J253" i="2"/>
  <c r="J254" i="2"/>
  <c r="J255" i="2"/>
  <c r="J256" i="2"/>
  <c r="J257" i="2"/>
  <c r="J258" i="2"/>
  <c r="J259" i="2"/>
  <c r="J260" i="2"/>
  <c r="J261" i="2"/>
  <c r="J262" i="2"/>
  <c r="J263" i="2"/>
  <c r="J264" i="2"/>
  <c r="J265" i="2"/>
  <c r="J266" i="2"/>
  <c r="J267" i="2"/>
  <c r="J268" i="2"/>
  <c r="J269" i="2"/>
  <c r="J270" i="2"/>
  <c r="J271" i="2"/>
  <c r="J272" i="2"/>
  <c r="J273" i="2"/>
  <c r="J274" i="2"/>
  <c r="J275" i="2"/>
  <c r="J276" i="2"/>
  <c r="J277" i="2"/>
  <c r="J278" i="2"/>
  <c r="J279" i="2"/>
  <c r="J280" i="2"/>
  <c r="J281" i="2"/>
  <c r="J282" i="2"/>
  <c r="J283" i="2"/>
  <c r="J284" i="2"/>
  <c r="J285" i="2"/>
  <c r="J286" i="2"/>
  <c r="J287" i="2"/>
  <c r="J288" i="2"/>
  <c r="J289" i="2"/>
  <c r="J290" i="2"/>
  <c r="J291" i="2"/>
  <c r="J292" i="2"/>
  <c r="J293" i="2"/>
  <c r="J294" i="2"/>
  <c r="J295" i="2"/>
  <c r="J296" i="2"/>
  <c r="J297" i="2"/>
  <c r="J298" i="2"/>
  <c r="J299" i="2"/>
  <c r="J300" i="2"/>
  <c r="J301" i="2"/>
  <c r="J302" i="2"/>
  <c r="J303" i="2"/>
  <c r="J304" i="2"/>
  <c r="J305" i="2"/>
  <c r="J306" i="2"/>
  <c r="J307" i="2"/>
  <c r="J308" i="2"/>
  <c r="J309" i="2"/>
  <c r="J310" i="2"/>
  <c r="J311" i="2"/>
  <c r="J312" i="2"/>
  <c r="J313" i="2"/>
  <c r="J314" i="2"/>
  <c r="J315" i="2"/>
  <c r="J316" i="2"/>
  <c r="J317" i="2"/>
  <c r="J318" i="2"/>
  <c r="J319" i="2"/>
  <c r="J320" i="2"/>
  <c r="J321" i="2"/>
  <c r="J322" i="2"/>
  <c r="J323" i="2"/>
  <c r="J324" i="2"/>
  <c r="J325" i="2"/>
  <c r="J326" i="2"/>
  <c r="J327" i="2"/>
  <c r="J328" i="2"/>
  <c r="J329" i="2"/>
  <c r="J330" i="2"/>
  <c r="J331" i="2"/>
  <c r="J332" i="2"/>
  <c r="J333" i="2"/>
  <c r="J334" i="2"/>
  <c r="J335" i="2"/>
  <c r="J336" i="2"/>
  <c r="J337" i="2"/>
  <c r="J338" i="2"/>
  <c r="J339" i="2"/>
  <c r="J340" i="2"/>
  <c r="J341" i="2"/>
  <c r="J342" i="2"/>
  <c r="J343" i="2"/>
  <c r="J344" i="2"/>
  <c r="J345" i="2"/>
  <c r="J346" i="2"/>
  <c r="J347" i="2"/>
  <c r="J348" i="2"/>
  <c r="J349" i="2"/>
  <c r="J350" i="2"/>
  <c r="J351" i="2"/>
  <c r="J352" i="2"/>
  <c r="J353" i="2"/>
  <c r="J354" i="2"/>
  <c r="J355" i="2"/>
  <c r="J356" i="2"/>
  <c r="J357" i="2"/>
  <c r="J358" i="2"/>
  <c r="J359" i="2"/>
  <c r="J360" i="2"/>
  <c r="J361" i="2"/>
  <c r="J362" i="2"/>
  <c r="J363" i="2"/>
  <c r="J364" i="2"/>
  <c r="J365" i="2"/>
  <c r="J366" i="2"/>
  <c r="J367" i="2"/>
  <c r="J368" i="2"/>
  <c r="J369" i="2"/>
  <c r="J370" i="2"/>
  <c r="J371" i="2"/>
  <c r="J372" i="2"/>
  <c r="J373" i="2"/>
  <c r="J374" i="2"/>
  <c r="J375" i="2"/>
  <c r="J376" i="2"/>
  <c r="J377" i="2"/>
  <c r="J378" i="2"/>
  <c r="J379" i="2"/>
  <c r="J380" i="2"/>
  <c r="J381" i="2"/>
  <c r="J382" i="2"/>
  <c r="J383" i="2"/>
  <c r="J384" i="2"/>
  <c r="J385" i="2"/>
  <c r="J386" i="2"/>
  <c r="J387" i="2"/>
  <c r="J388" i="2"/>
  <c r="J389" i="2"/>
  <c r="J390" i="2"/>
  <c r="J391" i="2"/>
  <c r="J392" i="2"/>
  <c r="J393" i="2"/>
  <c r="J394" i="2"/>
  <c r="J395" i="2"/>
  <c r="J396" i="2"/>
  <c r="J397" i="2"/>
  <c r="J398" i="2"/>
  <c r="J399" i="2"/>
  <c r="J400" i="2"/>
  <c r="J401" i="2"/>
  <c r="J402" i="2"/>
  <c r="J403" i="2"/>
  <c r="J404" i="2"/>
  <c r="J405" i="2"/>
  <c r="J406" i="2"/>
  <c r="J407" i="2"/>
  <c r="J408" i="2"/>
  <c r="J409" i="2"/>
  <c r="J410" i="2"/>
  <c r="J411" i="2"/>
  <c r="J412" i="2"/>
  <c r="J413" i="2"/>
  <c r="J414" i="2"/>
  <c r="J415" i="2"/>
  <c r="J416" i="2"/>
  <c r="J417" i="2"/>
  <c r="J418" i="2"/>
  <c r="J419" i="2"/>
  <c r="J420" i="2"/>
  <c r="J421" i="2"/>
  <c r="J422" i="2"/>
  <c r="J423" i="2"/>
  <c r="J424" i="2"/>
  <c r="J425" i="2"/>
  <c r="J426" i="2"/>
  <c r="J427" i="2"/>
  <c r="J428" i="2"/>
  <c r="J429" i="2"/>
  <c r="J430" i="2"/>
  <c r="J431" i="2"/>
  <c r="J432" i="2"/>
  <c r="J433" i="2"/>
  <c r="J434" i="2"/>
  <c r="J435" i="2"/>
  <c r="J436" i="2"/>
  <c r="J437" i="2"/>
  <c r="J438" i="2"/>
  <c r="J439" i="2"/>
  <c r="J440" i="2"/>
  <c r="J441" i="2"/>
  <c r="J442" i="2"/>
  <c r="J443" i="2"/>
  <c r="J444" i="2"/>
  <c r="J445" i="2"/>
  <c r="J446" i="2"/>
  <c r="J447" i="2"/>
  <c r="J448" i="2"/>
  <c r="J449" i="2"/>
  <c r="J450" i="2"/>
  <c r="J451" i="2"/>
  <c r="J452" i="2"/>
  <c r="J453" i="2"/>
  <c r="J454" i="2"/>
  <c r="J455" i="2"/>
  <c r="J456" i="2"/>
  <c r="J457" i="2"/>
  <c r="J458" i="2"/>
  <c r="J459" i="2"/>
  <c r="J460" i="2"/>
  <c r="J461" i="2"/>
  <c r="J462" i="2"/>
  <c r="J463" i="2"/>
  <c r="J464" i="2"/>
  <c r="J465" i="2"/>
  <c r="J466" i="2"/>
  <c r="J467" i="2"/>
  <c r="J468" i="2"/>
  <c r="J469" i="2"/>
  <c r="J470" i="2"/>
  <c r="J471" i="2"/>
  <c r="J472" i="2"/>
  <c r="J473" i="2"/>
  <c r="J474" i="2"/>
  <c r="J475" i="2"/>
  <c r="J476" i="2"/>
  <c r="J477" i="2"/>
  <c r="J478" i="2"/>
  <c r="J479" i="2"/>
  <c r="J480" i="2"/>
  <c r="J481" i="2"/>
  <c r="J482" i="2"/>
  <c r="J483" i="2"/>
  <c r="J484" i="2"/>
  <c r="J485" i="2"/>
  <c r="J486" i="2"/>
  <c r="J487" i="2"/>
  <c r="J488" i="2"/>
  <c r="J489" i="2"/>
  <c r="J490" i="2"/>
  <c r="J491" i="2"/>
  <c r="J492" i="2"/>
  <c r="J493" i="2"/>
  <c r="J494" i="2"/>
  <c r="J495" i="2"/>
  <c r="J496" i="2"/>
  <c r="J497" i="2"/>
  <c r="J498" i="2"/>
  <c r="J499" i="2"/>
  <c r="J500" i="2"/>
  <c r="J501" i="2"/>
  <c r="J502" i="2"/>
  <c r="J503" i="2"/>
  <c r="J504" i="2"/>
  <c r="J505" i="2"/>
  <c r="J506" i="2"/>
  <c r="J507" i="2"/>
  <c r="J508" i="2"/>
  <c r="J509" i="2"/>
  <c r="J510" i="2"/>
  <c r="J511" i="2"/>
  <c r="J512" i="2"/>
  <c r="J513" i="2"/>
  <c r="J514" i="2"/>
  <c r="J515" i="2"/>
  <c r="J516" i="2"/>
  <c r="J517" i="2"/>
  <c r="J518" i="2"/>
  <c r="J519" i="2"/>
  <c r="J520" i="2"/>
  <c r="J521" i="2"/>
  <c r="J522" i="2"/>
  <c r="J523" i="2"/>
  <c r="J524" i="2"/>
  <c r="J525" i="2"/>
  <c r="J526" i="2"/>
  <c r="J527" i="2"/>
  <c r="J528" i="2"/>
  <c r="J529" i="2"/>
  <c r="J530" i="2"/>
  <c r="J531" i="2"/>
  <c r="J532" i="2"/>
  <c r="J533" i="2"/>
  <c r="J534" i="2"/>
  <c r="J535" i="2"/>
  <c r="J536" i="2"/>
  <c r="J537" i="2"/>
  <c r="J538" i="2"/>
  <c r="J539" i="2"/>
  <c r="J540" i="2"/>
  <c r="J541" i="2"/>
  <c r="J542" i="2"/>
  <c r="J543" i="2"/>
  <c r="J544" i="2"/>
  <c r="J545" i="2"/>
  <c r="J546" i="2"/>
  <c r="J547" i="2"/>
  <c r="J548" i="2"/>
  <c r="J549" i="2"/>
  <c r="J550" i="2"/>
  <c r="J551" i="2"/>
  <c r="J552" i="2"/>
  <c r="J553" i="2"/>
  <c r="J554" i="2"/>
  <c r="J555" i="2"/>
  <c r="J556" i="2"/>
  <c r="J557" i="2"/>
  <c r="J558" i="2"/>
  <c r="J559" i="2"/>
  <c r="J560" i="2"/>
  <c r="J561" i="2"/>
  <c r="J562" i="2"/>
  <c r="J563" i="2"/>
  <c r="J564" i="2"/>
  <c r="J565" i="2"/>
  <c r="J566" i="2"/>
  <c r="J567" i="2"/>
  <c r="J568" i="2"/>
  <c r="J569" i="2"/>
  <c r="J570" i="2"/>
  <c r="J571" i="2"/>
  <c r="J572" i="2"/>
  <c r="J573" i="2"/>
  <c r="J574" i="2"/>
  <c r="J575" i="2"/>
  <c r="J576" i="2"/>
  <c r="J577" i="2"/>
  <c r="J578" i="2"/>
  <c r="J579" i="2"/>
  <c r="J580" i="2"/>
  <c r="J581" i="2"/>
  <c r="J582" i="2"/>
  <c r="J583" i="2"/>
  <c r="J584" i="2"/>
  <c r="J585" i="2"/>
  <c r="J586" i="2"/>
  <c r="J587" i="2"/>
  <c r="J588" i="2"/>
  <c r="J589" i="2"/>
  <c r="J590" i="2"/>
  <c r="J591" i="2"/>
  <c r="J592" i="2"/>
  <c r="J593" i="2"/>
  <c r="J594" i="2"/>
  <c r="J595" i="2"/>
  <c r="J596" i="2"/>
  <c r="J597" i="2"/>
  <c r="B497" i="1"/>
  <c r="B498" i="1"/>
  <c r="B499" i="1"/>
  <c r="B500" i="1"/>
  <c r="B501" i="1"/>
  <c r="B502" i="1"/>
  <c r="B503" i="1"/>
  <c r="B504" i="1"/>
  <c r="B505" i="1"/>
  <c r="B506" i="1"/>
  <c r="B507" i="1"/>
  <c r="B508" i="1"/>
  <c r="B509" i="1"/>
  <c r="B510" i="1"/>
  <c r="B511" i="1"/>
  <c r="B512" i="1"/>
  <c r="B513" i="1"/>
  <c r="B514" i="1"/>
  <c r="B515" i="1"/>
  <c r="B516" i="1"/>
  <c r="B517" i="1"/>
  <c r="B518" i="1"/>
  <c r="B519" i="1"/>
  <c r="B520" i="1"/>
  <c r="B521" i="1"/>
  <c r="B522" i="1"/>
  <c r="B523" i="1"/>
  <c r="B524" i="1"/>
  <c r="B525" i="1"/>
  <c r="B526" i="1"/>
  <c r="B527" i="1"/>
  <c r="B528" i="1"/>
  <c r="B529" i="1"/>
  <c r="B530" i="1"/>
  <c r="B531" i="1"/>
  <c r="B532" i="1"/>
  <c r="B533" i="1"/>
  <c r="B534" i="1"/>
  <c r="B535" i="1"/>
  <c r="B536" i="1"/>
  <c r="B537" i="1"/>
  <c r="B538" i="1"/>
  <c r="B539" i="1"/>
  <c r="B540" i="1"/>
  <c r="B541" i="1"/>
  <c r="B542" i="1"/>
  <c r="B543" i="1"/>
  <c r="B544" i="1"/>
  <c r="B545" i="1"/>
  <c r="B546" i="1"/>
  <c r="B547" i="1"/>
  <c r="B548" i="1"/>
  <c r="B549" i="1"/>
  <c r="B550" i="1"/>
  <c r="B551" i="1"/>
  <c r="B552" i="1"/>
  <c r="B553" i="1"/>
  <c r="B554" i="1"/>
  <c r="B555" i="1"/>
  <c r="B571" i="1"/>
  <c r="B585" i="1"/>
  <c r="B586" i="1"/>
  <c r="B587" i="1"/>
  <c r="B588" i="1"/>
  <c r="B589" i="1"/>
  <c r="B590" i="1"/>
  <c r="B591" i="1"/>
  <c r="B592" i="1"/>
  <c r="B593" i="1"/>
  <c r="B594" i="1"/>
  <c r="B595" i="1"/>
  <c r="B596" i="1"/>
  <c r="B597" i="1"/>
  <c r="B598" i="1"/>
  <c r="B599" i="1"/>
  <c r="B600" i="1"/>
  <c r="B601" i="1"/>
  <c r="B602" i="1"/>
  <c r="B603" i="1"/>
  <c r="B604" i="1"/>
  <c r="B605" i="1"/>
  <c r="B606" i="1"/>
  <c r="B607" i="1"/>
  <c r="B608" i="1"/>
  <c r="B609" i="1"/>
  <c r="B610" i="1"/>
  <c r="B611" i="1"/>
  <c r="B612" i="1"/>
  <c r="B613" i="1"/>
  <c r="B614" i="1"/>
  <c r="B615" i="1"/>
  <c r="B616" i="1"/>
  <c r="B617" i="1"/>
  <c r="B618" i="1"/>
  <c r="B619" i="1"/>
  <c r="B620" i="1"/>
  <c r="B621" i="1"/>
  <c r="B622" i="1"/>
  <c r="B623" i="1"/>
  <c r="B624" i="1"/>
  <c r="B625" i="1"/>
  <c r="B626" i="1"/>
  <c r="B627" i="1"/>
  <c r="B628" i="1"/>
  <c r="B629" i="1"/>
  <c r="B630" i="1"/>
  <c r="B631" i="1"/>
  <c r="B632" i="1"/>
  <c r="B633" i="1"/>
  <c r="B634" i="1"/>
  <c r="B635" i="1"/>
  <c r="B636" i="1"/>
  <c r="B637" i="1"/>
  <c r="B638" i="1"/>
  <c r="B639" i="1"/>
  <c r="B640" i="1"/>
  <c r="B641" i="1"/>
  <c r="B642" i="1"/>
  <c r="B643" i="1"/>
  <c r="B644" i="1"/>
  <c r="B645" i="1"/>
  <c r="B646" i="1"/>
  <c r="B647" i="1"/>
  <c r="B648" i="1"/>
  <c r="B649" i="1"/>
  <c r="B650" i="1"/>
  <c r="B651" i="1"/>
  <c r="B652" i="1"/>
  <c r="B653" i="1"/>
  <c r="B654" i="1"/>
  <c r="B655" i="1"/>
  <c r="B656" i="1"/>
  <c r="B657" i="1"/>
  <c r="B658" i="1"/>
  <c r="B659" i="1"/>
  <c r="B660" i="1"/>
  <c r="B661" i="1"/>
  <c r="B662" i="1"/>
  <c r="B663" i="1"/>
  <c r="B664" i="1"/>
  <c r="B665" i="1"/>
  <c r="B666" i="1"/>
  <c r="B667" i="1"/>
  <c r="B668" i="1"/>
  <c r="B669" i="1"/>
  <c r="B670" i="1"/>
  <c r="B671" i="1"/>
  <c r="B672" i="1"/>
  <c r="B673" i="1"/>
  <c r="B674" i="1"/>
  <c r="B675" i="1"/>
  <c r="B676" i="1"/>
  <c r="B677" i="1"/>
  <c r="B678" i="1"/>
  <c r="B679" i="1"/>
  <c r="B680" i="1"/>
  <c r="B681" i="1"/>
  <c r="B682" i="1"/>
  <c r="B683" i="1"/>
  <c r="B684" i="1"/>
  <c r="B685" i="1"/>
  <c r="B686" i="1"/>
  <c r="B687" i="1"/>
  <c r="B688" i="1"/>
  <c r="B689" i="1"/>
  <c r="B690" i="1"/>
  <c r="B691" i="1"/>
  <c r="B692" i="1"/>
  <c r="B693" i="1"/>
  <c r="B694" i="1"/>
  <c r="B695" i="1"/>
  <c r="B696" i="1"/>
  <c r="B697" i="1"/>
  <c r="B698" i="1"/>
  <c r="B699" i="1"/>
  <c r="B700" i="1"/>
  <c r="B701" i="1"/>
  <c r="B702" i="1"/>
  <c r="B703" i="1"/>
  <c r="B704" i="1"/>
  <c r="B705" i="1"/>
  <c r="B706" i="1"/>
  <c r="B707" i="1"/>
  <c r="B708" i="1"/>
  <c r="B709" i="1"/>
  <c r="B710" i="1"/>
  <c r="B711" i="1"/>
  <c r="B712" i="1"/>
  <c r="B713" i="1"/>
  <c r="B714" i="1"/>
  <c r="B715" i="1"/>
  <c r="B716" i="1"/>
  <c r="B717" i="1"/>
  <c r="B718" i="1"/>
  <c r="B719" i="1"/>
  <c r="B720" i="1"/>
  <c r="B721" i="1"/>
  <c r="B722" i="1"/>
  <c r="B723" i="1"/>
  <c r="B724" i="1"/>
  <c r="B725" i="1"/>
  <c r="B726" i="1"/>
  <c r="B727" i="1"/>
  <c r="B728" i="1"/>
  <c r="B729" i="1"/>
  <c r="B730" i="1"/>
  <c r="B731" i="1"/>
  <c r="B732" i="1"/>
  <c r="B733" i="1"/>
  <c r="B734" i="1"/>
  <c r="B735" i="1"/>
  <c r="B736" i="1"/>
  <c r="B737" i="1"/>
  <c r="B738" i="1"/>
  <c r="B739" i="1"/>
  <c r="B740" i="1"/>
  <c r="B741" i="1"/>
  <c r="B742" i="1"/>
  <c r="B743" i="1"/>
  <c r="B744" i="1"/>
  <c r="B745" i="1"/>
  <c r="B746" i="1"/>
  <c r="B747" i="1"/>
  <c r="B748" i="1"/>
  <c r="B749" i="1"/>
  <c r="B750" i="1"/>
  <c r="B751" i="1"/>
  <c r="B752" i="1"/>
  <c r="B753" i="1"/>
  <c r="B754" i="1"/>
  <c r="B755" i="1"/>
  <c r="B756" i="1"/>
  <c r="B757" i="1"/>
  <c r="B758" i="1"/>
  <c r="B759" i="1"/>
  <c r="B760" i="1"/>
  <c r="B761" i="1"/>
  <c r="B762" i="1"/>
  <c r="B763" i="1"/>
  <c r="B764" i="1"/>
  <c r="B765" i="1"/>
  <c r="B766" i="1"/>
  <c r="B767" i="1"/>
  <c r="B768" i="1"/>
  <c r="B769" i="1"/>
  <c r="B770" i="1"/>
  <c r="B771" i="1"/>
  <c r="B772" i="1"/>
  <c r="B773" i="1"/>
  <c r="B774" i="1"/>
  <c r="B775" i="1"/>
  <c r="B777" i="1"/>
  <c r="B778" i="1"/>
  <c r="B779" i="1"/>
  <c r="B780" i="1"/>
  <c r="B781" i="1"/>
  <c r="B782" i="1"/>
  <c r="B783" i="1"/>
  <c r="B784" i="1"/>
  <c r="B785" i="1"/>
  <c r="B786" i="1"/>
  <c r="B787" i="1"/>
  <c r="B788" i="1"/>
  <c r="B789" i="1"/>
  <c r="B790" i="1"/>
  <c r="B791" i="1"/>
  <c r="B792" i="1"/>
  <c r="B793" i="1"/>
  <c r="B794" i="1"/>
  <c r="B795" i="1"/>
  <c r="B796" i="1"/>
  <c r="B797" i="1"/>
  <c r="B798" i="1"/>
  <c r="B799" i="1"/>
  <c r="B800" i="1"/>
  <c r="B801" i="1"/>
  <c r="B802" i="1"/>
  <c r="B803" i="1"/>
  <c r="B804" i="1"/>
  <c r="B805" i="1"/>
  <c r="B806" i="1"/>
  <c r="B807" i="1"/>
  <c r="B808" i="1"/>
  <c r="B809" i="1"/>
  <c r="B810" i="1"/>
  <c r="B811" i="1"/>
  <c r="B812" i="1"/>
  <c r="B813" i="1"/>
  <c r="B814" i="1"/>
  <c r="B815" i="1"/>
  <c r="B816" i="1"/>
  <c r="B817" i="1"/>
  <c r="B818" i="1"/>
  <c r="B819" i="1"/>
  <c r="B820" i="1"/>
  <c r="B821" i="1"/>
  <c r="B822" i="1"/>
  <c r="B823" i="1"/>
  <c r="B824" i="1"/>
  <c r="B825" i="1"/>
  <c r="B826" i="1"/>
  <c r="B827" i="1"/>
  <c r="B828" i="1"/>
  <c r="B829" i="1"/>
  <c r="B830" i="1"/>
  <c r="B831" i="1"/>
  <c r="B832" i="1"/>
  <c r="B833" i="1"/>
  <c r="B834" i="1"/>
  <c r="B835" i="1"/>
  <c r="B836" i="1"/>
  <c r="B837" i="1"/>
  <c r="B838" i="1"/>
  <c r="B839" i="1"/>
  <c r="B840" i="1"/>
  <c r="B841" i="1"/>
  <c r="B842" i="1"/>
  <c r="B843" i="1"/>
  <c r="B844" i="1"/>
  <c r="B845" i="1"/>
  <c r="B846" i="1"/>
  <c r="B847" i="1"/>
  <c r="B848" i="1"/>
  <c r="B849" i="1"/>
  <c r="B850" i="1"/>
  <c r="B851" i="1"/>
  <c r="B852" i="1"/>
  <c r="B853" i="1"/>
  <c r="B854" i="1"/>
  <c r="B855" i="1"/>
  <c r="B856" i="1"/>
  <c r="B857" i="1"/>
  <c r="B858" i="1"/>
  <c r="B859" i="1"/>
  <c r="B860" i="1"/>
  <c r="B862" i="1"/>
  <c r="L497" i="1"/>
  <c r="L498" i="1"/>
  <c r="L499" i="1"/>
  <c r="L500" i="1"/>
  <c r="L501" i="1"/>
  <c r="L502" i="1"/>
  <c r="L503" i="1"/>
  <c r="L504" i="1"/>
  <c r="L505" i="1"/>
  <c r="L506" i="1"/>
  <c r="L507" i="1"/>
  <c r="L508" i="1"/>
  <c r="L509" i="1"/>
  <c r="L510" i="1"/>
  <c r="L511" i="1"/>
  <c r="L512" i="1"/>
  <c r="L513" i="1"/>
  <c r="L514" i="1"/>
  <c r="L515" i="1"/>
  <c r="L516" i="1"/>
  <c r="L517" i="1"/>
  <c r="L518" i="1"/>
  <c r="L519" i="1"/>
  <c r="L520" i="1"/>
  <c r="L521" i="1"/>
  <c r="L522" i="1"/>
  <c r="L523" i="1"/>
  <c r="L524" i="1"/>
  <c r="L525" i="1"/>
  <c r="L526" i="1"/>
  <c r="L527" i="1"/>
  <c r="L528" i="1"/>
  <c r="L529" i="1"/>
  <c r="L530" i="1"/>
  <c r="L531" i="1"/>
  <c r="L532" i="1"/>
  <c r="L533" i="1"/>
  <c r="L534" i="1"/>
  <c r="L535" i="1"/>
  <c r="L536" i="1"/>
  <c r="L537" i="1"/>
  <c r="L538" i="1"/>
  <c r="L539" i="1"/>
  <c r="L540" i="1"/>
  <c r="L541" i="1"/>
  <c r="L542" i="1"/>
  <c r="L543" i="1"/>
  <c r="L544" i="1"/>
  <c r="L545" i="1"/>
  <c r="L546" i="1"/>
  <c r="L547" i="1"/>
  <c r="L548" i="1"/>
  <c r="L549" i="1"/>
  <c r="L550" i="1"/>
  <c r="L551" i="1"/>
  <c r="L552" i="1"/>
  <c r="L553" i="1"/>
  <c r="L554" i="1"/>
  <c r="L555" i="1"/>
  <c r="L571" i="1"/>
  <c r="L585" i="1"/>
  <c r="L586" i="1"/>
  <c r="L587" i="1"/>
  <c r="L588" i="1"/>
  <c r="L589" i="1"/>
  <c r="L590" i="1"/>
  <c r="L591" i="1"/>
  <c r="L592" i="1"/>
  <c r="L593" i="1"/>
  <c r="L594" i="1"/>
  <c r="L595" i="1"/>
  <c r="L596" i="1"/>
  <c r="L597" i="1"/>
  <c r="L598" i="1"/>
  <c r="L599" i="1"/>
  <c r="L600" i="1"/>
  <c r="L601" i="1"/>
  <c r="L602" i="1"/>
  <c r="L603" i="1"/>
  <c r="L604" i="1"/>
  <c r="L605" i="1"/>
  <c r="L606" i="1"/>
  <c r="L607" i="1"/>
  <c r="L608" i="1"/>
  <c r="L609" i="1"/>
  <c r="L610" i="1"/>
  <c r="L611" i="1"/>
  <c r="L612" i="1"/>
  <c r="L613" i="1"/>
  <c r="L614" i="1"/>
  <c r="L615" i="1"/>
  <c r="L616" i="1"/>
  <c r="L617" i="1"/>
  <c r="L618" i="1"/>
  <c r="L619" i="1"/>
  <c r="L620" i="1"/>
  <c r="L621" i="1"/>
  <c r="L622" i="1"/>
  <c r="L623" i="1"/>
  <c r="L624" i="1"/>
  <c r="L625" i="1"/>
  <c r="L626" i="1"/>
  <c r="L627" i="1"/>
  <c r="L628" i="1"/>
  <c r="L629" i="1"/>
  <c r="L630" i="1"/>
  <c r="L631" i="1"/>
  <c r="L632" i="1"/>
  <c r="L633" i="1"/>
  <c r="L634" i="1"/>
  <c r="L635" i="1"/>
  <c r="L636" i="1"/>
  <c r="L637" i="1"/>
  <c r="L638" i="1"/>
  <c r="L639" i="1"/>
  <c r="L640" i="1"/>
  <c r="L641" i="1"/>
  <c r="L642" i="1"/>
  <c r="L643" i="1"/>
  <c r="L644" i="1"/>
  <c r="L645" i="1"/>
  <c r="L646" i="1"/>
  <c r="L647" i="1"/>
  <c r="L648" i="1"/>
  <c r="L649" i="1"/>
  <c r="L650" i="1"/>
  <c r="L651" i="1"/>
  <c r="L652" i="1"/>
  <c r="L653" i="1"/>
  <c r="L654" i="1"/>
  <c r="L655" i="1"/>
  <c r="L656" i="1"/>
  <c r="L657" i="1"/>
  <c r="L658" i="1"/>
  <c r="L659" i="1"/>
  <c r="L660" i="1"/>
  <c r="L661" i="1"/>
  <c r="L662" i="1"/>
  <c r="L663" i="1"/>
  <c r="L664" i="1"/>
  <c r="L665" i="1"/>
  <c r="L666" i="1"/>
  <c r="L667" i="1"/>
  <c r="L668" i="1"/>
  <c r="L669" i="1"/>
  <c r="L670" i="1"/>
  <c r="L671" i="1"/>
  <c r="L672" i="1"/>
  <c r="L673" i="1"/>
  <c r="L674" i="1"/>
  <c r="L675" i="1"/>
  <c r="L676" i="1"/>
  <c r="L677" i="1"/>
  <c r="L678" i="1"/>
  <c r="L679" i="1"/>
  <c r="L680" i="1"/>
  <c r="L681" i="1"/>
  <c r="L682" i="1"/>
  <c r="L683" i="1"/>
  <c r="L684" i="1"/>
  <c r="L685" i="1"/>
  <c r="L686" i="1"/>
  <c r="L687" i="1"/>
  <c r="L688" i="1"/>
  <c r="L689" i="1"/>
  <c r="L690" i="1"/>
  <c r="L691" i="1"/>
  <c r="L692" i="1"/>
  <c r="L693" i="1"/>
  <c r="L694" i="1"/>
  <c r="L695" i="1"/>
  <c r="L696" i="1"/>
  <c r="L697" i="1"/>
  <c r="L698" i="1"/>
  <c r="L699" i="1"/>
  <c r="L700" i="1"/>
  <c r="L701" i="1"/>
  <c r="L702" i="1"/>
  <c r="L703" i="1"/>
  <c r="L704" i="1"/>
  <c r="L705" i="1"/>
  <c r="L706" i="1"/>
  <c r="L707" i="1"/>
  <c r="L708" i="1"/>
  <c r="L709" i="1"/>
  <c r="L710" i="1"/>
  <c r="L711" i="1"/>
  <c r="L712" i="1"/>
  <c r="L713" i="1"/>
  <c r="L714" i="1"/>
  <c r="L715" i="1"/>
  <c r="L716" i="1"/>
  <c r="L717" i="1"/>
  <c r="L718" i="1"/>
  <c r="L719" i="1"/>
  <c r="L720" i="1"/>
  <c r="L721" i="1"/>
  <c r="L722" i="1"/>
  <c r="L723" i="1"/>
  <c r="L724" i="1"/>
  <c r="L725" i="1"/>
  <c r="L726" i="1"/>
  <c r="L727" i="1"/>
  <c r="L728" i="1"/>
  <c r="L729" i="1"/>
  <c r="L730" i="1"/>
  <c r="L731" i="1"/>
  <c r="L732" i="1"/>
  <c r="L733" i="1"/>
  <c r="L734" i="1"/>
  <c r="L735" i="1"/>
  <c r="L736" i="1"/>
  <c r="L737" i="1"/>
  <c r="L738" i="1"/>
  <c r="L739" i="1"/>
  <c r="L740" i="1"/>
  <c r="L741" i="1"/>
  <c r="L742" i="1"/>
  <c r="L743" i="1"/>
  <c r="L744" i="1"/>
  <c r="L745" i="1"/>
  <c r="L746" i="1"/>
  <c r="L747" i="1"/>
  <c r="L748" i="1"/>
  <c r="L749" i="1"/>
  <c r="L750" i="1"/>
  <c r="L751" i="1"/>
  <c r="L752" i="1"/>
  <c r="L753" i="1"/>
  <c r="L754" i="1"/>
  <c r="L755" i="1"/>
  <c r="L756" i="1"/>
  <c r="L757" i="1"/>
  <c r="L758" i="1"/>
  <c r="L759" i="1"/>
  <c r="L760" i="1"/>
  <c r="L761" i="1"/>
  <c r="L762" i="1"/>
  <c r="L763" i="1"/>
  <c r="L764" i="1"/>
  <c r="L765" i="1"/>
  <c r="L766" i="1"/>
  <c r="L767" i="1"/>
  <c r="L768" i="1"/>
  <c r="L769" i="1"/>
  <c r="L770" i="1"/>
  <c r="L771" i="1"/>
  <c r="L772" i="1"/>
  <c r="L773" i="1"/>
  <c r="L774" i="1"/>
  <c r="L775" i="1"/>
  <c r="L776" i="1"/>
  <c r="L777" i="1"/>
  <c r="L778" i="1"/>
  <c r="L779" i="1"/>
  <c r="L780" i="1"/>
  <c r="L781" i="1"/>
  <c r="L782" i="1"/>
  <c r="L783" i="1"/>
  <c r="L784" i="1"/>
  <c r="L785" i="1"/>
  <c r="L786" i="1"/>
  <c r="L787" i="1"/>
  <c r="L788" i="1"/>
  <c r="L789" i="1"/>
  <c r="L790" i="1"/>
  <c r="L791" i="1"/>
  <c r="L792" i="1"/>
  <c r="L793" i="1"/>
  <c r="L794" i="1"/>
  <c r="L795" i="1"/>
  <c r="L796" i="1"/>
  <c r="L797" i="1"/>
  <c r="L798" i="1"/>
  <c r="L799" i="1"/>
  <c r="L800" i="1"/>
  <c r="L801" i="1"/>
  <c r="L802" i="1"/>
  <c r="L803" i="1"/>
  <c r="L804" i="1"/>
  <c r="L805" i="1"/>
  <c r="L806" i="1"/>
  <c r="L807" i="1"/>
  <c r="L808" i="1"/>
  <c r="L809" i="1"/>
  <c r="L810" i="1"/>
  <c r="L811" i="1"/>
  <c r="L812" i="1"/>
  <c r="L813" i="1"/>
  <c r="L814" i="1"/>
  <c r="L815" i="1"/>
  <c r="L816" i="1"/>
  <c r="L817" i="1"/>
  <c r="L818" i="1"/>
  <c r="L819" i="1"/>
  <c r="L820" i="1"/>
  <c r="L821" i="1"/>
  <c r="L822" i="1"/>
  <c r="L823" i="1"/>
  <c r="L824" i="1"/>
  <c r="L825" i="1"/>
  <c r="L826" i="1"/>
  <c r="L827" i="1"/>
  <c r="L828" i="1"/>
  <c r="L829" i="1"/>
  <c r="L830" i="1"/>
  <c r="L831" i="1"/>
  <c r="L832" i="1"/>
  <c r="L833" i="1"/>
  <c r="L834" i="1"/>
  <c r="L835" i="1"/>
  <c r="L836" i="1"/>
  <c r="L837" i="1"/>
  <c r="L838" i="1"/>
  <c r="L839" i="1"/>
  <c r="L840" i="1"/>
  <c r="L841" i="1"/>
  <c r="L842" i="1"/>
  <c r="L843" i="1"/>
  <c r="L844" i="1"/>
  <c r="L845" i="1"/>
  <c r="L846" i="1"/>
  <c r="L847" i="1"/>
  <c r="L848" i="1"/>
  <c r="L849" i="1"/>
  <c r="L850" i="1"/>
  <c r="L851" i="1"/>
  <c r="L852" i="1"/>
  <c r="L853" i="1"/>
  <c r="L854" i="1"/>
  <c r="L855" i="1"/>
  <c r="L856" i="1"/>
  <c r="L857" i="1"/>
  <c r="L858" i="1"/>
  <c r="L859" i="1"/>
  <c r="L860" i="1"/>
  <c r="L862" i="1"/>
  <c r="M497" i="1"/>
  <c r="M498" i="1"/>
  <c r="M499" i="1"/>
  <c r="M500" i="1"/>
  <c r="M501" i="1"/>
  <c r="M502" i="1"/>
  <c r="M503" i="1"/>
  <c r="M504" i="1"/>
  <c r="M505" i="1"/>
  <c r="M506" i="1"/>
  <c r="M507" i="1"/>
  <c r="M508" i="1"/>
  <c r="M509" i="1"/>
  <c r="M510" i="1"/>
  <c r="M511" i="1"/>
  <c r="M512" i="1"/>
  <c r="M513" i="1"/>
  <c r="M514" i="1"/>
  <c r="M515" i="1"/>
  <c r="M516" i="1"/>
  <c r="M517" i="1"/>
  <c r="M518" i="1"/>
  <c r="M519" i="1"/>
  <c r="M520" i="1"/>
  <c r="M521" i="1"/>
  <c r="M522" i="1"/>
  <c r="M523" i="1"/>
  <c r="M524" i="1"/>
  <c r="M525" i="1"/>
  <c r="M526" i="1"/>
  <c r="M527" i="1"/>
  <c r="M528" i="1"/>
  <c r="M529" i="1"/>
  <c r="M530" i="1"/>
  <c r="M531" i="1"/>
  <c r="M532" i="1"/>
  <c r="M533" i="1"/>
  <c r="M534" i="1"/>
  <c r="M535" i="1"/>
  <c r="M536" i="1"/>
  <c r="M537" i="1"/>
  <c r="M538" i="1"/>
  <c r="M539" i="1"/>
  <c r="M540" i="1"/>
  <c r="M541" i="1"/>
  <c r="M542" i="1"/>
  <c r="M543" i="1"/>
  <c r="M544" i="1"/>
  <c r="M545" i="1"/>
  <c r="M546" i="1"/>
  <c r="M547" i="1"/>
  <c r="M548" i="1"/>
  <c r="M549" i="1"/>
  <c r="M550" i="1"/>
  <c r="M551" i="1"/>
  <c r="M552" i="1"/>
  <c r="M553" i="1"/>
  <c r="M554" i="1"/>
  <c r="M555" i="1"/>
  <c r="M571" i="1"/>
  <c r="M585" i="1"/>
  <c r="M586" i="1"/>
  <c r="M587" i="1"/>
  <c r="M588" i="1"/>
  <c r="M589" i="1"/>
  <c r="M590" i="1"/>
  <c r="M591" i="1"/>
  <c r="M592" i="1"/>
  <c r="M593" i="1"/>
  <c r="M594" i="1"/>
  <c r="M595" i="1"/>
  <c r="M596" i="1"/>
  <c r="M597" i="1"/>
  <c r="M598" i="1"/>
  <c r="M599" i="1"/>
  <c r="M600" i="1"/>
  <c r="M601" i="1"/>
  <c r="M602" i="1"/>
  <c r="M603" i="1"/>
  <c r="M604" i="1"/>
  <c r="M605" i="1"/>
  <c r="M606" i="1"/>
  <c r="M607" i="1"/>
  <c r="M608" i="1"/>
  <c r="M609" i="1"/>
  <c r="M610" i="1"/>
  <c r="M611" i="1"/>
  <c r="M612" i="1"/>
  <c r="M613" i="1"/>
  <c r="M614" i="1"/>
  <c r="M615" i="1"/>
  <c r="M616" i="1"/>
  <c r="M617" i="1"/>
  <c r="M618" i="1"/>
  <c r="M619" i="1"/>
  <c r="M620" i="1"/>
  <c r="M621" i="1"/>
  <c r="M622" i="1"/>
  <c r="M623" i="1"/>
  <c r="M624" i="1"/>
  <c r="M625" i="1"/>
  <c r="M626" i="1"/>
  <c r="M627" i="1"/>
  <c r="M628" i="1"/>
  <c r="M629" i="1"/>
  <c r="M630" i="1"/>
  <c r="M631" i="1"/>
  <c r="M632" i="1"/>
  <c r="M633" i="1"/>
  <c r="M634" i="1"/>
  <c r="M635" i="1"/>
  <c r="M636" i="1"/>
  <c r="M637" i="1"/>
  <c r="M638" i="1"/>
  <c r="M639" i="1"/>
  <c r="M640" i="1"/>
  <c r="M641" i="1"/>
  <c r="M642" i="1"/>
  <c r="M643" i="1"/>
  <c r="M644" i="1"/>
  <c r="M645" i="1"/>
  <c r="M646" i="1"/>
  <c r="M647" i="1"/>
  <c r="M648" i="1"/>
  <c r="M649" i="1"/>
  <c r="M650" i="1"/>
  <c r="M651" i="1"/>
  <c r="M652" i="1"/>
  <c r="M653" i="1"/>
  <c r="M654" i="1"/>
  <c r="M655" i="1"/>
  <c r="M656" i="1"/>
  <c r="M657" i="1"/>
  <c r="M658" i="1"/>
  <c r="M659" i="1"/>
  <c r="M660" i="1"/>
  <c r="M661" i="1"/>
  <c r="M662" i="1"/>
  <c r="M663" i="1"/>
  <c r="M664" i="1"/>
  <c r="M665" i="1"/>
  <c r="M666" i="1"/>
  <c r="M667" i="1"/>
  <c r="M668" i="1"/>
  <c r="M669" i="1"/>
  <c r="M670" i="1"/>
  <c r="M671" i="1"/>
  <c r="M672" i="1"/>
  <c r="M673" i="1"/>
  <c r="M674" i="1"/>
  <c r="M675" i="1"/>
  <c r="M676" i="1"/>
  <c r="M677" i="1"/>
  <c r="M678" i="1"/>
  <c r="M679" i="1"/>
  <c r="M680" i="1"/>
  <c r="M681" i="1"/>
  <c r="M682" i="1"/>
  <c r="M683" i="1"/>
  <c r="M684" i="1"/>
  <c r="M685" i="1"/>
  <c r="M686" i="1"/>
  <c r="M687" i="1"/>
  <c r="M688" i="1"/>
  <c r="M689" i="1"/>
  <c r="M690" i="1"/>
  <c r="M691" i="1"/>
  <c r="M692" i="1"/>
  <c r="M693" i="1"/>
  <c r="M694" i="1"/>
  <c r="M695" i="1"/>
  <c r="M696" i="1"/>
  <c r="M697" i="1"/>
  <c r="M698" i="1"/>
  <c r="M699" i="1"/>
  <c r="M700" i="1"/>
  <c r="M701" i="1"/>
  <c r="M702" i="1"/>
  <c r="M703" i="1"/>
  <c r="M704" i="1"/>
  <c r="M705" i="1"/>
  <c r="M706" i="1"/>
  <c r="M707" i="1"/>
  <c r="M708" i="1"/>
  <c r="M709" i="1"/>
  <c r="M710" i="1"/>
  <c r="M711" i="1"/>
  <c r="M712" i="1"/>
  <c r="M713" i="1"/>
  <c r="M714" i="1"/>
  <c r="M715" i="1"/>
  <c r="M716" i="1"/>
  <c r="M717" i="1"/>
  <c r="M718" i="1"/>
  <c r="M719" i="1"/>
  <c r="M720" i="1"/>
  <c r="M721" i="1"/>
  <c r="M722" i="1"/>
  <c r="M723" i="1"/>
  <c r="M724" i="1"/>
  <c r="M725" i="1"/>
  <c r="M726" i="1"/>
  <c r="M727" i="1"/>
  <c r="M728" i="1"/>
  <c r="M729" i="1"/>
  <c r="M730" i="1"/>
  <c r="M731" i="1"/>
  <c r="M732" i="1"/>
  <c r="M733" i="1"/>
  <c r="M734" i="1"/>
  <c r="M735" i="1"/>
  <c r="M736" i="1"/>
  <c r="M737" i="1"/>
  <c r="M738" i="1"/>
  <c r="M739" i="1"/>
  <c r="M740" i="1"/>
  <c r="M741" i="1"/>
  <c r="M742" i="1"/>
  <c r="M743" i="1"/>
  <c r="M744" i="1"/>
  <c r="M745" i="1"/>
  <c r="M746" i="1"/>
  <c r="M747" i="1"/>
  <c r="M748" i="1"/>
  <c r="M749" i="1"/>
  <c r="M750" i="1"/>
  <c r="M751" i="1"/>
  <c r="M752" i="1"/>
  <c r="M753" i="1"/>
  <c r="M754" i="1"/>
  <c r="M755" i="1"/>
  <c r="M756" i="1"/>
  <c r="M757" i="1"/>
  <c r="M758" i="1"/>
  <c r="M759" i="1"/>
  <c r="M760" i="1"/>
  <c r="M761" i="1"/>
  <c r="M762" i="1"/>
  <c r="M763" i="1"/>
  <c r="M764" i="1"/>
  <c r="M765" i="1"/>
  <c r="M766" i="1"/>
  <c r="M767" i="1"/>
  <c r="M768" i="1"/>
  <c r="M769" i="1"/>
  <c r="M770" i="1"/>
  <c r="M771" i="1"/>
  <c r="M772" i="1"/>
  <c r="M773" i="1"/>
  <c r="M774" i="1"/>
  <c r="M775" i="1"/>
  <c r="M776" i="1"/>
  <c r="M777" i="1"/>
  <c r="M778" i="1"/>
  <c r="M779" i="1"/>
  <c r="M780" i="1"/>
  <c r="M781" i="1"/>
  <c r="M782" i="1"/>
  <c r="M783" i="1"/>
  <c r="M784" i="1"/>
  <c r="M785" i="1"/>
  <c r="M786" i="1"/>
  <c r="M787" i="1"/>
  <c r="M788" i="1"/>
  <c r="M789" i="1"/>
  <c r="M790" i="1"/>
  <c r="M791" i="1"/>
  <c r="M792" i="1"/>
  <c r="M793" i="1"/>
  <c r="M794" i="1"/>
  <c r="M795" i="1"/>
  <c r="M796" i="1"/>
  <c r="M797" i="1"/>
  <c r="M798" i="1"/>
  <c r="M799" i="1"/>
  <c r="M800" i="1"/>
  <c r="M801" i="1"/>
  <c r="M802" i="1"/>
  <c r="M803" i="1"/>
  <c r="M804" i="1"/>
  <c r="M805" i="1"/>
  <c r="M806" i="1"/>
  <c r="M807" i="1"/>
  <c r="M808" i="1"/>
  <c r="M809" i="1"/>
  <c r="M810" i="1"/>
  <c r="M811" i="1"/>
  <c r="M812" i="1"/>
  <c r="M813" i="1"/>
  <c r="M814" i="1"/>
  <c r="M815" i="1"/>
  <c r="M816" i="1"/>
  <c r="M817" i="1"/>
  <c r="M818" i="1"/>
  <c r="M819" i="1"/>
  <c r="M820" i="1"/>
  <c r="M821" i="1"/>
  <c r="M822" i="1"/>
  <c r="M823" i="1"/>
  <c r="M824" i="1"/>
  <c r="M825" i="1"/>
  <c r="M826" i="1"/>
  <c r="M827" i="1"/>
  <c r="M828" i="1"/>
  <c r="M829" i="1"/>
  <c r="M830" i="1"/>
  <c r="M831" i="1"/>
  <c r="M832" i="1"/>
  <c r="M833" i="1"/>
  <c r="M834" i="1"/>
  <c r="M835" i="1"/>
  <c r="M836" i="1"/>
  <c r="M837" i="1"/>
  <c r="M838" i="1"/>
  <c r="M839" i="1"/>
  <c r="M840" i="1"/>
  <c r="M841" i="1"/>
  <c r="M842" i="1"/>
  <c r="M843" i="1"/>
  <c r="M844" i="1"/>
  <c r="M845" i="1"/>
  <c r="M846" i="1"/>
  <c r="M847" i="1"/>
  <c r="M848" i="1"/>
  <c r="M849" i="1"/>
  <c r="M850" i="1"/>
  <c r="M851" i="1"/>
  <c r="M852" i="1"/>
  <c r="M853" i="1"/>
  <c r="M854" i="1"/>
  <c r="M855" i="1"/>
  <c r="M856" i="1"/>
  <c r="M857" i="1"/>
  <c r="M858" i="1"/>
  <c r="M859" i="1"/>
  <c r="M860" i="1"/>
  <c r="M862" i="1"/>
  <c r="B29" i="1"/>
  <c r="B30" i="1"/>
  <c r="B31" i="1"/>
  <c r="B32" i="1"/>
  <c r="B33" i="1"/>
  <c r="B34" i="1"/>
  <c r="B35" i="1"/>
  <c r="B36" i="1"/>
  <c r="B37" i="1"/>
  <c r="B38" i="1"/>
  <c r="B39" i="1"/>
  <c r="B40" i="1"/>
  <c r="B41" i="1"/>
  <c r="B42" i="1"/>
  <c r="B43" i="1"/>
  <c r="B44" i="1"/>
  <c r="B45" i="1"/>
  <c r="B46" i="1"/>
  <c r="B48" i="1"/>
  <c r="B49" i="1"/>
  <c r="B50" i="1"/>
  <c r="B51" i="1"/>
  <c r="B52" i="1"/>
  <c r="B53" i="1"/>
  <c r="B54" i="1"/>
  <c r="B55" i="1"/>
  <c r="B56" i="1"/>
  <c r="B57" i="1"/>
  <c r="B58" i="1"/>
  <c r="B59" i="1"/>
  <c r="B60" i="1"/>
  <c r="B61" i="1"/>
  <c r="B62" i="1"/>
  <c r="B63" i="1"/>
  <c r="B64" i="1"/>
  <c r="B65" i="1"/>
  <c r="B66" i="1"/>
  <c r="B67" i="1"/>
  <c r="B68" i="1"/>
  <c r="B69" i="1"/>
  <c r="B70" i="1"/>
  <c r="B71" i="1"/>
  <c r="B72" i="1"/>
  <c r="B73" i="1"/>
  <c r="B74" i="1"/>
  <c r="B75" i="1"/>
  <c r="B76" i="1"/>
  <c r="B77" i="1"/>
  <c r="B78" i="1"/>
  <c r="B79" i="1"/>
  <c r="B80" i="1"/>
  <c r="B81" i="1"/>
  <c r="B82" i="1"/>
  <c r="B83" i="1"/>
  <c r="B84" i="1"/>
  <c r="B85" i="1"/>
  <c r="B86" i="1"/>
  <c r="B87" i="1"/>
  <c r="B88" i="1"/>
  <c r="B89" i="1"/>
  <c r="B90" i="1"/>
  <c r="B91" i="1"/>
  <c r="B92" i="1"/>
  <c r="B93" i="1"/>
  <c r="B94" i="1"/>
  <c r="B95" i="1"/>
  <c r="B96" i="1"/>
  <c r="B97" i="1"/>
  <c r="B98" i="1"/>
  <c r="B99" i="1"/>
  <c r="B100" i="1"/>
  <c r="B101" i="1"/>
  <c r="B102" i="1"/>
  <c r="B103" i="1"/>
  <c r="B104" i="1"/>
  <c r="B105" i="1"/>
  <c r="B106" i="1"/>
  <c r="B107" i="1"/>
  <c r="B108" i="1"/>
  <c r="B109" i="1"/>
  <c r="B110" i="1"/>
  <c r="B111" i="1"/>
  <c r="B112" i="1"/>
  <c r="B113" i="1"/>
  <c r="B114" i="1"/>
  <c r="B115" i="1"/>
  <c r="B116" i="1"/>
  <c r="B117" i="1"/>
  <c r="B118" i="1"/>
  <c r="B119" i="1"/>
  <c r="B120" i="1"/>
  <c r="B121" i="1"/>
  <c r="B122" i="1"/>
  <c r="B123" i="1"/>
  <c r="B124" i="1"/>
  <c r="B125" i="1"/>
  <c r="B126" i="1"/>
  <c r="B127" i="1"/>
  <c r="B128" i="1"/>
  <c r="B129" i="1"/>
  <c r="B130" i="1"/>
  <c r="B131" i="1"/>
  <c r="B132" i="1"/>
  <c r="B133" i="1"/>
  <c r="B134" i="1"/>
  <c r="B135" i="1"/>
  <c r="B136" i="1"/>
  <c r="B137" i="1"/>
  <c r="B138" i="1"/>
  <c r="B139" i="1"/>
  <c r="B140" i="1"/>
  <c r="B141" i="1"/>
  <c r="B142" i="1"/>
  <c r="B143" i="1"/>
  <c r="B144" i="1"/>
  <c r="B145" i="1"/>
  <c r="B146" i="1"/>
  <c r="B147" i="1"/>
  <c r="B148" i="1"/>
  <c r="B149" i="1"/>
  <c r="B152" i="1"/>
  <c r="B153" i="1"/>
  <c r="B154" i="1"/>
  <c r="B155" i="1"/>
  <c r="B156" i="1"/>
  <c r="B157" i="1"/>
  <c r="B158" i="1"/>
  <c r="B159" i="1"/>
  <c r="B160" i="1"/>
  <c r="B161" i="1"/>
  <c r="B162" i="1"/>
  <c r="B163" i="1"/>
  <c r="B164" i="1"/>
  <c r="B165" i="1"/>
  <c r="B166" i="1"/>
  <c r="B167" i="1"/>
  <c r="B168" i="1"/>
  <c r="B169" i="1"/>
  <c r="B170" i="1"/>
  <c r="B171" i="1"/>
  <c r="B172" i="1"/>
  <c r="B173" i="1"/>
  <c r="B174" i="1"/>
  <c r="B175" i="1"/>
  <c r="B176" i="1"/>
  <c r="B177" i="1"/>
  <c r="B178" i="1"/>
  <c r="B179" i="1"/>
  <c r="B180" i="1"/>
  <c r="B181" i="1"/>
  <c r="B182" i="1"/>
  <c r="B183" i="1"/>
  <c r="B184" i="1"/>
  <c r="B185" i="1"/>
  <c r="B186" i="1"/>
  <c r="B187" i="1"/>
  <c r="B188" i="1"/>
  <c r="B189" i="1"/>
  <c r="B190" i="1"/>
  <c r="B191" i="1"/>
  <c r="B192" i="1"/>
  <c r="B193" i="1"/>
  <c r="B194" i="1"/>
  <c r="B195" i="1"/>
  <c r="B196" i="1"/>
  <c r="B197" i="1"/>
  <c r="B198" i="1"/>
  <c r="B199" i="1"/>
  <c r="B200" i="1"/>
  <c r="B201" i="1"/>
  <c r="B202" i="1"/>
  <c r="B203" i="1"/>
  <c r="B204" i="1"/>
  <c r="B205" i="1"/>
  <c r="B206" i="1"/>
  <c r="B207" i="1"/>
  <c r="B208" i="1"/>
  <c r="B209" i="1"/>
  <c r="B210" i="1"/>
  <c r="B211" i="1"/>
  <c r="B212" i="1"/>
  <c r="B213" i="1"/>
  <c r="B214" i="1"/>
  <c r="B215" i="1"/>
  <c r="B216" i="1"/>
  <c r="B217" i="1"/>
  <c r="B218" i="1"/>
  <c r="B219" i="1"/>
  <c r="B220" i="1"/>
  <c r="B221" i="1"/>
  <c r="B222" i="1"/>
  <c r="B223" i="1"/>
  <c r="B224" i="1"/>
  <c r="B225" i="1"/>
  <c r="B226" i="1"/>
  <c r="B227" i="1"/>
  <c r="B228" i="1"/>
  <c r="B229" i="1"/>
  <c r="B230" i="1"/>
  <c r="B231" i="1"/>
  <c r="B232" i="1"/>
  <c r="B233" i="1"/>
  <c r="B234" i="1"/>
  <c r="B235" i="1"/>
  <c r="B236" i="1"/>
  <c r="B237" i="1"/>
  <c r="B238" i="1"/>
  <c r="B239" i="1"/>
  <c r="B240" i="1"/>
  <c r="B241" i="1"/>
  <c r="B242" i="1"/>
  <c r="B243" i="1"/>
  <c r="B244" i="1"/>
  <c r="B245" i="1"/>
  <c r="B246" i="1"/>
  <c r="B247" i="1"/>
  <c r="B248" i="1"/>
  <c r="B249" i="1"/>
  <c r="B250" i="1"/>
  <c r="B251" i="1"/>
  <c r="B252" i="1"/>
  <c r="B253" i="1"/>
  <c r="B254" i="1"/>
  <c r="B255" i="1"/>
  <c r="B256" i="1"/>
  <c r="B257" i="1"/>
  <c r="B258" i="1"/>
  <c r="B259" i="1"/>
  <c r="B260" i="1"/>
  <c r="B261" i="1"/>
  <c r="B262" i="1"/>
  <c r="B263" i="1"/>
  <c r="B264" i="1"/>
  <c r="B265" i="1"/>
  <c r="B266" i="1"/>
  <c r="B267" i="1"/>
  <c r="B268" i="1"/>
  <c r="B269" i="1"/>
  <c r="B270" i="1"/>
  <c r="B271" i="1"/>
  <c r="B272" i="1"/>
  <c r="B273" i="1"/>
  <c r="B274" i="1"/>
  <c r="B275" i="1"/>
  <c r="B276" i="1"/>
  <c r="B277" i="1"/>
  <c r="B278" i="1"/>
  <c r="B279" i="1"/>
  <c r="B280" i="1"/>
  <c r="B281" i="1"/>
  <c r="B282" i="1"/>
  <c r="B283" i="1"/>
  <c r="B284" i="1"/>
  <c r="B285" i="1"/>
  <c r="B286" i="1"/>
  <c r="B287" i="1"/>
  <c r="B288" i="1"/>
  <c r="B289" i="1"/>
  <c r="B290" i="1"/>
  <c r="B291" i="1"/>
  <c r="B292" i="1"/>
  <c r="B293" i="1"/>
  <c r="B294" i="1"/>
  <c r="B295" i="1"/>
  <c r="B296" i="1"/>
  <c r="B297" i="1"/>
  <c r="B298" i="1"/>
  <c r="B299" i="1"/>
  <c r="B300" i="1"/>
  <c r="B301" i="1"/>
  <c r="B302" i="1"/>
  <c r="B303" i="1"/>
  <c r="B304" i="1"/>
  <c r="B305" i="1"/>
  <c r="B306" i="1"/>
  <c r="B307" i="1"/>
  <c r="B308" i="1"/>
  <c r="B309" i="1"/>
  <c r="B310" i="1"/>
  <c r="B311" i="1"/>
  <c r="B312" i="1"/>
  <c r="B313" i="1"/>
  <c r="B314" i="1"/>
  <c r="B315" i="1"/>
  <c r="B316" i="1"/>
  <c r="B317" i="1"/>
  <c r="B318" i="1"/>
  <c r="B319" i="1"/>
  <c r="B320" i="1"/>
  <c r="B321" i="1"/>
  <c r="B322" i="1"/>
  <c r="B323" i="1"/>
  <c r="B324" i="1"/>
  <c r="B325" i="1"/>
  <c r="B326" i="1"/>
  <c r="B327" i="1"/>
  <c r="B328" i="1"/>
  <c r="B329" i="1"/>
  <c r="B330" i="1"/>
  <c r="B331" i="1"/>
  <c r="B332" i="1"/>
  <c r="B333" i="1"/>
  <c r="B334" i="1"/>
  <c r="B335" i="1"/>
  <c r="B336" i="1"/>
  <c r="B337" i="1"/>
  <c r="B338" i="1"/>
  <c r="B339" i="1"/>
  <c r="B340" i="1"/>
  <c r="B341" i="1"/>
  <c r="B342" i="1"/>
  <c r="B343" i="1"/>
  <c r="B344" i="1"/>
  <c r="B345" i="1"/>
  <c r="B346" i="1"/>
  <c r="B347" i="1"/>
  <c r="B348" i="1"/>
  <c r="B349" i="1"/>
  <c r="B350" i="1"/>
  <c r="B351" i="1"/>
  <c r="B352" i="1"/>
  <c r="B353" i="1"/>
  <c r="B354" i="1"/>
  <c r="B355" i="1"/>
  <c r="B356" i="1"/>
  <c r="B357" i="1"/>
  <c r="B358" i="1"/>
  <c r="B359" i="1"/>
  <c r="B360" i="1"/>
  <c r="B361" i="1"/>
  <c r="B362" i="1"/>
  <c r="B363" i="1"/>
  <c r="B364" i="1"/>
  <c r="B365" i="1"/>
  <c r="B366" i="1"/>
  <c r="B367" i="1"/>
  <c r="B368" i="1"/>
  <c r="B369" i="1"/>
  <c r="B370" i="1"/>
  <c r="B371" i="1"/>
  <c r="B372" i="1"/>
  <c r="B373" i="1"/>
  <c r="B374" i="1"/>
  <c r="B375" i="1"/>
  <c r="B376" i="1"/>
  <c r="B377" i="1"/>
  <c r="B378" i="1"/>
  <c r="B379" i="1"/>
  <c r="B380" i="1"/>
  <c r="B381" i="1"/>
  <c r="B382" i="1"/>
  <c r="B383" i="1"/>
  <c r="B384" i="1"/>
  <c r="B385" i="1"/>
  <c r="B386" i="1"/>
  <c r="B387" i="1"/>
  <c r="B388" i="1"/>
  <c r="B389" i="1"/>
  <c r="B390" i="1"/>
  <c r="B391" i="1"/>
  <c r="B454" i="1"/>
  <c r="B455" i="1"/>
  <c r="B456" i="1"/>
  <c r="B457" i="1"/>
  <c r="B458" i="1"/>
  <c r="B459" i="1"/>
  <c r="B460" i="1"/>
  <c r="B461" i="1"/>
  <c r="B462" i="1"/>
  <c r="B463" i="1"/>
  <c r="B464" i="1"/>
  <c r="B465" i="1"/>
  <c r="B466" i="1"/>
  <c r="B467" i="1"/>
  <c r="B468" i="1"/>
  <c r="B469" i="1"/>
  <c r="B470" i="1"/>
  <c r="B471" i="1"/>
  <c r="B472" i="1"/>
  <c r="B473" i="1"/>
  <c r="B474" i="1"/>
  <c r="B475" i="1"/>
  <c r="B476" i="1"/>
  <c r="B477" i="1"/>
  <c r="B478" i="1"/>
  <c r="B479" i="1"/>
  <c r="B480" i="1"/>
  <c r="B481" i="1"/>
  <c r="B482" i="1"/>
  <c r="B483" i="1"/>
  <c r="B484" i="1"/>
  <c r="B485" i="1"/>
  <c r="B486" i="1"/>
  <c r="B487" i="1"/>
  <c r="B488" i="1"/>
  <c r="B489" i="1"/>
  <c r="B490" i="1"/>
  <c r="B491" i="1"/>
  <c r="B492" i="1"/>
  <c r="B493" i="1"/>
  <c r="B494" i="1"/>
  <c r="B495" i="1"/>
  <c r="B496"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29" i="1"/>
  <c r="L130" i="1"/>
  <c r="L131" i="1"/>
  <c r="L132" i="1"/>
  <c r="L133" i="1"/>
  <c r="L134" i="1"/>
  <c r="L135" i="1"/>
  <c r="L136" i="1"/>
  <c r="L137" i="1"/>
  <c r="L138" i="1"/>
  <c r="L139" i="1"/>
  <c r="L140" i="1"/>
  <c r="L141" i="1"/>
  <c r="L142" i="1"/>
  <c r="L143" i="1"/>
  <c r="L144" i="1"/>
  <c r="L145" i="1"/>
  <c r="L146" i="1"/>
  <c r="L147" i="1"/>
  <c r="L148" i="1"/>
  <c r="L149" i="1"/>
  <c r="L152" i="1"/>
  <c r="L153" i="1"/>
  <c r="L154" i="1"/>
  <c r="L155" i="1"/>
  <c r="L156" i="1"/>
  <c r="L157"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199" i="1"/>
  <c r="L200" i="1"/>
  <c r="L201" i="1"/>
  <c r="L202" i="1"/>
  <c r="L203" i="1"/>
  <c r="L204" i="1"/>
  <c r="L205" i="1"/>
  <c r="L206" i="1"/>
  <c r="L207" i="1"/>
  <c r="L208" i="1"/>
  <c r="L209" i="1"/>
  <c r="L210" i="1"/>
  <c r="L211" i="1"/>
  <c r="L212" i="1"/>
  <c r="L213" i="1"/>
  <c r="L214" i="1"/>
  <c r="L215" i="1"/>
  <c r="L216" i="1"/>
  <c r="L217" i="1"/>
  <c r="L218" i="1"/>
  <c r="L219" i="1"/>
  <c r="L220" i="1"/>
  <c r="L221" i="1"/>
  <c r="L222" i="1"/>
  <c r="L223" i="1"/>
  <c r="L224" i="1"/>
  <c r="L225" i="1"/>
  <c r="L226" i="1"/>
  <c r="L227" i="1"/>
  <c r="L228" i="1"/>
  <c r="L229" i="1"/>
  <c r="L230" i="1"/>
  <c r="L231" i="1"/>
  <c r="L232" i="1"/>
  <c r="L233" i="1"/>
  <c r="L234" i="1"/>
  <c r="L235" i="1"/>
  <c r="L236" i="1"/>
  <c r="L237" i="1"/>
  <c r="L238" i="1"/>
  <c r="L239" i="1"/>
  <c r="L240" i="1"/>
  <c r="L241" i="1"/>
  <c r="L242" i="1"/>
  <c r="L243" i="1"/>
  <c r="L244" i="1"/>
  <c r="L245" i="1"/>
  <c r="L246" i="1"/>
  <c r="L247" i="1"/>
  <c r="L248" i="1"/>
  <c r="L249" i="1"/>
  <c r="L250" i="1"/>
  <c r="L251" i="1"/>
  <c r="L252" i="1"/>
  <c r="L253" i="1"/>
  <c r="L254" i="1"/>
  <c r="L255" i="1"/>
  <c r="L256" i="1"/>
  <c r="L257" i="1"/>
  <c r="L258" i="1"/>
  <c r="L259" i="1"/>
  <c r="L260" i="1"/>
  <c r="L261" i="1"/>
  <c r="L262" i="1"/>
  <c r="L263" i="1"/>
  <c r="L264" i="1"/>
  <c r="L265" i="1"/>
  <c r="L266" i="1"/>
  <c r="L267" i="1"/>
  <c r="L268" i="1"/>
  <c r="L269" i="1"/>
  <c r="L270" i="1"/>
  <c r="L271" i="1"/>
  <c r="L272" i="1"/>
  <c r="L273" i="1"/>
  <c r="L274" i="1"/>
  <c r="L275" i="1"/>
  <c r="L276" i="1"/>
  <c r="L277" i="1"/>
  <c r="L278" i="1"/>
  <c r="L279" i="1"/>
  <c r="L280" i="1"/>
  <c r="L281" i="1"/>
  <c r="L282" i="1"/>
  <c r="L283" i="1"/>
  <c r="L284" i="1"/>
  <c r="L285" i="1"/>
  <c r="L286" i="1"/>
  <c r="L287" i="1"/>
  <c r="L288" i="1"/>
  <c r="L289" i="1"/>
  <c r="L290" i="1"/>
  <c r="L291" i="1"/>
  <c r="L292" i="1"/>
  <c r="L293" i="1"/>
  <c r="L294" i="1"/>
  <c r="L295" i="1"/>
  <c r="L296" i="1"/>
  <c r="L297" i="1"/>
  <c r="L298" i="1"/>
  <c r="L299" i="1"/>
  <c r="L300" i="1"/>
  <c r="L301" i="1"/>
  <c r="L302" i="1"/>
  <c r="L303" i="1"/>
  <c r="L304" i="1"/>
  <c r="L305" i="1"/>
  <c r="L306" i="1"/>
  <c r="L307" i="1"/>
  <c r="L308" i="1"/>
  <c r="L309" i="1"/>
  <c r="L310" i="1"/>
  <c r="L311" i="1"/>
  <c r="L312" i="1"/>
  <c r="L313" i="1"/>
  <c r="L314" i="1"/>
  <c r="L315" i="1"/>
  <c r="L316" i="1"/>
  <c r="L317" i="1"/>
  <c r="L318" i="1"/>
  <c r="L319" i="1"/>
  <c r="L320" i="1"/>
  <c r="L321" i="1"/>
  <c r="L322" i="1"/>
  <c r="L323" i="1"/>
  <c r="L324" i="1"/>
  <c r="L325" i="1"/>
  <c r="L326" i="1"/>
  <c r="L327" i="1"/>
  <c r="L328" i="1"/>
  <c r="L329" i="1"/>
  <c r="L330" i="1"/>
  <c r="L331" i="1"/>
  <c r="L332" i="1"/>
  <c r="L333" i="1"/>
  <c r="L334" i="1"/>
  <c r="L335" i="1"/>
  <c r="L336" i="1"/>
  <c r="L337" i="1"/>
  <c r="L338" i="1"/>
  <c r="L339" i="1"/>
  <c r="L340" i="1"/>
  <c r="L341" i="1"/>
  <c r="L342" i="1"/>
  <c r="L343" i="1"/>
  <c r="L344" i="1"/>
  <c r="L345" i="1"/>
  <c r="L346" i="1"/>
  <c r="L347" i="1"/>
  <c r="L348" i="1"/>
  <c r="L349" i="1"/>
  <c r="L350" i="1"/>
  <c r="L351" i="1"/>
  <c r="L352" i="1"/>
  <c r="L353" i="1"/>
  <c r="L354" i="1"/>
  <c r="L355" i="1"/>
  <c r="L356" i="1"/>
  <c r="L357" i="1"/>
  <c r="L358" i="1"/>
  <c r="L359" i="1"/>
  <c r="L360" i="1"/>
  <c r="L361" i="1"/>
  <c r="L362" i="1"/>
  <c r="L363" i="1"/>
  <c r="L364" i="1"/>
  <c r="L365" i="1"/>
  <c r="L366" i="1"/>
  <c r="L367" i="1"/>
  <c r="L368" i="1"/>
  <c r="L369" i="1"/>
  <c r="L370" i="1"/>
  <c r="L371" i="1"/>
  <c r="L372" i="1"/>
  <c r="L373" i="1"/>
  <c r="L374" i="1"/>
  <c r="L375" i="1"/>
  <c r="L376" i="1"/>
  <c r="L377" i="1"/>
  <c r="L378" i="1"/>
  <c r="L379" i="1"/>
  <c r="L380" i="1"/>
  <c r="L381" i="1"/>
  <c r="L382" i="1"/>
  <c r="L383" i="1"/>
  <c r="L384" i="1"/>
  <c r="L385" i="1"/>
  <c r="L386" i="1"/>
  <c r="L387" i="1"/>
  <c r="L388" i="1"/>
  <c r="L389" i="1"/>
  <c r="L390" i="1"/>
  <c r="L391" i="1"/>
  <c r="L454" i="1"/>
  <c r="L455" i="1"/>
  <c r="L456" i="1"/>
  <c r="L457" i="1"/>
  <c r="L458" i="1"/>
  <c r="L459" i="1"/>
  <c r="L460" i="1"/>
  <c r="L461" i="1"/>
  <c r="L462" i="1"/>
  <c r="L463" i="1"/>
  <c r="L464" i="1"/>
  <c r="L465" i="1"/>
  <c r="L466" i="1"/>
  <c r="L467" i="1"/>
  <c r="L468" i="1"/>
  <c r="L469" i="1"/>
  <c r="L470" i="1"/>
  <c r="L471" i="1"/>
  <c r="L472" i="1"/>
  <c r="L473" i="1"/>
  <c r="L474" i="1"/>
  <c r="L475" i="1"/>
  <c r="L476" i="1"/>
  <c r="L477" i="1"/>
  <c r="L478" i="1"/>
  <c r="L479" i="1"/>
  <c r="L480" i="1"/>
  <c r="L481" i="1"/>
  <c r="L482" i="1"/>
  <c r="L483" i="1"/>
  <c r="L484" i="1"/>
  <c r="L485" i="1"/>
  <c r="L486" i="1"/>
  <c r="L487" i="1"/>
  <c r="L488" i="1"/>
  <c r="L489" i="1"/>
  <c r="L490" i="1"/>
  <c r="L491" i="1"/>
  <c r="L492" i="1"/>
  <c r="L493" i="1"/>
  <c r="L494" i="1"/>
  <c r="L495" i="1"/>
  <c r="L496" i="1"/>
  <c r="M29" i="1"/>
  <c r="M30" i="1"/>
  <c r="M31" i="1"/>
  <c r="M32" i="1"/>
  <c r="M33" i="1"/>
  <c r="M34" i="1"/>
  <c r="M35" i="1"/>
  <c r="M36" i="1"/>
  <c r="M37" i="1"/>
  <c r="M38" i="1"/>
  <c r="M39" i="1"/>
  <c r="M40" i="1"/>
  <c r="M41" i="1"/>
  <c r="M42" i="1"/>
  <c r="M43" i="1"/>
  <c r="M44" i="1"/>
  <c r="M45" i="1"/>
  <c r="M46" i="1"/>
  <c r="M47" i="1"/>
  <c r="M48" i="1"/>
  <c r="M49" i="1"/>
  <c r="M50" i="1"/>
  <c r="M51" i="1"/>
  <c r="M52" i="1"/>
  <c r="M53" i="1"/>
  <c r="M54" i="1"/>
  <c r="M55" i="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2" i="1"/>
  <c r="M153" i="1"/>
  <c r="M154" i="1"/>
  <c r="M155" i="1"/>
  <c r="M156" i="1"/>
  <c r="M157"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8" i="1"/>
  <c r="M219" i="1"/>
  <c r="M220" i="1"/>
  <c r="M221" i="1"/>
  <c r="M222" i="1"/>
  <c r="M223" i="1"/>
  <c r="M224" i="1"/>
  <c r="M225" i="1"/>
  <c r="M226" i="1"/>
  <c r="M227" i="1"/>
  <c r="M228" i="1"/>
  <c r="M229" i="1"/>
  <c r="M230" i="1"/>
  <c r="M231" i="1"/>
  <c r="M232" i="1"/>
  <c r="M233" i="1"/>
  <c r="M234" i="1"/>
  <c r="M235" i="1"/>
  <c r="M236" i="1"/>
  <c r="M237" i="1"/>
  <c r="M238" i="1"/>
  <c r="M239" i="1"/>
  <c r="M240" i="1"/>
  <c r="M241" i="1"/>
  <c r="M242" i="1"/>
  <c r="M243" i="1"/>
  <c r="M244" i="1"/>
  <c r="M245" i="1"/>
  <c r="M246" i="1"/>
  <c r="M247" i="1"/>
  <c r="M248" i="1"/>
  <c r="M249" i="1"/>
  <c r="M250" i="1"/>
  <c r="M251" i="1"/>
  <c r="M252" i="1"/>
  <c r="M253" i="1"/>
  <c r="M254" i="1"/>
  <c r="M255" i="1"/>
  <c r="M256" i="1"/>
  <c r="M257" i="1"/>
  <c r="M258" i="1"/>
  <c r="M259" i="1"/>
  <c r="M260" i="1"/>
  <c r="M261" i="1"/>
  <c r="M262" i="1"/>
  <c r="M263" i="1"/>
  <c r="M264" i="1"/>
  <c r="M265" i="1"/>
  <c r="M266" i="1"/>
  <c r="M267" i="1"/>
  <c r="M268" i="1"/>
  <c r="M269" i="1"/>
  <c r="M270" i="1"/>
  <c r="M271" i="1"/>
  <c r="M272" i="1"/>
  <c r="M273" i="1"/>
  <c r="M274" i="1"/>
  <c r="M275" i="1"/>
  <c r="M276" i="1"/>
  <c r="M277" i="1"/>
  <c r="M278" i="1"/>
  <c r="M279" i="1"/>
  <c r="M280" i="1"/>
  <c r="M281" i="1"/>
  <c r="M282" i="1"/>
  <c r="M283" i="1"/>
  <c r="M284" i="1"/>
  <c r="M285" i="1"/>
  <c r="M286" i="1"/>
  <c r="M287" i="1"/>
  <c r="M288" i="1"/>
  <c r="M289" i="1"/>
  <c r="M290" i="1"/>
  <c r="M291" i="1"/>
  <c r="M292" i="1"/>
  <c r="M293" i="1"/>
  <c r="M294" i="1"/>
  <c r="M295" i="1"/>
  <c r="M296" i="1"/>
  <c r="M297" i="1"/>
  <c r="M298" i="1"/>
  <c r="M299" i="1"/>
  <c r="M300" i="1"/>
  <c r="M301" i="1"/>
  <c r="M302" i="1"/>
  <c r="M303" i="1"/>
  <c r="M304" i="1"/>
  <c r="M305" i="1"/>
  <c r="M306" i="1"/>
  <c r="M307" i="1"/>
  <c r="M308" i="1"/>
  <c r="M309" i="1"/>
  <c r="M310" i="1"/>
  <c r="M311" i="1"/>
  <c r="M312" i="1"/>
  <c r="M313" i="1"/>
  <c r="M314" i="1"/>
  <c r="M315" i="1"/>
  <c r="M316" i="1"/>
  <c r="M317" i="1"/>
  <c r="M318" i="1"/>
  <c r="M319" i="1"/>
  <c r="M320" i="1"/>
  <c r="M321" i="1"/>
  <c r="M322" i="1"/>
  <c r="M323" i="1"/>
  <c r="M324" i="1"/>
  <c r="M325" i="1"/>
  <c r="M326" i="1"/>
  <c r="M327" i="1"/>
  <c r="M328" i="1"/>
  <c r="M329" i="1"/>
  <c r="M330" i="1"/>
  <c r="M331" i="1"/>
  <c r="M332" i="1"/>
  <c r="M333" i="1"/>
  <c r="M334" i="1"/>
  <c r="M335" i="1"/>
  <c r="M336" i="1"/>
  <c r="M337" i="1"/>
  <c r="M338" i="1"/>
  <c r="M339" i="1"/>
  <c r="M340" i="1"/>
  <c r="M341" i="1"/>
  <c r="M342" i="1"/>
  <c r="M343" i="1"/>
  <c r="M344" i="1"/>
  <c r="M345" i="1"/>
  <c r="M346" i="1"/>
  <c r="M347" i="1"/>
  <c r="M348" i="1"/>
  <c r="M349" i="1"/>
  <c r="M350" i="1"/>
  <c r="M351" i="1"/>
  <c r="M352" i="1"/>
  <c r="M353" i="1"/>
  <c r="M354" i="1"/>
  <c r="M355" i="1"/>
  <c r="M356" i="1"/>
  <c r="M357" i="1"/>
  <c r="M358" i="1"/>
  <c r="M359" i="1"/>
  <c r="M360" i="1"/>
  <c r="M361" i="1"/>
  <c r="M362" i="1"/>
  <c r="M363" i="1"/>
  <c r="M364" i="1"/>
  <c r="M365" i="1"/>
  <c r="M366" i="1"/>
  <c r="M367" i="1"/>
  <c r="M368" i="1"/>
  <c r="M369" i="1"/>
  <c r="M370" i="1"/>
  <c r="M371" i="1"/>
  <c r="M372" i="1"/>
  <c r="M373" i="1"/>
  <c r="M374" i="1"/>
  <c r="M375" i="1"/>
  <c r="M376" i="1"/>
  <c r="M377" i="1"/>
  <c r="M378" i="1"/>
  <c r="M379" i="1"/>
  <c r="M380" i="1"/>
  <c r="M381" i="1"/>
  <c r="M382" i="1"/>
  <c r="M383" i="1"/>
  <c r="M384" i="1"/>
  <c r="M385" i="1"/>
  <c r="M386" i="1"/>
  <c r="M387" i="1"/>
  <c r="M388" i="1"/>
  <c r="M389" i="1"/>
  <c r="M390" i="1"/>
  <c r="M391" i="1"/>
  <c r="M454" i="1"/>
  <c r="M455" i="1"/>
  <c r="M456" i="1"/>
  <c r="M457" i="1"/>
  <c r="M458" i="1"/>
  <c r="M459" i="1"/>
  <c r="M460" i="1"/>
  <c r="M461" i="1"/>
  <c r="M462" i="1"/>
  <c r="M463" i="1"/>
  <c r="M464" i="1"/>
  <c r="M465" i="1"/>
  <c r="M466" i="1"/>
  <c r="M467" i="1"/>
  <c r="M468" i="1"/>
  <c r="M469" i="1"/>
  <c r="M470" i="1"/>
  <c r="M471" i="1"/>
  <c r="M472" i="1"/>
  <c r="M473" i="1"/>
  <c r="M474" i="1"/>
  <c r="M475" i="1"/>
  <c r="M476" i="1"/>
  <c r="M477" i="1"/>
  <c r="M478" i="1"/>
  <c r="M479" i="1"/>
  <c r="M480" i="1"/>
  <c r="M481" i="1"/>
  <c r="M482" i="1"/>
  <c r="M483" i="1"/>
  <c r="M484" i="1"/>
  <c r="M485" i="1"/>
  <c r="M486" i="1"/>
  <c r="M487" i="1"/>
  <c r="M488" i="1"/>
  <c r="M489" i="1"/>
  <c r="M490" i="1"/>
  <c r="M491" i="1"/>
  <c r="M492" i="1"/>
  <c r="M493" i="1"/>
  <c r="M494" i="1"/>
  <c r="M495" i="1"/>
  <c r="M496" i="1"/>
  <c r="I3" i="5"/>
  <c r="D10" i="5" s="1"/>
  <c r="I3" i="7"/>
  <c r="D10" i="7" s="1"/>
  <c r="B128" i="2"/>
  <c r="K35" i="8" l="1"/>
  <c r="L35" i="8"/>
  <c r="J35" i="8"/>
  <c r="J36" i="8" s="1"/>
  <c r="I35" i="8"/>
  <c r="H35" i="8"/>
  <c r="D35" i="8"/>
  <c r="D36" i="8" s="1"/>
  <c r="E35" i="8"/>
  <c r="E36" i="8" s="1"/>
  <c r="G35" i="8"/>
  <c r="G36" i="8" s="1"/>
  <c r="F35" i="8"/>
  <c r="F36" i="8" s="1"/>
  <c r="N5" i="4"/>
  <c r="M3" i="1"/>
  <c r="M4" i="1"/>
  <c r="M5" i="1"/>
  <c r="M6" i="1"/>
  <c r="M7" i="1"/>
  <c r="M8" i="1"/>
  <c r="M9" i="1"/>
  <c r="M10" i="1"/>
  <c r="M11" i="1"/>
  <c r="M12" i="1"/>
  <c r="M13" i="1"/>
  <c r="M14" i="1"/>
  <c r="M15" i="1"/>
  <c r="M16" i="1"/>
  <c r="M17" i="1"/>
  <c r="M18" i="1"/>
  <c r="M19" i="1"/>
  <c r="M20" i="1"/>
  <c r="M21" i="1"/>
  <c r="M22" i="1"/>
  <c r="M23" i="1"/>
  <c r="M24" i="1"/>
  <c r="M25" i="1"/>
  <c r="M26" i="1"/>
  <c r="M27" i="1"/>
  <c r="M28" i="1"/>
  <c r="J129" i="2"/>
  <c r="J130" i="2"/>
  <c r="J134" i="2"/>
  <c r="J135" i="2"/>
  <c r="J140" i="2"/>
  <c r="J143" i="2"/>
  <c r="J144" i="2"/>
  <c r="J145" i="2"/>
  <c r="J147" i="2"/>
  <c r="J150" i="2"/>
  <c r="J152" i="2"/>
  <c r="J154" i="2"/>
  <c r="J160" i="2"/>
  <c r="J168" i="2"/>
  <c r="J175" i="2"/>
  <c r="J176" i="2"/>
  <c r="J181" i="2"/>
  <c r="J183" i="2"/>
  <c r="J185" i="2"/>
  <c r="J190" i="2"/>
  <c r="J191" i="2"/>
  <c r="J194" i="2"/>
  <c r="L3" i="1"/>
  <c r="L4" i="1"/>
  <c r="L7" i="1"/>
  <c r="L10" i="1"/>
  <c r="L15" i="1"/>
  <c r="L16" i="1"/>
  <c r="L19" i="1"/>
  <c r="L23" i="1"/>
  <c r="L24" i="1"/>
  <c r="L27" i="1"/>
  <c r="J128" i="2"/>
  <c r="J131" i="2"/>
  <c r="J132" i="2"/>
  <c r="J133" i="2"/>
  <c r="J141" i="2"/>
  <c r="J142" i="2"/>
  <c r="J146" i="2"/>
  <c r="J149" i="2"/>
  <c r="J153" i="2"/>
  <c r="J156" i="2"/>
  <c r="J157" i="2"/>
  <c r="J158" i="2"/>
  <c r="J161" i="2"/>
  <c r="J163" i="2"/>
  <c r="J164" i="2"/>
  <c r="J165" i="2"/>
  <c r="J166" i="2"/>
  <c r="J169" i="2"/>
  <c r="J172" i="2"/>
  <c r="J173" i="2"/>
  <c r="J174" i="2"/>
  <c r="J177" i="2"/>
  <c r="J184" i="2"/>
  <c r="J187" i="2"/>
  <c r="J188" i="2"/>
  <c r="J189" i="2"/>
  <c r="J192" i="2"/>
  <c r="J195" i="2"/>
  <c r="J196" i="2"/>
  <c r="J197" i="2"/>
  <c r="J198" i="2"/>
  <c r="L5" i="1"/>
  <c r="L8" i="1"/>
  <c r="L9" i="1"/>
  <c r="L12" i="1"/>
  <c r="L13" i="1"/>
  <c r="L17" i="1"/>
  <c r="L18" i="1"/>
  <c r="L21" i="1"/>
  <c r="L25" i="1"/>
  <c r="L28" i="1"/>
  <c r="B7" i="1"/>
  <c r="B8" i="1"/>
  <c r="B9" i="1"/>
  <c r="B10" i="1"/>
  <c r="B17" i="1"/>
  <c r="B18" i="1"/>
  <c r="B23" i="1"/>
  <c r="B25" i="1"/>
  <c r="B26" i="1"/>
  <c r="B129" i="2"/>
  <c r="B131" i="2"/>
  <c r="B132" i="2"/>
  <c r="B133" i="2"/>
  <c r="B134" i="2"/>
  <c r="B135" i="2"/>
  <c r="B136" i="2"/>
  <c r="B141" i="2"/>
  <c r="B142" i="2"/>
  <c r="B143" i="2"/>
  <c r="B145" i="2"/>
  <c r="B147" i="2"/>
  <c r="B150" i="2"/>
  <c r="B151" i="2"/>
  <c r="B152" i="2"/>
  <c r="B153" i="2"/>
  <c r="B154" i="2"/>
  <c r="B157" i="2"/>
  <c r="B158" i="2"/>
  <c r="B159" i="2"/>
  <c r="B160" i="2"/>
  <c r="B161" i="2"/>
  <c r="B162" i="2"/>
  <c r="B165" i="2"/>
  <c r="B166" i="2"/>
  <c r="B168" i="2"/>
  <c r="B170" i="2"/>
  <c r="B173" i="2"/>
  <c r="B174" i="2"/>
  <c r="B175" i="2"/>
  <c r="B176" i="2"/>
  <c r="B181" i="2"/>
  <c r="B182" i="2"/>
  <c r="B183" i="2"/>
  <c r="B185" i="2"/>
  <c r="B188" i="2"/>
  <c r="B189" i="2"/>
  <c r="B190" i="2"/>
  <c r="B191" i="2"/>
  <c r="B192" i="2"/>
  <c r="B193" i="2"/>
  <c r="B196" i="2"/>
  <c r="B197" i="2"/>
  <c r="B198" i="2"/>
  <c r="B140" i="2"/>
  <c r="B144" i="2"/>
  <c r="B146" i="2"/>
  <c r="B148" i="2"/>
  <c r="B149" i="2"/>
  <c r="B155" i="2"/>
  <c r="B156" i="2"/>
  <c r="B163" i="2"/>
  <c r="B164" i="2"/>
  <c r="B167" i="2"/>
  <c r="B169" i="2"/>
  <c r="B171" i="2"/>
  <c r="B172" i="2"/>
  <c r="B177" i="2"/>
  <c r="B184" i="2"/>
  <c r="B186" i="2"/>
  <c r="B187" i="2"/>
  <c r="B194" i="2"/>
  <c r="B195" i="2"/>
  <c r="B11" i="1"/>
  <c r="B12" i="1"/>
  <c r="B13" i="1"/>
  <c r="B14" i="1"/>
  <c r="B15" i="1"/>
  <c r="B16" i="1"/>
  <c r="B19" i="1"/>
  <c r="B20" i="1"/>
  <c r="B21" i="1"/>
  <c r="B22" i="1"/>
  <c r="B24" i="1"/>
  <c r="B27" i="1"/>
  <c r="B28" i="1"/>
  <c r="B130" i="2"/>
  <c r="B3" i="1"/>
  <c r="B4" i="1"/>
  <c r="B5" i="1"/>
  <c r="B6" i="1"/>
  <c r="H36" i="8" l="1"/>
  <c r="I36" i="8"/>
  <c r="L36" i="8"/>
  <c r="K36" i="8"/>
  <c r="D31" i="7"/>
  <c r="F31" i="7"/>
  <c r="E31" i="7"/>
  <c r="J171" i="2"/>
  <c r="J182" i="2"/>
  <c r="J151" i="2"/>
  <c r="J148" i="2"/>
  <c r="J193" i="2"/>
  <c r="J170" i="2"/>
  <c r="J162" i="2"/>
  <c r="J136" i="2"/>
  <c r="J186" i="2"/>
  <c r="J159" i="2"/>
  <c r="J167" i="2"/>
  <c r="L26" i="1"/>
  <c r="J155" i="2"/>
  <c r="L11" i="1"/>
  <c r="L20" i="1"/>
  <c r="L22" i="1"/>
  <c r="L14" i="1"/>
  <c r="L6" i="1"/>
  <c r="D11" i="7" l="1"/>
  <c r="F32" i="7"/>
  <c r="E32" i="7"/>
  <c r="D32" i="7"/>
  <c r="D31" i="5"/>
  <c r="E31" i="5"/>
  <c r="D32" i="4"/>
  <c r="D33" i="4" s="1"/>
  <c r="F32" i="4"/>
  <c r="F33" i="4" s="1"/>
  <c r="E32" i="4"/>
  <c r="E33" i="4" s="1"/>
  <c r="C35" i="4" l="1"/>
  <c r="D10" i="4" s="1"/>
  <c r="D11" i="4" s="1"/>
  <c r="E32" i="5"/>
  <c r="D32" i="5"/>
  <c r="D11" i="5"/>
  <c r="F31" i="5"/>
  <c r="F32" i="5"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31FA5E2-8799-4049-BC59-2AA9D793B516}" keepAlive="1" name="Query - Jaringan" description="Connection to the 'Jaringan' query in the workbook." type="5" refreshedVersion="0" background="1">
    <dbPr connection="Provider=Microsoft.Mashup.OleDb.1;Data Source=$Workbook$;Location=Jaringan;Extended Properties=&quot;&quot;" command="SELECT * FROM [Jaringan]"/>
  </connection>
  <connection id="2" xr16:uid="{CAE3AD72-9A5F-43B0-926D-5B0999F3CCE1}" keepAlive="1" name="Query - Rekap" description="Connection to the 'Rekap' query in the workbook." type="5" refreshedVersion="8" background="1">
    <dbPr connection="Provider=Microsoft.Mashup.OleDb.1;Data Source=$Workbook$;Location=Rekap;Extended Properties=&quot;&quot;" command="SELECT * FROM [Rekap]"/>
  </connection>
  <connection id="3" xr16:uid="{A45F9762-BAA4-4CBC-B96F-4B38F743C648}" keepAlive="1" name="Query - Tower" description="Connection to the 'Tower' query in the workbook." type="5" refreshedVersion="0" background="1">
    <dbPr connection="Provider=Microsoft.Mashup.OleDb.1;Data Source=$Workbook$;Location=Tower;Extended Properties=&quot;&quot;" command="SELECT * FROM [Tower]"/>
  </connection>
  <connection id="4" xr16:uid="{44B3C985-8F9F-4079-90BA-4B9F32BA35F4}" keepAlive="1" name="Query - VSAT" description="Connection to the 'VSAT' query in the workbook." type="5" refreshedVersion="0" background="1">
    <dbPr connection="Provider=Microsoft.Mashup.OleDb.1;Data Source=$Workbook$;Location=VSAT;Extended Properties=&quot;&quot;" command="SELECT * FROM [VSAT]"/>
  </connection>
</connections>
</file>

<file path=xl/sharedStrings.xml><?xml version="1.0" encoding="utf-8"?>
<sst xmlns="http://schemas.openxmlformats.org/spreadsheetml/2006/main" count="10544" uniqueCount="600">
  <si>
    <t>DASHBOARD SEBARAN TELEKOMUNIKASI KAB. KUTAI BARAT</t>
  </si>
  <si>
    <t>NO</t>
  </si>
  <si>
    <t>KECAMATAN</t>
  </si>
  <si>
    <t>KONDISI LAYANAN JARINGAN</t>
  </si>
  <si>
    <t>KONDISI VSAT</t>
  </si>
  <si>
    <t>KONDISI TOWER</t>
  </si>
  <si>
    <t>Coverage</t>
  </si>
  <si>
    <t>Lemah</t>
  </si>
  <si>
    <t>Blankspot</t>
  </si>
  <si>
    <t>JUMLAH PERANGKAT</t>
  </si>
  <si>
    <t>PERANGKAT BERFUNGSI</t>
  </si>
  <si>
    <t>PERANGKAT TIDAK BERFUNGSI</t>
  </si>
  <si>
    <t>PERANGKAT AKTIF</t>
  </si>
  <si>
    <t>PERANGKAT NON AKTIF</t>
  </si>
  <si>
    <t>Barong Tongkok</t>
  </si>
  <si>
    <t>Sekolaq Darat</t>
  </si>
  <si>
    <t>Melak</t>
  </si>
  <si>
    <t>Linggang Bigung</t>
  </si>
  <si>
    <t>Nyuatan</t>
  </si>
  <si>
    <t>Tering</t>
  </si>
  <si>
    <t>Long iram</t>
  </si>
  <si>
    <t>Mook Manaar Bulant</t>
  </si>
  <si>
    <t>Muara pahu</t>
  </si>
  <si>
    <t>Penyinggahan</t>
  </si>
  <si>
    <t>Damai</t>
  </si>
  <si>
    <t>Muara Lawa</t>
  </si>
  <si>
    <t>Siluq Ngurai</t>
  </si>
  <si>
    <t>Bentian Besar</t>
  </si>
  <si>
    <t>Jempang</t>
  </si>
  <si>
    <t>Bongan</t>
  </si>
  <si>
    <t>Total</t>
  </si>
  <si>
    <t>Presentase %</t>
  </si>
  <si>
    <t>Kecamatan</t>
  </si>
  <si>
    <t>Kondisi Layanan</t>
  </si>
  <si>
    <t>Count of Entry Type</t>
  </si>
  <si>
    <t>Status VSAT</t>
  </si>
  <si>
    <t>Sum of Jml VSAT</t>
  </si>
  <si>
    <t>Status Tower</t>
  </si>
  <si>
    <t>Sum of Jml Tower</t>
  </si>
  <si>
    <t>BARONG TONGKOK</t>
  </si>
  <si>
    <t>Berfungsi</t>
  </si>
  <si>
    <t>Grand Total</t>
  </si>
  <si>
    <t>Tidak Berfungsi</t>
  </si>
  <si>
    <t>(blank)</t>
  </si>
  <si>
    <t>BENTIAN BESAR</t>
  </si>
  <si>
    <t>BONGAN</t>
  </si>
  <si>
    <t>DAMAI</t>
  </si>
  <si>
    <t>MELAK</t>
  </si>
  <si>
    <t>MUARA PAHU</t>
  </si>
  <si>
    <t>SEKOLAQ DARAT</t>
  </si>
  <si>
    <t>MOOK MANAAR BULANT</t>
  </si>
  <si>
    <t>LONG IRAM</t>
  </si>
  <si>
    <t>TERING</t>
  </si>
  <si>
    <t>MUARA LAWA</t>
  </si>
  <si>
    <t>NYUATAN</t>
  </si>
  <si>
    <t>PENYINGGAHAN</t>
  </si>
  <si>
    <t>SILUQ NGURAI</t>
  </si>
  <si>
    <t>LINGGANG BIGUNG</t>
  </si>
  <si>
    <t>JEMPANG</t>
  </si>
  <si>
    <t>Provider</t>
  </si>
  <si>
    <t>Kelurahan</t>
  </si>
  <si>
    <t>Entry Type</t>
  </si>
  <si>
    <t>Status Perangkat</t>
  </si>
  <si>
    <t>Perangkat</t>
  </si>
  <si>
    <t>Tower Owner</t>
  </si>
  <si>
    <t>Keterangan Survey</t>
  </si>
  <si>
    <t>Sumber Data</t>
  </si>
  <si>
    <t>Penyedia</t>
  </si>
  <si>
    <t>XL</t>
  </si>
  <si>
    <t>Juaq Asa</t>
  </si>
  <si>
    <t>4G/LTE</t>
  </si>
  <si>
    <t>Vivo</t>
  </si>
  <si>
    <t>Sudah</t>
  </si>
  <si>
    <t>Data Provinsi</t>
  </si>
  <si>
    <t>Pusat/Bakti</t>
  </si>
  <si>
    <t>Telkomsel</t>
  </si>
  <si>
    <t>Gemuhan Asa</t>
  </si>
  <si>
    <t>3G</t>
  </si>
  <si>
    <t>Redmi</t>
  </si>
  <si>
    <t>PT. Len Telekomunikasi</t>
  </si>
  <si>
    <t>Belum</t>
  </si>
  <si>
    <t>Data Pusat/Bakti</t>
  </si>
  <si>
    <t>Manggosky</t>
  </si>
  <si>
    <t>Indosat</t>
  </si>
  <si>
    <t>Mencimai</t>
  </si>
  <si>
    <t>Edge on 2G/UMTS</t>
  </si>
  <si>
    <t>Realme</t>
  </si>
  <si>
    <t>PT. Protelindo</t>
  </si>
  <si>
    <t>Data Dirjen PPI</t>
  </si>
  <si>
    <t>PSN</t>
  </si>
  <si>
    <t>Axis</t>
  </si>
  <si>
    <t>Juhan Asa</t>
  </si>
  <si>
    <t>Not Available</t>
  </si>
  <si>
    <t>Oppo</t>
  </si>
  <si>
    <t>PT. Daya Mitra Telekomunikasi</t>
  </si>
  <si>
    <t>Data Survey Kominfo</t>
  </si>
  <si>
    <t>Provinsi Kaltim</t>
  </si>
  <si>
    <t>3 (Three)</t>
  </si>
  <si>
    <t>Geleo Baru</t>
  </si>
  <si>
    <t>PT. Indosat</t>
  </si>
  <si>
    <t>Data Laporan Wilayah(Petinggi)</t>
  </si>
  <si>
    <t>Belempung Ulaq</t>
  </si>
  <si>
    <t>PT. Mitratel</t>
  </si>
  <si>
    <t>Data Bapenda</t>
  </si>
  <si>
    <t>Telkomsel, XL</t>
  </si>
  <si>
    <t>PT. Telkom</t>
  </si>
  <si>
    <t>Telkomsel,XL,Indosat</t>
  </si>
  <si>
    <t>Geleo Asa</t>
  </si>
  <si>
    <t>PT. Telkomsel</t>
  </si>
  <si>
    <t>Telkomsel,XL,Indosat,Axis,3(Three)</t>
  </si>
  <si>
    <t>Engkuni Pasek</t>
  </si>
  <si>
    <t>PT. Tower Bersama Grup</t>
  </si>
  <si>
    <t>Telkomsel,Indosat</t>
  </si>
  <si>
    <t>Muara Asa</t>
  </si>
  <si>
    <t xml:space="preserve">PT. Flexi </t>
  </si>
  <si>
    <t>XL,Indosat</t>
  </si>
  <si>
    <t>Sendawar</t>
  </si>
  <si>
    <t>PT. Solusi Kreasi Pratama</t>
  </si>
  <si>
    <t>Rejo Basuki</t>
  </si>
  <si>
    <t>Sumber Sari</t>
  </si>
  <si>
    <t>Belum Diketahui</t>
  </si>
  <si>
    <t>Simpang Raya</t>
  </si>
  <si>
    <t>PT. Excelcomindo Pratama/PT.FLEXI</t>
  </si>
  <si>
    <t>Pepas/Pepes Asa</t>
  </si>
  <si>
    <t>Ombau Asa</t>
  </si>
  <si>
    <t>Ngenyan Asa</t>
  </si>
  <si>
    <t>Pepas Eheng</t>
  </si>
  <si>
    <t>Ongko Asa</t>
  </si>
  <si>
    <t>Balok Asa</t>
  </si>
  <si>
    <t>Asa</t>
  </si>
  <si>
    <t>Randa Empas</t>
  </si>
  <si>
    <t>Jelmu Sibak</t>
  </si>
  <si>
    <t>Penarung</t>
  </si>
  <si>
    <t>Tukuq</t>
  </si>
  <si>
    <t>Suakong</t>
  </si>
  <si>
    <t>Tende</t>
  </si>
  <si>
    <t>Sambung</t>
  </si>
  <si>
    <t>Anan Jaya</t>
  </si>
  <si>
    <t>Dilang Puti</t>
  </si>
  <si>
    <t>Muara Kedang</t>
  </si>
  <si>
    <t>Jambuk</t>
  </si>
  <si>
    <t>Lemper</t>
  </si>
  <si>
    <t>Siram Jaya</t>
  </si>
  <si>
    <t>Siram Makmur</t>
  </si>
  <si>
    <t>Pereng Talik</t>
  </si>
  <si>
    <t>Bukit Harapan</t>
  </si>
  <si>
    <t>Jambuk Makmur</t>
  </si>
  <si>
    <t>Penawai</t>
  </si>
  <si>
    <t>Tanjung Soke</t>
  </si>
  <si>
    <t>Deraya</t>
  </si>
  <si>
    <t>Gerunggung</t>
  </si>
  <si>
    <t>Tanjung Sari</t>
  </si>
  <si>
    <t xml:space="preserve">Muara Siram </t>
  </si>
  <si>
    <t>Resak</t>
  </si>
  <si>
    <t>Muara Gusik</t>
  </si>
  <si>
    <t>Muara Bomboy</t>
  </si>
  <si>
    <t>Mantar</t>
  </si>
  <si>
    <t>Benung</t>
  </si>
  <si>
    <t>Tepulang</t>
  </si>
  <si>
    <t>Keay</t>
  </si>
  <si>
    <t>Sempatn Kelauq</t>
  </si>
  <si>
    <t>Muara Nilik</t>
  </si>
  <si>
    <t>Damai Kota</t>
  </si>
  <si>
    <t>Muara Tokong</t>
  </si>
  <si>
    <t>Damai Seberang</t>
  </si>
  <si>
    <t>Bermai</t>
  </si>
  <si>
    <t>Lumpat Dahuq</t>
  </si>
  <si>
    <t>Mendika</t>
  </si>
  <si>
    <t>Muara Nyahing</t>
  </si>
  <si>
    <t>Kelian</t>
  </si>
  <si>
    <t>Jengan Danum</t>
  </si>
  <si>
    <t>Besiq (Besik)</t>
  </si>
  <si>
    <t>Pentat</t>
  </si>
  <si>
    <t>Bekokong Makmur</t>
  </si>
  <si>
    <t>Muara Tae</t>
  </si>
  <si>
    <t>Tanjung Jan</t>
  </si>
  <si>
    <t>Tanjung Isuy</t>
  </si>
  <si>
    <t>Muara Ohong</t>
  </si>
  <si>
    <t>Muara Nayan</t>
  </si>
  <si>
    <t>Perigiq</t>
  </si>
  <si>
    <t>Mancong</t>
  </si>
  <si>
    <t>Pulau Lanting</t>
  </si>
  <si>
    <t>Tanjung Jone</t>
  </si>
  <si>
    <t>Lembonah</t>
  </si>
  <si>
    <t>Bigung Baru</t>
  </si>
  <si>
    <t>Melapeh Baru</t>
  </si>
  <si>
    <t>Tutuh (Tutung)</t>
  </si>
  <si>
    <t>Linggang Melapeh</t>
  </si>
  <si>
    <t>Purwadadi</t>
  </si>
  <si>
    <t>Linggang Mapan</t>
  </si>
  <si>
    <t>Linggang Amer</t>
  </si>
  <si>
    <t>Bangun Sari</t>
  </si>
  <si>
    <t>Linggang Kebut</t>
  </si>
  <si>
    <t>Linggang Mencelew</t>
  </si>
  <si>
    <t>Ujoh Halang</t>
  </si>
  <si>
    <t>Long Iram Kota</t>
  </si>
  <si>
    <t>Kelian Luar</t>
  </si>
  <si>
    <t>Keliway</t>
  </si>
  <si>
    <t>Muara Leban</t>
  </si>
  <si>
    <t>Suko Mulyo</t>
  </si>
  <si>
    <t>Long Iram Ilir</t>
  </si>
  <si>
    <t>Long Iram Bayan</t>
  </si>
  <si>
    <t>Longiram Seberang</t>
  </si>
  <si>
    <t>Anah</t>
  </si>
  <si>
    <t>Long Daliq</t>
  </si>
  <si>
    <t>Muara Benangaq</t>
  </si>
  <si>
    <t>Empas</t>
  </si>
  <si>
    <t>Melak Ilir</t>
  </si>
  <si>
    <t>Melak Ulu</t>
  </si>
  <si>
    <t>Muara Bunyut</t>
  </si>
  <si>
    <t>Empakuq</t>
  </si>
  <si>
    <t>Muara Batuq</t>
  </si>
  <si>
    <t>Merayaq</t>
  </si>
  <si>
    <t>Linggang Marimun</t>
  </si>
  <si>
    <t>Gunung Rampah</t>
  </si>
  <si>
    <t>Rambayan</t>
  </si>
  <si>
    <t>Gemuruh</t>
  </si>
  <si>
    <t>Abit</t>
  </si>
  <si>
    <t>Sakaq Lotoq</t>
  </si>
  <si>
    <t>Sakaq Tada</t>
  </si>
  <si>
    <t>Karangan</t>
  </si>
  <si>
    <t>Gadur</t>
  </si>
  <si>
    <t>Kelumpang</t>
  </si>
  <si>
    <t>Tondoh</t>
  </si>
  <si>
    <t>Jengan</t>
  </si>
  <si>
    <t>Muara Kalaq</t>
  </si>
  <si>
    <t>Muara Jawaq</t>
  </si>
  <si>
    <t>Cempedas</t>
  </si>
  <si>
    <t>Payang</t>
  </si>
  <si>
    <t>Dingin</t>
  </si>
  <si>
    <t>Lataq/Lotaq</t>
  </si>
  <si>
    <t>Muara Begai</t>
  </si>
  <si>
    <t>Lambing</t>
  </si>
  <si>
    <t>Benggeris</t>
  </si>
  <si>
    <t>Tanjung Pagar</t>
  </si>
  <si>
    <t>Tepian Ulaq</t>
  </si>
  <si>
    <t>Dasaq</t>
  </si>
  <si>
    <t>Teluk Tempudau</t>
  </si>
  <si>
    <t>Tanjung Laong</t>
  </si>
  <si>
    <t>Muara Beloan</t>
  </si>
  <si>
    <t>Sebelang</t>
  </si>
  <si>
    <t>Muara Baroh</t>
  </si>
  <si>
    <t>Mendung</t>
  </si>
  <si>
    <t>Gunung Bayan</t>
  </si>
  <si>
    <t>Jerang Melayu</t>
  </si>
  <si>
    <t>Jerang Dayak</t>
  </si>
  <si>
    <t>Sembuan</t>
  </si>
  <si>
    <t>Intu Lingau</t>
  </si>
  <si>
    <t>Dempar</t>
  </si>
  <si>
    <t>Jontai</t>
  </si>
  <si>
    <t>Mu'ut</t>
  </si>
  <si>
    <t>Lakan Bilem</t>
  </si>
  <si>
    <t>Sentalar</t>
  </si>
  <si>
    <t>Terajuk</t>
  </si>
  <si>
    <t>Awai</t>
  </si>
  <si>
    <t>Temula</t>
  </si>
  <si>
    <t>Penyinggahan Ilir</t>
  </si>
  <si>
    <t>Penyinggahan Ulu</t>
  </si>
  <si>
    <t>Bakung</t>
  </si>
  <si>
    <t>Minta</t>
  </si>
  <si>
    <t>Loa Deras</t>
  </si>
  <si>
    <t>Tanjung Haur</t>
  </si>
  <si>
    <t>Sekolaq Joleq</t>
  </si>
  <si>
    <t>Sri Mulyo</t>
  </si>
  <si>
    <t>Sekolaq Oday</t>
  </si>
  <si>
    <t>Sumber Bangun</t>
  </si>
  <si>
    <t>Sumber Rejo</t>
  </si>
  <si>
    <t>Leleng</t>
  </si>
  <si>
    <t>Sekolaq Muliaq</t>
  </si>
  <si>
    <t>Kendesiq</t>
  </si>
  <si>
    <t>Tanah Mea (Tana Mea)</t>
  </si>
  <si>
    <t>Muara Ponak</t>
  </si>
  <si>
    <t>Bentas</t>
  </si>
  <si>
    <t>Betung</t>
  </si>
  <si>
    <t>Tebisaq</t>
  </si>
  <si>
    <t>Kaliq</t>
  </si>
  <si>
    <t>Tendiq</t>
  </si>
  <si>
    <t>Penawang</t>
  </si>
  <si>
    <t>Kiaq</t>
  </si>
  <si>
    <t>Muara Kelawit</t>
  </si>
  <si>
    <t>Kenyanyan</t>
  </si>
  <si>
    <t>Sang Sang (Sansang)</t>
  </si>
  <si>
    <t>Rikong</t>
  </si>
  <si>
    <t>Lendian Liang Nayuk</t>
  </si>
  <si>
    <t>Muhur</t>
  </si>
  <si>
    <t>Muyub/Muyup Ilir</t>
  </si>
  <si>
    <t>Purworejo</t>
  </si>
  <si>
    <t>Muyub/Muyup Ulu</t>
  </si>
  <si>
    <t>Kelian Dalam</t>
  </si>
  <si>
    <t>Tering Seberang</t>
  </si>
  <si>
    <t>Jelemuq/Jelmuq</t>
  </si>
  <si>
    <t>Gabung Baru</t>
  </si>
  <si>
    <t>Muyub/Muyup Aket</t>
  </si>
  <si>
    <t>Banjar Rejo</t>
  </si>
  <si>
    <t>Muara Mujan</t>
  </si>
  <si>
    <t>Tering Lama Ulu</t>
  </si>
  <si>
    <t>Kelubaq</t>
  </si>
  <si>
    <t>Tukul</t>
  </si>
  <si>
    <t>Tering Baru</t>
  </si>
  <si>
    <t>Tering Lama</t>
  </si>
  <si>
    <t>Desa/Kelurahan</t>
  </si>
  <si>
    <t>Perangkat Survey</t>
  </si>
  <si>
    <t>Keterangan Data</t>
  </si>
  <si>
    <t>Foto Bukti</t>
  </si>
  <si>
    <t>Tanggal</t>
  </si>
  <si>
    <t>Bulan</t>
  </si>
  <si>
    <t>Tahun</t>
  </si>
  <si>
    <t>Rumpun</t>
  </si>
  <si>
    <t>Keterangan Data Survey</t>
  </si>
  <si>
    <t xml:space="preserve">Sudah </t>
  </si>
  <si>
    <t>Update</t>
  </si>
  <si>
    <t>KALIQ</t>
  </si>
  <si>
    <t>Xiomi</t>
  </si>
  <si>
    <t>Data Tahun Sebelumnya</t>
  </si>
  <si>
    <t>Nokia</t>
  </si>
  <si>
    <t>belum terjangkau secara keseluruhan</t>
  </si>
  <si>
    <t>di tempat tertentu yang dapat mengakses</t>
  </si>
  <si>
    <t>petinggi memberi keterangan tidak ada layanan?</t>
  </si>
  <si>
    <t>Jaringan Telkomsel &amp; Indosat tidak mencangkup 50% wilayah kampung (tempat tertentu)</t>
  </si>
  <si>
    <t xml:space="preserve">Jaringan Telkomsel tidak mencangkup 50% wilayah kampung (tempat tertentu) dan tower indosat tdk berfungsi </t>
  </si>
  <si>
    <t>tower telkomsel ada tapi sinyal lemah, ada tower indosat, tower xl tidak ada sinyal</t>
  </si>
  <si>
    <t>masih ragu entry typenya, ada tower indosat tapi tdk ada sinyal</t>
  </si>
  <si>
    <t>Ada penguat sinyal kampung (tdk stabil)</t>
  </si>
  <si>
    <t>Jaringan sering mati total 1 sampai 3 hari akibat masih pakai genset tetapi kampung telah suplay pln 24 jam</t>
  </si>
  <si>
    <t>Jaringan ada telkomsel tetapi di beberapa daerah tertentu saja</t>
  </si>
  <si>
    <t>jaringan telkomsel ada namun tidak bisa akses internet dan ada jaringan indosat tapi masih tempat tertentu yg bisa akses</t>
  </si>
  <si>
    <t>Telksomsel (2G -Lemah)</t>
  </si>
  <si>
    <t>tidak ada jaringan/mati total? Perlu di perjelas.</t>
  </si>
  <si>
    <t>Kec</t>
  </si>
  <si>
    <t>Lokasi Alat</t>
  </si>
  <si>
    <t>Jml VSAT</t>
  </si>
  <si>
    <t>Foto Bukti VSAT</t>
  </si>
  <si>
    <t>Kantor Kepala Kampung</t>
  </si>
  <si>
    <t>TK</t>
  </si>
  <si>
    <t>PUSTU</t>
  </si>
  <si>
    <t xml:space="preserve">SD </t>
  </si>
  <si>
    <t>POSYANDU</t>
  </si>
  <si>
    <t>Feb</t>
  </si>
  <si>
    <t>VSAT</t>
  </si>
  <si>
    <t>SDN 015 DERAYA LEMPER</t>
  </si>
  <si>
    <t xml:space="preserve">                                                                 </t>
  </si>
  <si>
    <t>Latitude</t>
  </si>
  <si>
    <t>Longitude</t>
  </si>
  <si>
    <t>Detail Lokasi</t>
  </si>
  <si>
    <t>Jml Tower</t>
  </si>
  <si>
    <t>Pemilik Tower</t>
  </si>
  <si>
    <t>Operator Celuler</t>
  </si>
  <si>
    <t>Keterangan Status Tower</t>
  </si>
  <si>
    <t>Tinggi Tower</t>
  </si>
  <si>
    <t>Foto Tower</t>
  </si>
  <si>
    <t>Detail Keterangan</t>
  </si>
  <si>
    <t>S.00°12'45,5'</t>
  </si>
  <si>
    <t>E.115°46'46,0'</t>
  </si>
  <si>
    <t>Jl.Jendral Sudirman Rt.01</t>
  </si>
  <si>
    <t>62 Meter</t>
  </si>
  <si>
    <t>S.00°16'20,3'</t>
  </si>
  <si>
    <t>E.115°40'46,1'</t>
  </si>
  <si>
    <t>Jl.Nangka Rt.03</t>
  </si>
  <si>
    <t>72 Meter</t>
  </si>
  <si>
    <t>S.00°30959</t>
  </si>
  <si>
    <t>E.115°85529</t>
  </si>
  <si>
    <t>PT. Truboindo</t>
  </si>
  <si>
    <t>102 Meter</t>
  </si>
  <si>
    <t>S.00°13'59,3'</t>
  </si>
  <si>
    <t>E.115°40'54,8'</t>
  </si>
  <si>
    <t>Jl.Bengkel Rt.07</t>
  </si>
  <si>
    <t>82 Meter</t>
  </si>
  <si>
    <t>S.00°1861</t>
  </si>
  <si>
    <t>E.115°71353</t>
  </si>
  <si>
    <t>Jl.Poros Rt.01</t>
  </si>
  <si>
    <t>S.00ᴼ14'03,2'</t>
  </si>
  <si>
    <t>E.115ᴼ41'07,4'</t>
  </si>
  <si>
    <t>Jl.Awang Senopati Rt.8</t>
  </si>
  <si>
    <t>71 Meter</t>
  </si>
  <si>
    <t>S.0.21236</t>
  </si>
  <si>
    <t>E.115.73794</t>
  </si>
  <si>
    <t>Jl.Ngenyan Asa Rt.003</t>
  </si>
  <si>
    <t>70 Meter</t>
  </si>
  <si>
    <t>S.0.22130</t>
  </si>
  <si>
    <t>E.115.70939</t>
  </si>
  <si>
    <t>Jl.Sinar Tani Rt.001</t>
  </si>
  <si>
    <t>50 Meter</t>
  </si>
  <si>
    <t>S.00'22543'</t>
  </si>
  <si>
    <t>E.115'68980'</t>
  </si>
  <si>
    <t>Jl.Pangeran Antasari Rt.02</t>
  </si>
  <si>
    <t>S.00'24954'</t>
  </si>
  <si>
    <t>E.115'70889'</t>
  </si>
  <si>
    <t>Jl.Sultan Hasanudin Rt.04</t>
  </si>
  <si>
    <t>S.00'24693'</t>
  </si>
  <si>
    <t>E.115'70018'</t>
  </si>
  <si>
    <t>Jl.Pandan Wangi Rt.02</t>
  </si>
  <si>
    <t>S.00'25662'</t>
  </si>
  <si>
    <t>E.115'68439'</t>
  </si>
  <si>
    <t>Jl.Imam Bonjol Rt. 15 Gang Karya Lestari</t>
  </si>
  <si>
    <t>S.00°14'43,3'</t>
  </si>
  <si>
    <t>E.115°41'159</t>
  </si>
  <si>
    <t>Jl.Imam Bonjol Rt.04</t>
  </si>
  <si>
    <t>Jl.SumberSari</t>
  </si>
  <si>
    <t>S.00°01618</t>
  </si>
  <si>
    <t>E.115°745505</t>
  </si>
  <si>
    <t>Geleo Baru Rt.01</t>
  </si>
  <si>
    <t>S.00ᴼ11'32,'</t>
  </si>
  <si>
    <t>E.115ᴼ42'58,80'</t>
  </si>
  <si>
    <t>Ombau Asa Rt.02</t>
  </si>
  <si>
    <t>90 Meter</t>
  </si>
  <si>
    <t>S.00ᴼ14'45,5'</t>
  </si>
  <si>
    <t>E.115ᴼ43'06,9'</t>
  </si>
  <si>
    <t>Jl.Angsoka Rt.06</t>
  </si>
  <si>
    <t>S.00°13'53,7'</t>
  </si>
  <si>
    <t>E.115°48'58</t>
  </si>
  <si>
    <t>Jl.A Yani Rt.14</t>
  </si>
  <si>
    <t>S.00°30'36,4'</t>
  </si>
  <si>
    <t>E.117°06'56,8'</t>
  </si>
  <si>
    <t>PT.TCM Site Bunyut</t>
  </si>
  <si>
    <t>S.00°13'59,7'</t>
  </si>
  <si>
    <t>PHE</t>
  </si>
  <si>
    <t>Jl.Gajah Mada Rt.20</t>
  </si>
  <si>
    <t>54 Meter</t>
  </si>
  <si>
    <t>S.00°14'6,04,6'</t>
  </si>
  <si>
    <t>E.115°49'24,1'</t>
  </si>
  <si>
    <t>Jl.R.A Kartini Rt.03</t>
  </si>
  <si>
    <t>S.00.23639</t>
  </si>
  <si>
    <t>E.115. 1892</t>
  </si>
  <si>
    <t>Jl.Gunung Aji</t>
  </si>
  <si>
    <t>PT. Daya Mitra Telekomunikasi/PT.Telkom</t>
  </si>
  <si>
    <t>42 Meter</t>
  </si>
  <si>
    <t>S.00ᴼ14'6,04,6"</t>
  </si>
  <si>
    <t>E.115ᴼ49'24,1'</t>
  </si>
  <si>
    <t>Jl.Gang Cipta Karya Rt.03</t>
  </si>
  <si>
    <t>PT. Excelcomindo Pratama</t>
  </si>
  <si>
    <t>S.00'14'02,7'</t>
  </si>
  <si>
    <t>E.115'49'59,8'</t>
  </si>
  <si>
    <t>Jl.17 Agustus Rt.5</t>
  </si>
  <si>
    <t>40 Meter</t>
  </si>
  <si>
    <t>Jl.Dimbak Rt.02</t>
  </si>
  <si>
    <t>S.00.30960</t>
  </si>
  <si>
    <t>E.115.85538</t>
  </si>
  <si>
    <t>PT.Trubaindo Coal</t>
  </si>
  <si>
    <t>S.00°08'34'</t>
  </si>
  <si>
    <t>E.115°37'47,7'</t>
  </si>
  <si>
    <t>Jl.Olah Bebaya Rt.07</t>
  </si>
  <si>
    <t>S.00 11'32,6''</t>
  </si>
  <si>
    <t>Jl.Olah Bebaya</t>
  </si>
  <si>
    <t>S.00ᴼ14314</t>
  </si>
  <si>
    <t>E.115ᴼ57545</t>
  </si>
  <si>
    <t>Jl.Danau Aco Rt.03</t>
  </si>
  <si>
    <t>S.00ᴼ12'352'</t>
  </si>
  <si>
    <t>E.115ᴼ38'254'</t>
  </si>
  <si>
    <t>Jl.Poros Tutung Rt.02</t>
  </si>
  <si>
    <t>S.00ᴼ18'58,3'</t>
  </si>
  <si>
    <t>E.115ᴼ30'59,1'</t>
  </si>
  <si>
    <t>Jl.Sembuan (Beluq)</t>
  </si>
  <si>
    <t>PT. Telkomsel/PT.Tower Bersama Grup</t>
  </si>
  <si>
    <t>S.00ᴼ05'04,0'</t>
  </si>
  <si>
    <t>E.115ᴼ38'35.5'.'</t>
  </si>
  <si>
    <t>Jl.Kapt Tausin Rt.04</t>
  </si>
  <si>
    <t>S.00ᴼ01'06,2'</t>
  </si>
  <si>
    <t>E.115ᴼ37'35,0'</t>
  </si>
  <si>
    <t>Jl.Dr.Soewondo Rt.6</t>
  </si>
  <si>
    <t>Rt.02</t>
  </si>
  <si>
    <t>S.00ᴼ32'18,7'</t>
  </si>
  <si>
    <t>E.115ᴼ54'46,4'</t>
  </si>
  <si>
    <t>Jl.Perintis Rt.05</t>
  </si>
  <si>
    <t>S.00ᴼ17022</t>
  </si>
  <si>
    <t>E.115. 88682</t>
  </si>
  <si>
    <t>Jl.Rajawali Rt.04</t>
  </si>
  <si>
    <t>Jl.Teluk Tempudau Rt.01</t>
  </si>
  <si>
    <t xml:space="preserve">Jl.Raden Baroh </t>
  </si>
  <si>
    <t>S.00ᴼ34.402'</t>
  </si>
  <si>
    <t>E.116ᴼ00.769''</t>
  </si>
  <si>
    <t>S.00ᴼ06'3,7'</t>
  </si>
  <si>
    <t>E.117ᴼ20'17,'</t>
  </si>
  <si>
    <t>Jl.Srimolo Rt.04</t>
  </si>
  <si>
    <t>S.00ᴼ27'05,8'</t>
  </si>
  <si>
    <t>E.115ᴼ41'51,2'</t>
  </si>
  <si>
    <t>Jl.Damai Mendika</t>
  </si>
  <si>
    <t>S.00ᴼ23.27,7'</t>
  </si>
  <si>
    <t>E.115ᴼ43'16,6''</t>
  </si>
  <si>
    <t>Jl.TransKalimantan</t>
  </si>
  <si>
    <t>S.00ᴼ27'01.7'</t>
  </si>
  <si>
    <t>E.115ᴼ41'48,3'</t>
  </si>
  <si>
    <t>S.00'14 10.3'</t>
  </si>
  <si>
    <t>E.115'41.46.7'</t>
  </si>
  <si>
    <t>Jl.Raden Mas Kertapati</t>
  </si>
  <si>
    <t>S.00ᴼ27'59,2'</t>
  </si>
  <si>
    <t>E.115ᴼ45'42,8'</t>
  </si>
  <si>
    <t>Jl. Poros Samarinda-Melak</t>
  </si>
  <si>
    <t>Jl.Hauling PT.TCM Kamp Adong</t>
  </si>
  <si>
    <t>S.00ᴼ30'436'</t>
  </si>
  <si>
    <t>E.115ᴼ46'201'</t>
  </si>
  <si>
    <t>Jl.TransKalimantan Rt.05</t>
  </si>
  <si>
    <t xml:space="preserve">Rt.05 </t>
  </si>
  <si>
    <t>S.00ᴼ32'27,5'</t>
  </si>
  <si>
    <t>E.115ᴼ55'00,8'</t>
  </si>
  <si>
    <t>Jl.Muhur Rt.02</t>
  </si>
  <si>
    <t xml:space="preserve">Jl.Tanah Mea </t>
  </si>
  <si>
    <t>S.00ᴼ42'55,0'</t>
  </si>
  <si>
    <t>E.116ᴼ46'02,0'</t>
  </si>
  <si>
    <t>Jl.TMR Rt.02</t>
  </si>
  <si>
    <t>92 Meter</t>
  </si>
  <si>
    <t>S.00ᴼ30'50,1'</t>
  </si>
  <si>
    <t>E.116ᴼ08'22,1'</t>
  </si>
  <si>
    <t>Jl. Tanjung Isuy</t>
  </si>
  <si>
    <t>Jl.Muara Tae</t>
  </si>
  <si>
    <t>S.0.57102</t>
  </si>
  <si>
    <t>E.116.10066</t>
  </si>
  <si>
    <t>Jl.Muara Nayan</t>
  </si>
  <si>
    <t>S.00ᴼ30'758'</t>
  </si>
  <si>
    <t>E.116ᴼ08'626''</t>
  </si>
  <si>
    <t>S.00ᴼ44'27,5'</t>
  </si>
  <si>
    <t>E.116ᴼ16 0,02</t>
  </si>
  <si>
    <t>Jl.TransKaltim Rt.02</t>
  </si>
  <si>
    <t>PT. Telkomsel/PT.Indosat/PT.Mitratel</t>
  </si>
  <si>
    <t>S.00 39.476</t>
  </si>
  <si>
    <t>E.116 14.217</t>
  </si>
  <si>
    <t>Jl.Penawai Rt.02</t>
  </si>
  <si>
    <t>Jl.Simpang Petung Rt.01</t>
  </si>
  <si>
    <t>S.00.28111</t>
  </si>
  <si>
    <t>E.115. 78086</t>
  </si>
  <si>
    <t>Jl. Sekolaq Darat Rt.01</t>
  </si>
  <si>
    <t>-0.224722</t>
  </si>
  <si>
    <t>115.3481</t>
  </si>
  <si>
    <t>52 Meter</t>
  </si>
  <si>
    <t>0.023022</t>
  </si>
  <si>
    <t>115.7738</t>
  </si>
  <si>
    <t>0.55164</t>
  </si>
  <si>
    <t>115.5582</t>
  </si>
  <si>
    <t>1.012494</t>
  </si>
  <si>
    <t>115.7621</t>
  </si>
  <si>
    <t>32 Meter</t>
  </si>
  <si>
    <t>-0.494278</t>
  </si>
  <si>
    <t>116.0641</t>
  </si>
  <si>
    <t>Jl. Binaraga Rt.03 Poros Muara Kedang</t>
  </si>
  <si>
    <t>PT.Telkomsel</t>
  </si>
  <si>
    <t>Jl.Papant Puti Rt.03</t>
  </si>
  <si>
    <t>PT. Telkom/PT.Indosat/PT.Protelindo</t>
  </si>
  <si>
    <t>Program Pembangunan Bakti</t>
  </si>
  <si>
    <t>Jl.Jendral A.Yani Rt.04</t>
  </si>
  <si>
    <t>PT.Indosat</t>
  </si>
  <si>
    <t>Jl.Macan Dahan Rt.09</t>
  </si>
  <si>
    <t>PT.Len Telekomunikasi</t>
  </si>
  <si>
    <t>Jl.Senopati Rt.08</t>
  </si>
  <si>
    <t>PT.Tower Bersama Grup</t>
  </si>
  <si>
    <t>Jl.Kapling Rt.01</t>
  </si>
  <si>
    <t>PT.Mitratel</t>
  </si>
  <si>
    <t>Jl.Sekolaq Oday Rt.03</t>
  </si>
  <si>
    <t>PT.Protelindo</t>
  </si>
  <si>
    <t>Jl.Dimbak Rt.09</t>
  </si>
  <si>
    <t xml:space="preserve">Jl.K.H Dewantara </t>
  </si>
  <si>
    <t>Jl.Patimura Rt.29</t>
  </si>
  <si>
    <t>Jl.Puncan Karna Rt.06</t>
  </si>
  <si>
    <t>S.00ᴼ05'079''</t>
  </si>
  <si>
    <t>E.115ᴼ27'479</t>
  </si>
  <si>
    <t>Jl.Pembangunan Rt.07</t>
  </si>
  <si>
    <t>PT.Tower Bersama Grup/PT.Protelindo</t>
  </si>
  <si>
    <t>Jl.Raya Tering Rt.08</t>
  </si>
  <si>
    <t>Linggang Tutung</t>
  </si>
  <si>
    <t>Jl. Poros Kampung Tutung</t>
  </si>
  <si>
    <t>Jl.PT.Kem Rt.04</t>
  </si>
  <si>
    <t>Jl.Kampung Terajuk Rt.04</t>
  </si>
  <si>
    <t>PT.Tower Bersama Grup/PT.Telkomsel</t>
  </si>
  <si>
    <t>PT.Excelcomindo Pratama</t>
  </si>
  <si>
    <t>JL. Kampung Kelian Luar Rt.02</t>
  </si>
  <si>
    <t>Jl.Usaha Tani Apo Tedung Rt.03</t>
  </si>
  <si>
    <t>Jl.Usaha Tani Apo Jure Rt.03</t>
  </si>
  <si>
    <t>JL.Mangku Aji</t>
  </si>
  <si>
    <t>Jl.Sempakat Rt.01</t>
  </si>
  <si>
    <t>JL.Kampung Loa Deras</t>
  </si>
  <si>
    <t>Jl.Awang Long Rt.06</t>
  </si>
  <si>
    <t xml:space="preserve">Jl.Sudirman </t>
  </si>
  <si>
    <t>PT.Excelcomindo</t>
  </si>
  <si>
    <t>Jl.TransKalimantan Rt.06</t>
  </si>
  <si>
    <t>Jl. TransKalimantan Rt.02</t>
  </si>
  <si>
    <t>Jl.PT.TCM site Adong</t>
  </si>
  <si>
    <t>PT. Protelindo/PT.Indosat</t>
  </si>
  <si>
    <t>PT. Protelindo/PT.Excelcomindo Pratama</t>
  </si>
  <si>
    <t>Dipindah ke Karangan</t>
  </si>
  <si>
    <t xml:space="preserve">Jl. Tambang PT.GBPC KM.23 </t>
  </si>
  <si>
    <t>PT.Excelcomindo/PT.Indosat</t>
  </si>
  <si>
    <t>Jl. Batu Bara Rt.03</t>
  </si>
  <si>
    <t>PEMERINTAH DAERAH KABUPATEN KUTAI BARAT</t>
  </si>
  <si>
    <t>DINAS KOMUNIKASI DAN INFORMATIKA</t>
  </si>
  <si>
    <t>Komplek Perkantoran Kabupaten Kutai Barat 75576. Telepon (0545) 4043841 - 4043704</t>
  </si>
  <si>
    <t xml:space="preserve">            Fax (05450 4043843. Website : www.kutaibaratkab.go.id</t>
  </si>
  <si>
    <t>SENDAWAR</t>
  </si>
  <si>
    <t>Jml Desa</t>
  </si>
  <si>
    <t>BIDANG APLIKASI DAN INFORMATIKA</t>
  </si>
  <si>
    <t>REKAPITULASI DAN LAPORAN DATA TELEKOMUNIKASI</t>
  </si>
  <si>
    <t>KETERANGAN</t>
  </si>
  <si>
    <t>JUMLAH SUDAH DI SURVEY</t>
  </si>
  <si>
    <t>JUMLAH BELUM DI SURVEY</t>
  </si>
  <si>
    <t>REPORT DATA SURVEY SEBARAN TELEKOMUNIKASI</t>
  </si>
  <si>
    <t>KONDISI LAYANAN TELEKOMUNIKASI</t>
  </si>
  <si>
    <t>JUMLAH</t>
  </si>
  <si>
    <t>PRESENTASE</t>
  </si>
  <si>
    <t>REKAPITULASI DAN LAPORAN DATA VSAT</t>
  </si>
  <si>
    <t>JUMLAH KELURAHAN/DESA</t>
  </si>
  <si>
    <t>REPORT DATA VSAT</t>
  </si>
  <si>
    <t>REKAPITULASI DAN LAPORAN DATA TOWER</t>
  </si>
  <si>
    <t>REPORT DATA TOWER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</si>
</sst>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charset val="1"/>
      <scheme val="minor"/>
    </font>
    <font>
      <sz val="11"/>
      <color theme="1"/>
      <name val="Calibri"/>
      <family val="2"/>
      <scheme val="minor"/>
    </font>
    <font>
      <sz val="11"/>
      <color theme="1"/>
      <name val="Calibri"/>
      <family val="2"/>
      <charset val="1"/>
      <scheme val="minor"/>
    </font>
    <font>
      <b/>
      <sz val="11"/>
      <color theme="1"/>
      <name val="Calibri"/>
      <family val="2"/>
      <scheme val="minor"/>
    </font>
    <font>
      <b/>
      <i/>
      <sz val="11"/>
      <color theme="1"/>
      <name val="Calibri"/>
      <family val="2"/>
      <scheme val="minor"/>
    </font>
    <font>
      <b/>
      <i/>
      <sz val="11"/>
      <color theme="1"/>
      <name val="Calibri"/>
      <family val="2"/>
      <charset val="1"/>
      <scheme val="minor"/>
    </font>
    <font>
      <sz val="11"/>
      <color theme="1"/>
      <name val="Calibri Light"/>
      <family val="1"/>
      <scheme val="major"/>
    </font>
    <font>
      <b/>
      <sz val="20"/>
      <color theme="1"/>
      <name val="Calibri Light"/>
      <family val="1"/>
      <scheme val="major"/>
    </font>
    <font>
      <b/>
      <sz val="12"/>
      <color theme="1"/>
      <name val="Calibri Light"/>
      <family val="1"/>
      <scheme val="major"/>
    </font>
    <font>
      <b/>
      <sz val="11"/>
      <color theme="1"/>
      <name val="Calibri Light"/>
      <family val="1"/>
      <scheme val="major"/>
    </font>
    <font>
      <b/>
      <sz val="14"/>
      <color theme="1"/>
      <name val="Arial"/>
      <family val="2"/>
    </font>
    <font>
      <b/>
      <sz val="12"/>
      <color theme="1"/>
      <name val="Calibri Light"/>
      <family val="2"/>
      <scheme val="major"/>
    </font>
    <font>
      <b/>
      <sz val="11"/>
      <color theme="1"/>
      <name val="Arial"/>
      <family val="2"/>
    </font>
    <font>
      <sz val="11"/>
      <name val="Calibri"/>
      <family val="2"/>
    </font>
    <font>
      <b/>
      <i/>
      <sz val="11"/>
      <color theme="1"/>
      <name val="Arial"/>
      <family val="2"/>
    </font>
    <font>
      <sz val="11"/>
      <color theme="1"/>
      <name val="Arial"/>
      <family val="2"/>
    </font>
    <font>
      <b/>
      <sz val="11"/>
      <name val="Calibri"/>
      <family val="2"/>
    </font>
    <font>
      <b/>
      <sz val="11"/>
      <name val="Arial"/>
      <family val="2"/>
    </font>
    <font>
      <b/>
      <sz val="11"/>
      <color theme="1"/>
      <name val="Calibri"/>
      <family val="2"/>
      <charset val="1"/>
      <scheme val="minor"/>
    </font>
    <font>
      <b/>
      <sz val="11"/>
      <color theme="1"/>
      <name val="Cambria"/>
      <family val="1"/>
    </font>
    <font>
      <b/>
      <sz val="28"/>
      <color theme="1"/>
      <name val="Dreaming Outloud Pro"/>
      <family val="4"/>
    </font>
    <font>
      <b/>
      <sz val="25"/>
      <color theme="1"/>
      <name val="Arial Black"/>
      <family val="2"/>
    </font>
    <font>
      <b/>
      <sz val="11"/>
      <color theme="1"/>
      <name val="Arial Black"/>
      <family val="2"/>
    </font>
    <font>
      <sz val="11"/>
      <name val="Arial Black"/>
      <family val="2"/>
    </font>
    <font>
      <b/>
      <i/>
      <sz val="11"/>
      <color theme="1"/>
      <name val="Arial Black"/>
      <family val="2"/>
    </font>
    <font>
      <b/>
      <sz val="11"/>
      <name val="Arial Black"/>
      <family val="2"/>
    </font>
    <font>
      <sz val="11"/>
      <color theme="0"/>
      <name val="Calibri"/>
      <family val="2"/>
      <charset val="1"/>
      <scheme val="minor"/>
    </font>
    <font>
      <sz val="11"/>
      <name val="Calibri"/>
      <family val="2"/>
      <scheme val="minor"/>
    </font>
    <font>
      <b/>
      <sz val="11"/>
      <name val="Calibri"/>
      <family val="2"/>
      <scheme val="minor"/>
    </font>
  </fonts>
  <fills count="23">
    <fill>
      <patternFill patternType="none"/>
    </fill>
    <fill>
      <patternFill patternType="gray125"/>
    </fill>
    <fill>
      <patternFill patternType="solid">
        <fgColor theme="6" tint="0.59999389629810485"/>
        <bgColor indexed="64"/>
      </patternFill>
    </fill>
    <fill>
      <patternFill patternType="solid">
        <fgColor theme="6"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9" tint="-0.249977111117893"/>
        <bgColor indexed="64"/>
      </patternFill>
    </fill>
    <fill>
      <patternFill patternType="solid">
        <fgColor theme="9" tint="0.39997558519241921"/>
        <bgColor rgb="FFD8D8D8"/>
      </patternFill>
    </fill>
    <fill>
      <patternFill patternType="solid">
        <fgColor theme="9" tint="0.39997558519241921"/>
        <bgColor indexed="64"/>
      </patternFill>
    </fill>
    <fill>
      <patternFill patternType="solid">
        <fgColor theme="9" tint="0.39997558519241921"/>
        <bgColor rgb="FF548DD4"/>
      </patternFill>
    </fill>
    <fill>
      <patternFill patternType="solid">
        <fgColor theme="9" tint="0.39997558519241921"/>
        <bgColor rgb="FFFFFF00"/>
      </patternFill>
    </fill>
    <fill>
      <patternFill patternType="solid">
        <fgColor theme="9" tint="0.39997558519241921"/>
        <bgColor rgb="FFFF0000"/>
      </patternFill>
    </fill>
    <fill>
      <patternFill patternType="solid">
        <fgColor theme="9" tint="0.79998168889431442"/>
        <bgColor rgb="FFD9E2F3"/>
      </patternFill>
    </fill>
    <fill>
      <patternFill patternType="solid">
        <fgColor theme="9" tint="0.79998168889431442"/>
        <bgColor indexed="64"/>
      </patternFill>
    </fill>
    <fill>
      <patternFill patternType="solid">
        <fgColor theme="9" tint="0.39997558519241921"/>
        <bgColor rgb="FF92D050"/>
      </patternFill>
    </fill>
    <fill>
      <patternFill patternType="solid">
        <fgColor theme="9" tint="0.39997558519241921"/>
        <bgColor rgb="FFD9E2F3"/>
      </patternFill>
    </fill>
    <fill>
      <patternFill patternType="solid">
        <fgColor theme="0" tint="-0.14999847407452621"/>
        <bgColor indexed="64"/>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9" tint="0.59999389629810485"/>
        <bgColor rgb="FF548DD4"/>
      </patternFill>
    </fill>
    <fill>
      <patternFill patternType="solid">
        <fgColor theme="9" tint="0.59999389629810485"/>
        <bgColor rgb="FFFFFF00"/>
      </patternFill>
    </fill>
    <fill>
      <patternFill patternType="solid">
        <fgColor theme="9" tint="0.59999389629810485"/>
        <bgColor rgb="FFFF0000"/>
      </patternFill>
    </fill>
    <fill>
      <patternFill patternType="solid">
        <fgColor rgb="FFFFFF00"/>
        <bgColor indexed="64"/>
      </patternFill>
    </fill>
  </fills>
  <borders count="15">
    <border>
      <left/>
      <right/>
      <top/>
      <bottom/>
      <diagonal/>
    </border>
    <border>
      <left style="thin">
        <color indexed="64"/>
      </left>
      <right style="thin">
        <color indexed="64"/>
      </right>
      <top style="thin">
        <color indexed="64"/>
      </top>
      <bottom/>
      <diagonal/>
    </border>
    <border>
      <left/>
      <right/>
      <top/>
      <bottom style="thick">
        <color auto="1"/>
      </bottom>
      <diagonal/>
    </border>
    <border>
      <left/>
      <right/>
      <top style="thick">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9" fontId="2" fillId="0" borderId="0" applyFont="0" applyFill="0" applyBorder="0" applyAlignment="0" applyProtection="0"/>
  </cellStyleXfs>
  <cellXfs count="129">
    <xf numFmtId="0" fontId="0" fillId="0" borderId="0" xfId="0"/>
    <xf numFmtId="0" fontId="0" fillId="0" borderId="0" xfId="0" applyAlignment="1">
      <alignment vertical="center" wrapText="1"/>
    </xf>
    <xf numFmtId="0" fontId="0" fillId="0" borderId="0" xfId="0" applyAlignment="1">
      <alignment horizontal="center" vertical="center" wrapText="1"/>
    </xf>
    <xf numFmtId="0" fontId="4" fillId="2" borderId="0" xfId="0" applyFont="1" applyFill="1" applyAlignment="1">
      <alignment vertical="center" wrapText="1"/>
    </xf>
    <xf numFmtId="0" fontId="5" fillId="2" borderId="0" xfId="0" applyFont="1" applyFill="1" applyAlignment="1">
      <alignment vertical="center" wrapText="1"/>
    </xf>
    <xf numFmtId="14" fontId="0" fillId="0" borderId="0" xfId="0" applyNumberFormat="1" applyAlignment="1">
      <alignment vertical="center" wrapText="1"/>
    </xf>
    <xf numFmtId="0" fontId="3" fillId="2" borderId="0" xfId="0" applyFont="1" applyFill="1" applyAlignment="1">
      <alignment horizontal="center" vertical="center" wrapText="1"/>
    </xf>
    <xf numFmtId="0" fontId="12" fillId="4" borderId="4" xfId="0" applyFont="1" applyFill="1" applyBorder="1" applyAlignment="1">
      <alignment horizontal="left" vertical="center"/>
    </xf>
    <xf numFmtId="0" fontId="12" fillId="4" borderId="5" xfId="0" applyFont="1" applyFill="1" applyBorder="1" applyAlignment="1">
      <alignment horizontal="left" vertical="center"/>
    </xf>
    <xf numFmtId="0" fontId="12" fillId="4" borderId="6" xfId="0" applyFont="1" applyFill="1" applyBorder="1" applyAlignment="1">
      <alignment horizontal="left" vertical="center"/>
    </xf>
    <xf numFmtId="0" fontId="12" fillId="5" borderId="4" xfId="0" applyFont="1" applyFill="1" applyBorder="1" applyAlignment="1">
      <alignment horizontal="left" vertical="center"/>
    </xf>
    <xf numFmtId="0" fontId="12" fillId="5" borderId="5" xfId="0" applyFont="1" applyFill="1" applyBorder="1" applyAlignment="1">
      <alignment horizontal="left" vertical="center"/>
    </xf>
    <xf numFmtId="0" fontId="12" fillId="5" borderId="6" xfId="0" applyFont="1" applyFill="1" applyBorder="1" applyAlignment="1">
      <alignment horizontal="left" vertical="center"/>
    </xf>
    <xf numFmtId="0" fontId="14" fillId="9" borderId="13" xfId="0" applyFont="1" applyFill="1" applyBorder="1" applyAlignment="1">
      <alignment horizontal="center"/>
    </xf>
    <xf numFmtId="0" fontId="12" fillId="10" borderId="13" xfId="0" applyFont="1" applyFill="1" applyBorder="1" applyAlignment="1">
      <alignment horizontal="center"/>
    </xf>
    <xf numFmtId="0" fontId="14" fillId="11" borderId="13" xfId="0" applyFont="1" applyFill="1" applyBorder="1" applyAlignment="1">
      <alignment horizontal="center"/>
    </xf>
    <xf numFmtId="0" fontId="15" fillId="12" borderId="13" xfId="0" applyFont="1" applyFill="1" applyBorder="1" applyAlignment="1">
      <alignment horizontal="center"/>
    </xf>
    <xf numFmtId="0" fontId="15" fillId="12" borderId="13" xfId="0" applyFont="1" applyFill="1" applyBorder="1"/>
    <xf numFmtId="0" fontId="15" fillId="0" borderId="13" xfId="0" applyFont="1" applyBorder="1" applyAlignment="1">
      <alignment horizontal="center"/>
    </xf>
    <xf numFmtId="0" fontId="15" fillId="0" borderId="13" xfId="0" applyFont="1" applyBorder="1"/>
    <xf numFmtId="0" fontId="15" fillId="13" borderId="13" xfId="0" applyFont="1" applyFill="1" applyBorder="1"/>
    <xf numFmtId="0" fontId="12" fillId="15" borderId="13" xfId="0" applyFont="1" applyFill="1" applyBorder="1" applyAlignment="1">
      <alignment horizontal="center"/>
    </xf>
    <xf numFmtId="9" fontId="3" fillId="8" borderId="13" xfId="1" applyFont="1" applyFill="1" applyBorder="1" applyAlignment="1">
      <alignment horizontal="center" vertical="center"/>
    </xf>
    <xf numFmtId="0" fontId="12" fillId="7" borderId="13" xfId="0" applyFont="1" applyFill="1" applyBorder="1" applyAlignment="1">
      <alignment horizontal="center" vertical="center"/>
    </xf>
    <xf numFmtId="0" fontId="12" fillId="7" borderId="13" xfId="0" applyFont="1" applyFill="1" applyBorder="1" applyAlignment="1">
      <alignment horizontal="center" vertical="center" wrapText="1"/>
    </xf>
    <xf numFmtId="0" fontId="17" fillId="8" borderId="13" xfId="0" applyFont="1" applyFill="1" applyBorder="1" applyAlignment="1">
      <alignment horizontal="center" vertical="center" wrapText="1"/>
    </xf>
    <xf numFmtId="0" fontId="0" fillId="0" borderId="0" xfId="0" applyAlignment="1">
      <alignment vertical="center"/>
    </xf>
    <xf numFmtId="0" fontId="15" fillId="12" borderId="13" xfId="0" applyFont="1" applyFill="1" applyBorder="1" applyAlignment="1">
      <alignment horizontal="center" vertical="center"/>
    </xf>
    <xf numFmtId="0" fontId="15" fillId="12" borderId="13" xfId="0" applyFont="1" applyFill="1" applyBorder="1" applyAlignment="1">
      <alignment vertical="center"/>
    </xf>
    <xf numFmtId="0" fontId="15" fillId="0" borderId="13" xfId="0" applyFont="1" applyBorder="1" applyAlignment="1">
      <alignment horizontal="center" vertical="center"/>
    </xf>
    <xf numFmtId="0" fontId="15" fillId="0" borderId="13" xfId="0" applyFont="1" applyBorder="1" applyAlignment="1">
      <alignment vertical="center"/>
    </xf>
    <xf numFmtId="0" fontId="15" fillId="13" borderId="13" xfId="0" applyFont="1" applyFill="1" applyBorder="1" applyAlignment="1">
      <alignment vertical="center"/>
    </xf>
    <xf numFmtId="0" fontId="12" fillId="15" borderId="13" xfId="0" applyFont="1" applyFill="1" applyBorder="1" applyAlignment="1">
      <alignment horizontal="center" vertical="center"/>
    </xf>
    <xf numFmtId="0" fontId="0" fillId="0" borderId="0" xfId="0" applyAlignment="1">
      <alignment horizontal="center"/>
    </xf>
    <xf numFmtId="0" fontId="0" fillId="0" borderId="0" xfId="0" pivotButton="1" applyAlignment="1">
      <alignment horizontal="center" vertical="center" wrapText="1"/>
    </xf>
    <xf numFmtId="0" fontId="3" fillId="16" borderId="0" xfId="0" applyFont="1" applyFill="1" applyAlignment="1">
      <alignment horizontal="center" vertical="center" wrapText="1"/>
    </xf>
    <xf numFmtId="0" fontId="18" fillId="2" borderId="0" xfId="0" applyFont="1" applyFill="1" applyAlignment="1">
      <alignment horizontal="center" vertical="center" wrapText="1"/>
    </xf>
    <xf numFmtId="0" fontId="18" fillId="16" borderId="0" xfId="0" applyFont="1" applyFill="1" applyAlignment="1">
      <alignment horizontal="center" vertical="center" wrapText="1"/>
    </xf>
    <xf numFmtId="0" fontId="0" fillId="0" borderId="0" xfId="0" pivotButton="1" applyAlignment="1">
      <alignment vertical="center"/>
    </xf>
    <xf numFmtId="0" fontId="0" fillId="0" borderId="0" xfId="0" pivotButton="1" applyAlignment="1">
      <alignment vertical="center" wrapText="1"/>
    </xf>
    <xf numFmtId="0" fontId="0" fillId="0" borderId="0" xfId="0" pivotButton="1" applyAlignment="1">
      <alignment horizontal="center" vertical="center"/>
    </xf>
    <xf numFmtId="0" fontId="0" fillId="0" borderId="0" xfId="0" applyAlignment="1">
      <alignment horizontal="center" vertical="center"/>
    </xf>
    <xf numFmtId="10" fontId="0" fillId="0" borderId="0" xfId="0" applyNumberFormat="1" applyAlignment="1">
      <alignment horizontal="center" vertical="center"/>
    </xf>
    <xf numFmtId="0" fontId="5" fillId="0" borderId="0" xfId="0" applyFont="1" applyAlignment="1">
      <alignment vertical="center" wrapText="1"/>
    </xf>
    <xf numFmtId="0" fontId="5" fillId="16" borderId="0" xfId="0" applyFont="1" applyFill="1" applyAlignment="1">
      <alignment vertical="center" wrapText="1"/>
    </xf>
    <xf numFmtId="0" fontId="0" fillId="13" borderId="0" xfId="0" applyFill="1" applyAlignment="1">
      <alignment vertical="center" wrapText="1"/>
    </xf>
    <xf numFmtId="0" fontId="0" fillId="13" borderId="0" xfId="0" applyFill="1" applyAlignment="1">
      <alignment horizontal="center" vertical="center" wrapText="1"/>
    </xf>
    <xf numFmtId="0" fontId="3" fillId="13" borderId="0" xfId="0" applyFont="1" applyFill="1" applyAlignment="1">
      <alignment vertical="center"/>
    </xf>
    <xf numFmtId="0" fontId="0" fillId="13" borderId="0" xfId="0" applyFill="1" applyAlignment="1">
      <alignment vertical="center"/>
    </xf>
    <xf numFmtId="0" fontId="15" fillId="13" borderId="13" xfId="0" applyFont="1" applyFill="1" applyBorder="1" applyAlignment="1">
      <alignment horizontal="center" vertical="center"/>
    </xf>
    <xf numFmtId="0" fontId="0" fillId="16" borderId="0" xfId="0" applyFill="1" applyAlignment="1">
      <alignment horizontal="center" vertical="center" wrapText="1"/>
    </xf>
    <xf numFmtId="14" fontId="0" fillId="0" borderId="0" xfId="0" applyNumberFormat="1" applyAlignment="1">
      <alignment horizontal="center" vertical="center" wrapText="1"/>
    </xf>
    <xf numFmtId="0" fontId="0" fillId="18" borderId="0" xfId="0" applyFill="1" applyAlignment="1">
      <alignment vertical="center" wrapText="1"/>
    </xf>
    <xf numFmtId="0" fontId="0" fillId="0" borderId="0" xfId="0" applyAlignment="1">
      <alignment horizontal="left" vertical="center" wrapText="1"/>
    </xf>
    <xf numFmtId="0" fontId="24" fillId="19" borderId="13" xfId="0" applyFont="1" applyFill="1" applyBorder="1" applyAlignment="1">
      <alignment horizontal="center" vertical="center"/>
    </xf>
    <xf numFmtId="0" fontId="22" fillId="20" borderId="13" xfId="0" applyFont="1" applyFill="1" applyBorder="1" applyAlignment="1">
      <alignment horizontal="center" vertical="center"/>
    </xf>
    <xf numFmtId="0" fontId="24" fillId="21" borderId="13" xfId="0" applyFont="1" applyFill="1" applyBorder="1" applyAlignment="1">
      <alignment horizontal="center" vertical="center"/>
    </xf>
    <xf numFmtId="0" fontId="22" fillId="17" borderId="13" xfId="0" applyFont="1" applyFill="1" applyBorder="1" applyAlignment="1">
      <alignment horizontal="center" vertical="center" wrapText="1"/>
    </xf>
    <xf numFmtId="0" fontId="25" fillId="18" borderId="13" xfId="0" applyFont="1" applyFill="1" applyBorder="1" applyAlignment="1">
      <alignment horizontal="center" vertical="center" wrapText="1"/>
    </xf>
    <xf numFmtId="0" fontId="0" fillId="22" borderId="0" xfId="0" applyFill="1"/>
    <xf numFmtId="0" fontId="26" fillId="0" borderId="0" xfId="0" applyFont="1"/>
    <xf numFmtId="0" fontId="18" fillId="0" borderId="0" xfId="0" applyFont="1" applyAlignment="1">
      <alignment horizontal="center" vertical="center" wrapText="1"/>
    </xf>
    <xf numFmtId="0" fontId="0" fillId="0" borderId="0" xfId="0" applyAlignment="1">
      <alignment wrapText="1"/>
    </xf>
    <xf numFmtId="0" fontId="12" fillId="4" borderId="0" xfId="0" applyFont="1" applyFill="1" applyAlignment="1">
      <alignment horizontal="left" vertical="center"/>
    </xf>
    <xf numFmtId="0" fontId="12" fillId="5" borderId="0" xfId="0" applyFont="1" applyFill="1" applyAlignment="1">
      <alignment horizontal="left" vertical="center"/>
    </xf>
    <xf numFmtId="0" fontId="3" fillId="13" borderId="8" xfId="0" applyFont="1" applyFill="1" applyBorder="1" applyAlignment="1">
      <alignment vertical="center" wrapText="1"/>
    </xf>
    <xf numFmtId="9" fontId="19" fillId="18" borderId="13" xfId="1" applyFont="1" applyFill="1" applyBorder="1" applyAlignment="1">
      <alignment horizontal="center" vertical="center" wrapText="1"/>
    </xf>
    <xf numFmtId="0" fontId="27" fillId="0" borderId="0" xfId="0" applyFont="1" applyAlignment="1">
      <alignment horizontal="center" vertical="center" wrapText="1"/>
    </xf>
    <xf numFmtId="0" fontId="27" fillId="0" borderId="0" xfId="0" applyFont="1" applyAlignment="1">
      <alignment horizontal="left" vertical="center" wrapText="1"/>
    </xf>
    <xf numFmtId="0" fontId="27" fillId="0" borderId="0" xfId="0" applyFont="1" applyAlignment="1">
      <alignment horizontal="center" vertical="center"/>
    </xf>
    <xf numFmtId="0" fontId="27" fillId="0" borderId="0" xfId="0" applyFont="1" applyAlignment="1">
      <alignment horizontal="left" vertical="center"/>
    </xf>
    <xf numFmtId="0" fontId="27" fillId="0" borderId="0" xfId="0" applyFont="1" applyAlignment="1">
      <alignment vertical="center" wrapText="1"/>
    </xf>
    <xf numFmtId="14" fontId="27" fillId="0" borderId="0" xfId="0" applyNumberFormat="1" applyFont="1" applyAlignment="1">
      <alignment horizontal="center" vertical="center" wrapText="1"/>
    </xf>
    <xf numFmtId="0" fontId="28" fillId="16" borderId="0" xfId="0" applyFont="1" applyFill="1" applyAlignment="1">
      <alignment horizontal="center" vertical="center" wrapText="1"/>
    </xf>
    <xf numFmtId="0" fontId="27" fillId="16" borderId="0" xfId="0" applyFont="1" applyFill="1" applyAlignment="1">
      <alignment horizontal="center" vertical="center" wrapText="1"/>
    </xf>
    <xf numFmtId="0" fontId="27" fillId="0" borderId="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12" xfId="0" applyFont="1" applyBorder="1" applyAlignment="1">
      <alignment horizontal="center" vertical="center" wrapText="1"/>
    </xf>
    <xf numFmtId="0" fontId="27" fillId="0" borderId="13" xfId="0" applyFont="1" applyBorder="1" applyAlignment="1">
      <alignment horizontal="center" vertical="center"/>
    </xf>
    <xf numFmtId="0" fontId="28"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27" fillId="0" borderId="0" xfId="0" quotePrefix="1" applyFont="1" applyAlignment="1">
      <alignment horizontal="center" vertical="center" wrapText="1"/>
    </xf>
    <xf numFmtId="49" fontId="27" fillId="0" borderId="0" xfId="0" applyNumberFormat="1" applyFont="1" applyAlignment="1">
      <alignment horizontal="center" vertical="center" wrapText="1"/>
    </xf>
    <xf numFmtId="0" fontId="27" fillId="0" borderId="14" xfId="0" applyFont="1" applyBorder="1" applyAlignment="1">
      <alignment horizontal="center" vertical="center" wrapText="1"/>
    </xf>
    <xf numFmtId="0" fontId="19" fillId="18" borderId="13" xfId="0" applyFont="1" applyFill="1" applyBorder="1" applyAlignment="1">
      <alignment horizontal="center" vertical="center" wrapText="1"/>
    </xf>
    <xf numFmtId="0" fontId="12" fillId="14" borderId="13" xfId="0" applyFont="1" applyFill="1" applyBorder="1" applyAlignment="1">
      <alignment horizontal="center"/>
    </xf>
    <xf numFmtId="0" fontId="12" fillId="14" borderId="13" xfId="0" applyFont="1" applyFill="1" applyBorder="1" applyAlignment="1">
      <alignment horizontal="center" vertical="center"/>
    </xf>
    <xf numFmtId="0" fontId="19" fillId="18" borderId="13" xfId="0" applyFont="1" applyFill="1" applyBorder="1" applyAlignment="1">
      <alignment horizontal="center" vertical="center" wrapText="1"/>
    </xf>
    <xf numFmtId="0" fontId="21" fillId="18" borderId="0" xfId="0" applyFont="1" applyFill="1" applyAlignment="1">
      <alignment horizontal="center" vertical="center"/>
    </xf>
    <xf numFmtId="0" fontId="20" fillId="18" borderId="0" xfId="0" applyFont="1" applyFill="1" applyAlignment="1">
      <alignment horizontal="center" vertical="center"/>
    </xf>
    <xf numFmtId="0" fontId="22" fillId="17" borderId="9" xfId="0" applyFont="1" applyFill="1" applyBorder="1" applyAlignment="1">
      <alignment horizontal="center" vertical="center"/>
    </xf>
    <xf numFmtId="0" fontId="23" fillId="18" borderId="10" xfId="0" applyFont="1" applyFill="1" applyBorder="1" applyAlignment="1">
      <alignment vertical="center"/>
    </xf>
    <xf numFmtId="0" fontId="23" fillId="18" borderId="11" xfId="0" applyFont="1" applyFill="1" applyBorder="1" applyAlignment="1">
      <alignment vertical="center"/>
    </xf>
    <xf numFmtId="0" fontId="22" fillId="17" borderId="1" xfId="0" applyFont="1" applyFill="1" applyBorder="1" applyAlignment="1">
      <alignment horizontal="center" vertical="center"/>
    </xf>
    <xf numFmtId="0" fontId="22" fillId="17" borderId="12" xfId="0" applyFont="1" applyFill="1" applyBorder="1" applyAlignment="1">
      <alignment horizontal="center" vertical="center"/>
    </xf>
    <xf numFmtId="0" fontId="22" fillId="17" borderId="10" xfId="0" applyFont="1" applyFill="1" applyBorder="1" applyAlignment="1">
      <alignment horizontal="center" vertical="center"/>
    </xf>
    <xf numFmtId="0" fontId="22" fillId="17" borderId="11" xfId="0" applyFont="1" applyFill="1" applyBorder="1" applyAlignment="1">
      <alignment horizontal="center" vertical="center"/>
    </xf>
    <xf numFmtId="0" fontId="12" fillId="7" borderId="1" xfId="0" applyFont="1" applyFill="1" applyBorder="1" applyAlignment="1">
      <alignment horizontal="center" vertical="center"/>
    </xf>
    <xf numFmtId="0" fontId="12" fillId="7" borderId="12" xfId="0" applyFont="1" applyFill="1" applyBorder="1" applyAlignment="1">
      <alignment horizontal="center" vertical="center"/>
    </xf>
    <xf numFmtId="0" fontId="12" fillId="7" borderId="9" xfId="0" applyFont="1" applyFill="1" applyBorder="1" applyAlignment="1">
      <alignment horizontal="center"/>
    </xf>
    <xf numFmtId="0" fontId="13" fillId="8" borderId="10" xfId="0" applyFont="1" applyFill="1" applyBorder="1"/>
    <xf numFmtId="0" fontId="13" fillId="8" borderId="11" xfId="0" applyFont="1" applyFill="1" applyBorder="1"/>
    <xf numFmtId="0" fontId="12" fillId="14" borderId="13" xfId="0" applyFont="1" applyFill="1" applyBorder="1" applyAlignment="1">
      <alignment horizontal="center"/>
    </xf>
    <xf numFmtId="0" fontId="16" fillId="8" borderId="13" xfId="0" applyFont="1" applyFill="1" applyBorder="1"/>
    <xf numFmtId="0" fontId="3" fillId="8" borderId="13" xfId="0" applyFont="1" applyFill="1" applyBorder="1" applyAlignment="1">
      <alignment horizontal="center" vertical="center"/>
    </xf>
    <xf numFmtId="0" fontId="12" fillId="6" borderId="0" xfId="0" applyFont="1" applyFill="1" applyAlignment="1">
      <alignment horizontal="center" vertical="center"/>
    </xf>
    <xf numFmtId="0" fontId="12" fillId="6" borderId="8" xfId="0" applyFont="1" applyFill="1" applyBorder="1" applyAlignment="1">
      <alignment horizontal="center" vertical="center"/>
    </xf>
    <xf numFmtId="0" fontId="6" fillId="0" borderId="0" xfId="0" applyFont="1" applyAlignment="1" applyProtection="1">
      <alignment horizontal="center" vertical="center" wrapText="1"/>
      <protection locked="0"/>
    </xf>
    <xf numFmtId="0" fontId="7" fillId="0" borderId="0" xfId="0" applyFont="1" applyAlignment="1" applyProtection="1">
      <alignment horizontal="center" vertical="center" wrapText="1"/>
      <protection locked="0"/>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9" fillId="0" borderId="0" xfId="0" applyFont="1" applyAlignment="1" applyProtection="1">
      <alignment horizontal="center" vertical="center" wrapText="1"/>
      <protection locked="0"/>
    </xf>
    <xf numFmtId="0" fontId="10" fillId="3" borderId="0" xfId="0" applyFont="1" applyFill="1" applyAlignment="1">
      <alignment horizontal="center" vertical="center"/>
    </xf>
    <xf numFmtId="0" fontId="11" fillId="4" borderId="0" xfId="0" applyFont="1" applyFill="1" applyAlignment="1">
      <alignment horizontal="center" vertical="center"/>
    </xf>
    <xf numFmtId="0" fontId="11" fillId="5" borderId="0" xfId="0" applyFont="1" applyFill="1" applyAlignment="1">
      <alignment horizontal="center" vertical="center"/>
    </xf>
    <xf numFmtId="0" fontId="10" fillId="3" borderId="4" xfId="0" applyFont="1" applyFill="1" applyBorder="1" applyAlignment="1">
      <alignment horizontal="center" vertical="center"/>
    </xf>
    <xf numFmtId="0" fontId="10" fillId="3" borderId="5" xfId="0" applyFont="1" applyFill="1" applyBorder="1" applyAlignment="1">
      <alignment horizontal="center" vertical="center"/>
    </xf>
    <xf numFmtId="0" fontId="10" fillId="3" borderId="6"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6" xfId="0" applyFont="1" applyFill="1" applyBorder="1" applyAlignment="1">
      <alignment horizontal="center" vertical="center"/>
    </xf>
    <xf numFmtId="0" fontId="11" fillId="5" borderId="4" xfId="0" applyFont="1" applyFill="1" applyBorder="1" applyAlignment="1">
      <alignment horizontal="center" vertical="center"/>
    </xf>
    <xf numFmtId="0" fontId="11" fillId="5" borderId="6" xfId="0" applyFont="1" applyFill="1" applyBorder="1" applyAlignment="1">
      <alignment horizontal="center" vertical="center"/>
    </xf>
    <xf numFmtId="0" fontId="12" fillId="6" borderId="7" xfId="0" applyFont="1" applyFill="1" applyBorder="1" applyAlignment="1">
      <alignment horizontal="center" vertical="center"/>
    </xf>
    <xf numFmtId="0" fontId="12" fillId="14" borderId="13" xfId="0" applyFont="1" applyFill="1" applyBorder="1" applyAlignment="1">
      <alignment horizontal="center" vertical="center"/>
    </xf>
    <xf numFmtId="0" fontId="16" fillId="8" borderId="13" xfId="0" applyFont="1" applyFill="1" applyBorder="1" applyAlignment="1">
      <alignment vertical="center"/>
    </xf>
    <xf numFmtId="0" fontId="0" fillId="0" borderId="0" xfId="0" applyNumberFormat="1" applyAlignment="1">
      <alignment horizontal="center" vertical="center"/>
    </xf>
    <xf numFmtId="0" fontId="0" fillId="0" borderId="0" xfId="0" applyNumberFormat="1" applyAlignment="1">
      <alignment vertical="center"/>
    </xf>
  </cellXfs>
  <cellStyles count="2">
    <cellStyle name="Normal" xfId="0" builtinId="0"/>
    <cellStyle name="Percent" xfId="1" builtinId="5"/>
  </cellStyles>
  <dxfs count="928">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wrapText="1"/>
    </dxf>
    <dxf>
      <alignment wrapText="1"/>
    </dxf>
    <dxf>
      <alignment wrapText="1"/>
    </dxf>
    <dxf>
      <alignment wrapText="1"/>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numFmt numFmtId="14" formatCode="0.00%"/>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font>
        <color rgb="FF006100"/>
      </font>
      <fill>
        <patternFill>
          <bgColor rgb="FFC6EFCE"/>
        </patternFill>
      </fill>
    </dxf>
    <dxf>
      <font>
        <color rgb="FF9C0006"/>
      </font>
      <fill>
        <patternFill>
          <bgColor rgb="FFFFC7CE"/>
        </patternFill>
      </fill>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numFmt numFmtId="0" formatCode="General"/>
      <fill>
        <patternFill patternType="solid">
          <fgColor indexed="64"/>
          <bgColor theme="0" tint="-0.14999847407452621"/>
        </patternFill>
      </fill>
      <alignment horizontal="center" vertical="center" textRotation="0" wrapText="1" indent="0" justifyLastLine="0" shrinkToFit="0" readingOrder="0"/>
    </dxf>
    <dxf>
      <font>
        <b/>
        <strike val="0"/>
        <outline val="0"/>
        <shadow val="0"/>
        <u val="none"/>
        <vertAlign val="baseline"/>
        <sz val="11"/>
        <color auto="1"/>
        <name val="Calibri"/>
        <family val="2"/>
        <scheme val="minor"/>
      </font>
      <numFmt numFmtId="0" formatCode="General"/>
      <fill>
        <patternFill patternType="solid">
          <fgColor indexed="64"/>
          <bgColor theme="0" tint="-0.14999847407452621"/>
        </patternFill>
      </fill>
      <alignment horizontal="center" vertical="center" textRotation="0" wrapText="1" indent="0" justifyLastLine="0" shrinkToFit="0" readingOrder="0"/>
    </dxf>
    <dxf>
      <font>
        <b/>
        <strike val="0"/>
        <outline val="0"/>
        <shadow val="0"/>
        <u val="none"/>
        <vertAlign val="baseline"/>
        <sz val="11"/>
        <color auto="1"/>
        <name val="Calibri"/>
        <family val="2"/>
        <scheme val="minor"/>
      </font>
      <numFmt numFmtId="0" formatCode="General"/>
      <fill>
        <patternFill patternType="solid">
          <fgColor indexed="64"/>
          <bgColor theme="0" tint="-0.14999847407452621"/>
        </patternFill>
      </fill>
      <alignment horizontal="center" vertical="center" textRotation="0" wrapText="1" indent="0" justifyLastLine="0" shrinkToFit="0" readingOrder="0"/>
    </dxf>
    <dxf>
      <font>
        <strike val="0"/>
        <outline val="0"/>
        <shadow val="0"/>
        <u val="none"/>
        <vertAlign val="baseline"/>
        <sz val="11"/>
        <color auto="1"/>
        <name val="Calibri"/>
        <family val="2"/>
        <scheme val="minor"/>
      </font>
      <numFmt numFmtId="19" formatCode="dd/mm/yyyy"/>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0"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numFmt numFmtId="0" formatCode="General"/>
      <alignment horizontal="center" vertical="center" textRotation="0" wrapText="1" indent="0" justifyLastLine="0" shrinkToFit="0" readingOrder="0"/>
    </dxf>
    <dxf>
      <font>
        <strike val="0"/>
        <outline val="0"/>
        <shadow val="0"/>
        <u val="none"/>
        <vertAlign val="baseline"/>
        <sz val="11"/>
        <color auto="1"/>
        <name val="Calibri"/>
        <family val="2"/>
        <scheme val="minor"/>
      </font>
      <numFmt numFmtId="0" formatCode="General"/>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font>
        <strike val="0"/>
        <outline val="0"/>
        <shadow val="0"/>
        <u val="none"/>
        <vertAlign val="baseline"/>
        <sz val="11"/>
        <color auto="1"/>
        <name val="Calibri"/>
        <family val="2"/>
        <scheme val="minor"/>
      </font>
      <numFmt numFmtId="0" formatCode="General"/>
      <alignment horizontal="left" vertical="center" textRotation="0" wrapText="1" indent="0" justifyLastLine="0" shrinkToFit="0" readingOrder="0"/>
    </dxf>
    <dxf>
      <font>
        <strike val="0"/>
        <outline val="0"/>
        <shadow val="0"/>
        <u val="none"/>
        <vertAlign val="baseline"/>
        <sz val="11"/>
        <color auto="1"/>
        <name val="Calibri"/>
        <family val="2"/>
        <scheme val="minor"/>
      </font>
      <numFmt numFmtId="0" formatCode="General"/>
      <alignment horizontal="left" vertical="center" textRotation="0" wrapText="1" indent="0" justifyLastLine="0" shrinkToFit="0" readingOrder="0"/>
    </dxf>
    <dxf>
      <font>
        <strike val="0"/>
        <outline val="0"/>
        <shadow val="0"/>
        <u val="none"/>
        <vertAlign val="baseline"/>
        <sz val="11"/>
        <color auto="1"/>
        <name val="Calibri"/>
        <family val="2"/>
        <scheme val="minor"/>
      </font>
      <alignment horizontal="center" vertical="center" textRotation="0" wrapText="1" indent="0" justifyLastLine="0" shrinkToFit="0" readingOrder="0"/>
    </dxf>
    <dxf>
      <alignment horizontal="center" vertical="center" textRotation="0" wrapText="1" indent="0" justifyLastLine="0" shrinkToFit="0" readingOrder="0"/>
    </dxf>
    <dxf>
      <numFmt numFmtId="0" formatCode="General"/>
      <fill>
        <patternFill patternType="solid">
          <fgColor indexed="64"/>
          <bgColor theme="0" tint="-0.14999847407452621"/>
        </patternFill>
      </fill>
      <alignment horizontal="center" vertical="center" textRotation="0" wrapText="1" indent="0" justifyLastLine="0" shrinkToFit="0" readingOrder="0"/>
    </dxf>
    <dxf>
      <font>
        <b/>
      </font>
      <numFmt numFmtId="0" formatCode="General"/>
      <fill>
        <patternFill patternType="solid">
          <fgColor indexed="64"/>
          <bgColor theme="6" tint="0.59999389629810485"/>
        </patternFill>
      </fill>
      <alignment horizontal="center" vertical="center" textRotation="0" wrapText="1" indent="0" justifyLastLine="0" shrinkToFit="0" readingOrder="0"/>
    </dxf>
    <dxf>
      <font>
        <b/>
      </font>
      <numFmt numFmtId="0" formatCode="General"/>
      <fill>
        <patternFill patternType="solid">
          <fgColor indexed="64"/>
          <bgColor theme="6" tint="0.59999389629810485"/>
        </patternFill>
      </fill>
      <alignment horizontal="center" vertical="center" textRotation="0" wrapText="1" indent="0" justifyLastLine="0" shrinkToFit="0" readingOrder="0"/>
    </dxf>
    <dxf>
      <numFmt numFmtId="19" formatCode="dd/mm/yyyy"/>
      <alignment horizontal="general" vertical="center" textRotation="0" wrapText="1" indent="0" justifyLastLine="0" shrinkToFit="0" readingOrder="0"/>
    </dxf>
    <dxf>
      <alignment horizontal="general"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alignment horizontal="general" vertical="center" textRotation="0" wrapText="1" indent="0" justifyLastLine="0" shrinkToFit="0" readingOrder="0"/>
    </dxf>
    <dxf>
      <numFmt numFmtId="0" formatCode="General"/>
      <alignment horizontal="general" vertical="center" textRotation="0" wrapText="1" indent="0" justifyLastLine="0" shrinkToFit="0" readingOrder="0"/>
    </dxf>
    <dxf>
      <font>
        <b/>
        <i/>
      </font>
      <numFmt numFmtId="0" formatCode="General"/>
      <fill>
        <patternFill patternType="solid">
          <fgColor indexed="64"/>
          <bgColor theme="6" tint="0.59999389629810485"/>
        </patternFill>
      </fill>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numFmt numFmtId="0" formatCode="General"/>
      <fill>
        <patternFill patternType="solid">
          <fgColor indexed="64"/>
          <bgColor theme="0" tint="-0.14999847407452621"/>
        </patternFill>
      </fill>
      <alignment horizontal="center" vertical="center" textRotation="0" wrapText="1" indent="0" justifyLastLine="0" shrinkToFit="0" readingOrder="0"/>
    </dxf>
    <dxf>
      <font>
        <b/>
      </font>
      <numFmt numFmtId="0" formatCode="General"/>
      <fill>
        <patternFill patternType="solid">
          <fgColor indexed="64"/>
          <bgColor theme="0" tint="-0.14999847407452621"/>
        </patternFill>
      </fill>
      <alignment horizontal="center" vertical="center" textRotation="0" wrapText="1" indent="0" justifyLastLine="0" shrinkToFit="0" readingOrder="0"/>
    </dxf>
    <dxf>
      <font>
        <b/>
      </font>
      <numFmt numFmtId="0" formatCode="General"/>
      <fill>
        <patternFill patternType="solid">
          <fgColor indexed="64"/>
          <bgColor theme="6" tint="0.59999389629810485"/>
        </patternFill>
      </fill>
      <alignment horizontal="center" vertical="center" textRotation="0" wrapText="1" indent="0" justifyLastLine="0" shrinkToFit="0" readingOrder="0"/>
    </dxf>
    <dxf>
      <font>
        <b/>
      </font>
      <numFmt numFmtId="0" formatCode="General"/>
      <fill>
        <patternFill patternType="solid">
          <fgColor indexed="64"/>
          <bgColor theme="6" tint="0.59999389629810485"/>
        </patternFill>
      </fill>
      <alignment horizontal="center" vertical="center" textRotation="0" wrapText="1" indent="0" justifyLastLine="0" shrinkToFit="0" readingOrder="0"/>
    </dxf>
    <dxf>
      <numFmt numFmtId="19" formatCode="dd/mm/yyyy"/>
      <alignment horizontal="center"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center" vertical="center" textRotation="0" wrapText="1" indent="0" justifyLastLine="0" shrinkToFit="0" readingOrder="0"/>
    </dxf>
    <dxf>
      <numFmt numFmtId="0" formatCode="General"/>
      <alignment horizontal="general" vertical="center" textRotation="0" wrapText="1" indent="0" justifyLastLine="0" shrinkToFit="0" readingOrder="0"/>
    </dxf>
    <dxf>
      <font>
        <b/>
        <i/>
      </font>
      <numFmt numFmtId="0" formatCode="General"/>
      <fill>
        <patternFill patternType="solid">
          <fgColor indexed="64"/>
          <bgColor theme="6" tint="0.59999389629810485"/>
        </patternFill>
      </fill>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18" Type="http://schemas.microsoft.com/office/2011/relationships/timelineCache" Target="timelineCaches/timelineCache1.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07/relationships/slicerCache" Target="slicerCaches/slicerCache4.xml"/><Relationship Id="rId2" Type="http://schemas.openxmlformats.org/officeDocument/2006/relationships/worksheet" Target="worksheets/sheet2.xml"/><Relationship Id="rId16" Type="http://schemas.microsoft.com/office/2007/relationships/slicerCache" Target="slicerCaches/slicerCache3.xml"/><Relationship Id="rId20" Type="http://schemas.openxmlformats.org/officeDocument/2006/relationships/connections" Target="connection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microsoft.com/office/2007/relationships/slicerCache" Target="slicerCaches/slicerCache2.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1.xml"/><Relationship Id="rId22"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[Rekap Sebaran Telekomunikasi fix 02.xlsx]Pivot!PivotTable3</c:name>
    <c:fmtId val="24"/>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Layanan Jaringan</a:t>
            </a:r>
            <a:endParaRPr lang="id-ID"/>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id-ID"/>
        </a:p>
      </c:txPr>
    </c:title>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spPr>
          <a:solidFill>
            <a:srgbClr val="FF0000"/>
          </a:soli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4"/>
          </a:soli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3"/>
        <c:dLbl>
          <c:idx val="0"/>
          <c:showLegendKey val="0"/>
          <c:showVal val="0"/>
          <c:showCatName val="0"/>
          <c:showSerName val="0"/>
          <c:showPercent val="0"/>
          <c:showBubbleSize val="0"/>
          <c:extLst>
            <c:ext xmlns:c15="http://schemas.microsoft.com/office/drawing/2012/chart" uri="{CE6537A1-D6FC-4f65-9D91-7224C49458BB}"/>
          </c:extLst>
        </c:dLbl>
      </c:pivotFmt>
      <c:pivotFmt>
        <c:idx val="14"/>
        <c:dLbl>
          <c:idx val="0"/>
          <c:showLegendKey val="0"/>
          <c:showVal val="0"/>
          <c:showCatName val="0"/>
          <c:showSerName val="0"/>
          <c:showPercent val="0"/>
          <c:showBubbleSize val="0"/>
          <c:extLst>
            <c:ext xmlns:c15="http://schemas.microsoft.com/office/drawing/2012/chart" uri="{CE6537A1-D6FC-4f65-9D91-7224C49458BB}"/>
          </c:extLst>
        </c:dLbl>
      </c:pivotFmt>
      <c:pivotFmt>
        <c:idx val="15"/>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s>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bar"/>
        <c:grouping val="percentStacked"/>
        <c:varyColors val="0"/>
        <c:ser>
          <c:idx val="0"/>
          <c:order val="0"/>
          <c:tx>
            <c:strRef>
              <c:f>Pivot!$O$3:$O$4</c:f>
              <c:strCache>
                <c:ptCount val="1"/>
                <c:pt idx="0">
                  <c:v>Blankspot</c:v>
                </c:pt>
              </c:strCache>
            </c:strRef>
          </c:tx>
          <c:spPr>
            <a:solidFill>
              <a:srgbClr val="FF0000"/>
            </a:soli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Pivot!$N$5:$N$21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Pivot!$O$5:$O$21</c:f>
              <c:numCache>
                <c:formatCode>General</c:formatCode>
                <c:ptCount val="16"/>
                <c:pt idx="1">
                  <c:v>4</c:v>
                </c:pt>
                <c:pt idx="2">
                  <c:v>6</c:v>
                </c:pt>
                <c:pt idx="3">
                  <c:v>2</c:v>
                </c:pt>
                <c:pt idx="7">
                  <c:v>1</c:v>
                </c:pt>
                <c:pt idx="8">
                  <c:v>3</c:v>
                </c:pt>
                <c:pt idx="9">
                  <c:v>1</c:v>
                </c:pt>
                <c:pt idx="11">
                  <c:v>2</c:v>
                </c:pt>
                <c:pt idx="13">
                  <c:v>4</c:v>
                </c:pt>
              </c:numCache>
            </c:numRef>
          </c:val>
          <c:extLst>
            <c:ext xmlns:c16="http://schemas.microsoft.com/office/drawing/2014/chart" uri="{C3380CC4-5D6E-409C-BE32-E72D297353CC}">
              <c16:uniqueId val="{00000000-3786-4BDE-8DBB-9BB2A3560215}"/>
            </c:ext>
          </c:extLst>
        </c:ser>
        <c:ser>
          <c:idx val="1"/>
          <c:order val="1"/>
          <c:tx>
            <c:strRef>
              <c:f>Pivot!$P$3:$P$4</c:f>
              <c:strCache>
                <c:ptCount val="1"/>
                <c:pt idx="0">
                  <c:v>Coverage</c:v>
                </c:pt>
              </c:strCache>
            </c:strRef>
          </c:tx>
          <c:spPr>
            <a:solidFill>
              <a:schemeClr val="accent1"/>
            </a:soli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Pivot!$N$5:$N$21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Pivot!$P$5:$P$21</c:f>
              <c:numCache>
                <c:formatCode>General</c:formatCode>
                <c:ptCount val="16"/>
                <c:pt idx="0">
                  <c:v>18</c:v>
                </c:pt>
                <c:pt idx="1">
                  <c:v>2</c:v>
                </c:pt>
                <c:pt idx="2">
                  <c:v>7</c:v>
                </c:pt>
                <c:pt idx="3">
                  <c:v>11</c:v>
                </c:pt>
                <c:pt idx="4">
                  <c:v>5</c:v>
                </c:pt>
                <c:pt idx="5">
                  <c:v>7</c:v>
                </c:pt>
                <c:pt idx="6">
                  <c:v>7</c:v>
                </c:pt>
                <c:pt idx="7">
                  <c:v>6</c:v>
                </c:pt>
                <c:pt idx="8">
                  <c:v>7</c:v>
                </c:pt>
                <c:pt idx="9">
                  <c:v>11</c:v>
                </c:pt>
                <c:pt idx="10">
                  <c:v>6</c:v>
                </c:pt>
                <c:pt idx="11">
                  <c:v>7</c:v>
                </c:pt>
                <c:pt idx="12">
                  <c:v>3</c:v>
                </c:pt>
                <c:pt idx="13">
                  <c:v>4</c:v>
                </c:pt>
                <c:pt idx="14">
                  <c:v>10</c:v>
                </c:pt>
                <c:pt idx="15">
                  <c:v>9</c:v>
                </c:pt>
              </c:numCache>
            </c:numRef>
          </c:val>
          <c:extLst>
            <c:ext xmlns:c16="http://schemas.microsoft.com/office/drawing/2014/chart" uri="{C3380CC4-5D6E-409C-BE32-E72D297353CC}">
              <c16:uniqueId val="{00000003-C0FA-4E31-B9CC-6B0BB158B1AB}"/>
            </c:ext>
          </c:extLst>
        </c:ser>
        <c:ser>
          <c:idx val="2"/>
          <c:order val="2"/>
          <c:tx>
            <c:strRef>
              <c:f>Pivot!$Q$3:$Q$4</c:f>
              <c:strCache>
                <c:ptCount val="1"/>
                <c:pt idx="0">
                  <c:v>Lemah</c:v>
                </c:pt>
              </c:strCache>
            </c:strRef>
          </c:tx>
          <c:spPr>
            <a:solidFill>
              <a:schemeClr val="accent4"/>
            </a:soli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Pivot!$N$5:$N$21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Pivot!$Q$5:$Q$21</c:f>
              <c:numCache>
                <c:formatCode>General</c:formatCode>
                <c:ptCount val="16"/>
                <c:pt idx="0">
                  <c:v>3</c:v>
                </c:pt>
                <c:pt idx="1">
                  <c:v>3</c:v>
                </c:pt>
                <c:pt idx="2">
                  <c:v>3</c:v>
                </c:pt>
                <c:pt idx="3">
                  <c:v>4</c:v>
                </c:pt>
                <c:pt idx="4">
                  <c:v>1</c:v>
                </c:pt>
                <c:pt idx="5">
                  <c:v>5</c:v>
                </c:pt>
                <c:pt idx="6">
                  <c:v>1</c:v>
                </c:pt>
                <c:pt idx="7">
                  <c:v>9</c:v>
                </c:pt>
                <c:pt idx="8">
                  <c:v>1</c:v>
                </c:pt>
                <c:pt idx="9">
                  <c:v>3</c:v>
                </c:pt>
                <c:pt idx="10">
                  <c:v>2</c:v>
                </c:pt>
                <c:pt idx="11">
                  <c:v>1</c:v>
                </c:pt>
                <c:pt idx="12">
                  <c:v>3</c:v>
                </c:pt>
                <c:pt idx="13">
                  <c:v>8</c:v>
                </c:pt>
                <c:pt idx="14">
                  <c:v>1</c:v>
                </c:pt>
                <c:pt idx="15">
                  <c:v>3</c:v>
                </c:pt>
              </c:numCache>
            </c:numRef>
          </c:val>
          <c:extLst>
            <c:ext xmlns:c16="http://schemas.microsoft.com/office/drawing/2014/chart" uri="{C3380CC4-5D6E-409C-BE32-E72D297353CC}">
              <c16:uniqueId val="{00000004-C0FA-4E31-B9CC-6B0BB158B1AB}"/>
            </c:ext>
          </c:extLst>
        </c:ser>
        <c:dLbls>
          <c:showLegendKey val="0"/>
          <c:showVal val="0"/>
          <c:showCatName val="0"/>
          <c:showSerName val="0"/>
          <c:showPercent val="0"/>
          <c:showBubbleSize val="0"/>
        </c:dLbls>
        <c:gapWidth val="150"/>
        <c:shape val="box"/>
        <c:axId val="664043728"/>
        <c:axId val="664044088"/>
        <c:axId val="0"/>
      </c:bar3DChart>
      <c:catAx>
        <c:axId val="664043728"/>
        <c:scaling>
          <c:orientation val="maxMin"/>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664044088"/>
        <c:crosses val="autoZero"/>
        <c:auto val="1"/>
        <c:lblAlgn val="ctr"/>
        <c:lblOffset val="100"/>
        <c:noMultiLvlLbl val="0"/>
      </c:catAx>
      <c:valAx>
        <c:axId val="664044088"/>
        <c:scaling>
          <c:orientation val="minMax"/>
        </c:scaling>
        <c:delete val="0"/>
        <c:axPos val="t"/>
        <c:majorGridlines>
          <c:spPr>
            <a:ln w="9525" cap="flat" cmpd="sng" algn="ctr">
              <a:solidFill>
                <a:schemeClr val="dk1">
                  <a:lumMod val="50000"/>
                  <a:lumOff val="50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66404372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[Rekap Sebaran Telekomunikasi fix 02.xlsx]Pivot!PivotTable5</c:name>
    <c:fmtId val="35"/>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Kondisi Tower</a:t>
            </a:r>
            <a:endParaRPr lang="id-ID"/>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id-ID"/>
        </a:p>
      </c:txPr>
    </c:title>
    <c:autoTitleDeleted val="0"/>
    <c:pivotFmts>
      <c:pivotFmt>
        <c:idx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a:solidFill>
                <a:schemeClr val="accent1"/>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w="9525">
              <a:solidFill>
                <a:schemeClr val="accent2"/>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w="9525">
              <a:solidFill>
                <a:schemeClr val="accent3"/>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bar"/>
        <c:grouping val="percentStacked"/>
        <c:varyColors val="0"/>
        <c:ser>
          <c:idx val="0"/>
          <c:order val="0"/>
          <c:tx>
            <c:strRef>
              <c:f>Pivot!$X$3:$X$4</c:f>
              <c:strCache>
                <c:ptCount val="1"/>
                <c:pt idx="0">
                  <c:v>Berfungsi</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cat>
            <c:strRef>
              <c:f>Pivot!$W$5:$W$21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Pivot!$X$5:$X$21</c:f>
              <c:numCache>
                <c:formatCode>General</c:formatCode>
                <c:ptCount val="16"/>
                <c:pt idx="0">
                  <c:v>21</c:v>
                </c:pt>
                <c:pt idx="1">
                  <c:v>8</c:v>
                </c:pt>
                <c:pt idx="2">
                  <c:v>5</c:v>
                </c:pt>
                <c:pt idx="3">
                  <c:v>7</c:v>
                </c:pt>
                <c:pt idx="4">
                  <c:v>15</c:v>
                </c:pt>
                <c:pt idx="5">
                  <c:v>8</c:v>
                </c:pt>
                <c:pt idx="6">
                  <c:v>4</c:v>
                </c:pt>
                <c:pt idx="7">
                  <c:v>8</c:v>
                </c:pt>
                <c:pt idx="8">
                  <c:v>4</c:v>
                </c:pt>
                <c:pt idx="9">
                  <c:v>3</c:v>
                </c:pt>
                <c:pt idx="10">
                  <c:v>7</c:v>
                </c:pt>
                <c:pt idx="11">
                  <c:v>4</c:v>
                </c:pt>
                <c:pt idx="12">
                  <c:v>4</c:v>
                </c:pt>
                <c:pt idx="13">
                  <c:v>12</c:v>
                </c:pt>
                <c:pt idx="14">
                  <c:v>8</c:v>
                </c:pt>
                <c:pt idx="15">
                  <c:v>8</c:v>
                </c:pt>
              </c:numCache>
            </c:numRef>
          </c:val>
          <c:extLst>
            <c:ext xmlns:c16="http://schemas.microsoft.com/office/drawing/2014/chart" uri="{C3380CC4-5D6E-409C-BE32-E72D297353CC}">
              <c16:uniqueId val="{00000000-D114-45B7-9A3E-01BA134D751C}"/>
            </c:ext>
          </c:extLst>
        </c:ser>
        <c:ser>
          <c:idx val="1"/>
          <c:order val="1"/>
          <c:tx>
            <c:strRef>
              <c:f>Pivot!$Y$3:$Y$4</c:f>
              <c:strCache>
                <c:ptCount val="1"/>
                <c:pt idx="0">
                  <c:v>Tidak Berfungsi</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cat>
            <c:strRef>
              <c:f>Pivot!$W$5:$W$21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Pivot!$Y$5:$Y$21</c:f>
              <c:numCache>
                <c:formatCode>General</c:formatCode>
                <c:ptCount val="16"/>
                <c:pt idx="15">
                  <c:v>1</c:v>
                </c:pt>
              </c:numCache>
            </c:numRef>
          </c:val>
          <c:extLst>
            <c:ext xmlns:c16="http://schemas.microsoft.com/office/drawing/2014/chart" uri="{C3380CC4-5D6E-409C-BE32-E72D297353CC}">
              <c16:uniqueId val="{00000001-7F1C-455F-8BE8-6113CB3417DE}"/>
            </c:ext>
          </c:extLst>
        </c:ser>
        <c:dLbls>
          <c:showLegendKey val="0"/>
          <c:showVal val="0"/>
          <c:showCatName val="0"/>
          <c:showSerName val="0"/>
          <c:showPercent val="0"/>
          <c:showBubbleSize val="0"/>
        </c:dLbls>
        <c:gapWidth val="150"/>
        <c:shape val="box"/>
        <c:axId val="601471624"/>
        <c:axId val="601472704"/>
        <c:axId val="0"/>
      </c:bar3DChart>
      <c:catAx>
        <c:axId val="601471624"/>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601472704"/>
        <c:crosses val="autoZero"/>
        <c:auto val="1"/>
        <c:lblAlgn val="ctr"/>
        <c:lblOffset val="100"/>
        <c:noMultiLvlLbl val="0"/>
      </c:catAx>
      <c:valAx>
        <c:axId val="601472704"/>
        <c:scaling>
          <c:orientation val="minMax"/>
        </c:scaling>
        <c:delete val="0"/>
        <c:axPos val="b"/>
        <c:majorGridlines>
          <c:spPr>
            <a:ln w="9525" cap="flat" cmpd="sng" algn="ctr">
              <a:solidFill>
                <a:schemeClr val="dk1">
                  <a:lumMod val="50000"/>
                  <a:lumOff val="50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60147162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[Rekap Sebaran Telekomunikasi fix 02.xlsx]Pivot!PivotTable6</c:name>
    <c:fmtId val="40"/>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Kondisi</a:t>
            </a:r>
            <a:r>
              <a:rPr lang="en-US" baseline="0"/>
              <a:t> VSAT</a:t>
            </a:r>
            <a:endParaRPr lang="id-ID"/>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id-ID"/>
        </a:p>
      </c:txPr>
    </c:title>
    <c:autoTitleDeleted val="0"/>
    <c:pivotFmts>
      <c:pivotFmt>
        <c:idx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a:solidFill>
                <a:schemeClr val="accent1"/>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w="9525">
              <a:solidFill>
                <a:schemeClr val="accent2"/>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circle"/>
          <c:size val="6"/>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w="9525">
              <a:solidFill>
                <a:schemeClr val="accent3"/>
              </a:solidFill>
              <a:round/>
            </a:ln>
            <a:effectLst>
              <a:outerShdw blurRad="57150" dist="19050" dir="5400000" algn="ctr" rotWithShape="0">
                <a:srgbClr val="000000">
                  <a:alpha val="63000"/>
                </a:srgbClr>
              </a:outerShdw>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bar"/>
        <c:grouping val="percentStacked"/>
        <c:varyColors val="0"/>
        <c:ser>
          <c:idx val="0"/>
          <c:order val="0"/>
          <c:tx>
            <c:strRef>
              <c:f>Pivot!$AE$3:$AE$4</c:f>
              <c:strCache>
                <c:ptCount val="1"/>
                <c:pt idx="0">
                  <c:v>Berfungsi</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cat>
            <c:strRef>
              <c:f>Pivot!$AD$5:$AD$21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Pivot!$AE$5:$AE$21</c:f>
              <c:numCache>
                <c:formatCode>General</c:formatCode>
                <c:ptCount val="16"/>
                <c:pt idx="0">
                  <c:v>1</c:v>
                </c:pt>
                <c:pt idx="1">
                  <c:v>5</c:v>
                </c:pt>
                <c:pt idx="2">
                  <c:v>7</c:v>
                </c:pt>
                <c:pt idx="3">
                  <c:v>5</c:v>
                </c:pt>
                <c:pt idx="5">
                  <c:v>5</c:v>
                </c:pt>
                <c:pt idx="7">
                  <c:v>5</c:v>
                </c:pt>
                <c:pt idx="8">
                  <c:v>5</c:v>
                </c:pt>
                <c:pt idx="9">
                  <c:v>5</c:v>
                </c:pt>
                <c:pt idx="11">
                  <c:v>2</c:v>
                </c:pt>
                <c:pt idx="13">
                  <c:v>8</c:v>
                </c:pt>
                <c:pt idx="15">
                  <c:v>1</c:v>
                </c:pt>
              </c:numCache>
            </c:numRef>
          </c:val>
          <c:extLst>
            <c:ext xmlns:c16="http://schemas.microsoft.com/office/drawing/2014/chart" uri="{C3380CC4-5D6E-409C-BE32-E72D297353CC}">
              <c16:uniqueId val="{00000000-3938-42A2-A884-C6BB20466938}"/>
            </c:ext>
          </c:extLst>
        </c:ser>
        <c:ser>
          <c:idx val="1"/>
          <c:order val="1"/>
          <c:tx>
            <c:strRef>
              <c:f>Pivot!$AF$3:$AF$4</c:f>
              <c:strCache>
                <c:ptCount val="1"/>
                <c:pt idx="0">
                  <c:v>(blank)</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cat>
            <c:strRef>
              <c:f>Pivot!$AD$5:$AD$21</c:f>
              <c:strCache>
                <c:ptCount val="16"/>
                <c:pt idx="0">
                  <c:v>BARONG TONGKOK</c:v>
                </c:pt>
                <c:pt idx="1">
                  <c:v>BENTIAN BESAR</c:v>
                </c:pt>
                <c:pt idx="2">
                  <c:v>BONGAN</c:v>
                </c:pt>
                <c:pt idx="3">
                  <c:v>DAMAI</c:v>
                </c:pt>
                <c:pt idx="4">
                  <c:v>MELAK</c:v>
                </c:pt>
                <c:pt idx="5">
                  <c:v>MUARA PAHU</c:v>
                </c:pt>
                <c:pt idx="6">
                  <c:v>SEKOLAQ DARAT</c:v>
                </c:pt>
                <c:pt idx="7">
                  <c:v>MOOK MANAAR BULANT</c:v>
                </c:pt>
                <c:pt idx="8">
                  <c:v>LONG IRAM</c:v>
                </c:pt>
                <c:pt idx="9">
                  <c:v>TERING</c:v>
                </c:pt>
                <c:pt idx="10">
                  <c:v>MUARA LAWA</c:v>
                </c:pt>
                <c:pt idx="11">
                  <c:v>NYUATAN</c:v>
                </c:pt>
                <c:pt idx="12">
                  <c:v>PENYINGGAHAN</c:v>
                </c:pt>
                <c:pt idx="13">
                  <c:v>SILUQ NGURAI</c:v>
                </c:pt>
                <c:pt idx="14">
                  <c:v>LINGGANG BIGUNG</c:v>
                </c:pt>
                <c:pt idx="15">
                  <c:v>JEMPANG</c:v>
                </c:pt>
              </c:strCache>
            </c:strRef>
          </c:cat>
          <c:val>
            <c:numRef>
              <c:f>Pivot!$AF$5:$AF$21</c:f>
              <c:numCache>
                <c:formatCode>General</c:formatCode>
                <c:ptCount val="16"/>
              </c:numCache>
            </c:numRef>
          </c:val>
          <c:extLst>
            <c:ext xmlns:c16="http://schemas.microsoft.com/office/drawing/2014/chart" uri="{C3380CC4-5D6E-409C-BE32-E72D297353CC}">
              <c16:uniqueId val="{00000003-49FC-468D-A28C-158A9D0F205E}"/>
            </c:ext>
          </c:extLst>
        </c:ser>
        <c:dLbls>
          <c:showLegendKey val="0"/>
          <c:showVal val="0"/>
          <c:showCatName val="0"/>
          <c:showSerName val="0"/>
          <c:showPercent val="0"/>
          <c:showBubbleSize val="0"/>
        </c:dLbls>
        <c:gapWidth val="150"/>
        <c:shape val="box"/>
        <c:axId val="1012873800"/>
        <c:axId val="1012873440"/>
        <c:axId val="0"/>
      </c:bar3DChart>
      <c:catAx>
        <c:axId val="1012873800"/>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1012873440"/>
        <c:crosses val="autoZero"/>
        <c:auto val="1"/>
        <c:lblAlgn val="ctr"/>
        <c:lblOffset val="100"/>
        <c:noMultiLvlLbl val="0"/>
      </c:catAx>
      <c:valAx>
        <c:axId val="1012873440"/>
        <c:scaling>
          <c:orientation val="minMax"/>
        </c:scaling>
        <c:delete val="0"/>
        <c:axPos val="b"/>
        <c:majorGridlines>
          <c:spPr>
            <a:ln w="9525" cap="flat" cmpd="sng" algn="ctr">
              <a:solidFill>
                <a:schemeClr val="dk1">
                  <a:lumMod val="50000"/>
                  <a:lumOff val="50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101287380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[Rekap Sebaran Telekomunikasi fix 02.xlsx]Pivot!PivotTable7</c:name>
    <c:fmtId val="36"/>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Proporsi Layanan Jaringan</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n-US"/>
        </a:p>
      </c:txPr>
    </c:title>
    <c:autoTitleDeleted val="0"/>
    <c:pivotFmts>
      <c:pivotFmt>
        <c:idx val="0"/>
        <c:dLbl>
          <c:idx val="0"/>
          <c:showLegendKey val="0"/>
          <c:showVal val="1"/>
          <c:showCatName val="0"/>
          <c:showSerName val="0"/>
          <c:showPercent val="0"/>
          <c:showBubbleSize val="0"/>
          <c:extLst>
            <c:ext xmlns:c15="http://schemas.microsoft.com/office/drawing/2012/chart" uri="{CE6537A1-D6FC-4f65-9D91-7224C49458BB}"/>
          </c:extLst>
        </c:dLbl>
      </c:pivotFmt>
      <c:pivotFmt>
        <c:idx val="1"/>
        <c:dLbl>
          <c:idx val="0"/>
          <c:showLegendKey val="0"/>
          <c:showVal val="1"/>
          <c:showCatName val="0"/>
          <c:showSerName val="0"/>
          <c:showPercent val="0"/>
          <c:showBubbleSize val="0"/>
          <c:extLst>
            <c:ext xmlns:c15="http://schemas.microsoft.com/office/drawing/2012/chart" uri="{CE6537A1-D6FC-4f65-9D91-7224C49458BB}"/>
          </c:extLst>
        </c:dLbl>
      </c:pivotFmt>
      <c:pivotFmt>
        <c:idx val="2"/>
      </c:pivotFmt>
      <c:pivotFmt>
        <c:idx val="3"/>
      </c:pivotFmt>
      <c:pivotFmt>
        <c:idx val="4"/>
      </c:pivotFmt>
      <c:pivotFmt>
        <c:idx val="5"/>
      </c:pivotFmt>
      <c:pivotFmt>
        <c:idx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0"/>
          <c:showCatName val="1"/>
          <c:showSerName val="0"/>
          <c:showPercent val="1"/>
          <c:showBubbleSize val="0"/>
          <c:extLst>
            <c:ext xmlns:c15="http://schemas.microsoft.com/office/drawing/2012/chart" uri="{CE6537A1-D6FC-4f65-9D91-7224C49458BB}"/>
          </c:extLst>
        </c:dLbl>
      </c:pivotFmt>
      <c:pivotFmt>
        <c:idx val="7"/>
        <c:spPr>
          <a:solidFill>
            <a:srgbClr val="FF0000"/>
          </a:solidFill>
          <a:ln>
            <a:noFill/>
          </a:ln>
          <a:effectLst>
            <a:outerShdw blurRad="57150" dist="19050" dir="5400000" algn="ctr" rotWithShape="0">
              <a:srgbClr val="000000">
                <a:alpha val="63000"/>
              </a:srgbClr>
            </a:outerShdw>
          </a:effectLst>
          <a:sp3d/>
        </c:spPr>
      </c:pivotFmt>
      <c:pivotFmt>
        <c:idx val="8"/>
        <c:spPr>
          <a:solidFill>
            <a:schemeClr val="accent1"/>
          </a:solidFill>
          <a:ln>
            <a:noFill/>
          </a:ln>
          <a:effectLst>
            <a:outerShdw blurRad="57150" dist="19050" dir="5400000" algn="ctr" rotWithShape="0">
              <a:srgbClr val="000000">
                <a:alpha val="63000"/>
              </a:srgbClr>
            </a:outerShdw>
          </a:effectLst>
          <a:sp3d/>
        </c:spPr>
      </c:pivotFmt>
      <c:pivotFmt>
        <c:idx val="9"/>
        <c:spPr>
          <a:solidFill>
            <a:schemeClr val="accent4"/>
          </a:solidFill>
          <a:ln>
            <a:noFill/>
          </a:ln>
          <a:effectLst>
            <a:outerShdw blurRad="57150" dist="19050" dir="5400000" algn="ctr" rotWithShape="0">
              <a:srgbClr val="000000">
                <a:alpha val="63000"/>
              </a:srgbClr>
            </a:outerShdw>
          </a:effectLst>
          <a:sp3d/>
        </c:spPr>
      </c:pivotFmt>
      <c:pivotFmt>
        <c:idx val="10"/>
      </c:pivotFmt>
    </c:pivotFmts>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Pivot!$AL$3</c:f>
              <c:strCache>
                <c:ptCount val="1"/>
                <c:pt idx="0">
                  <c:v>Total</c:v>
                </c:pt>
              </c:strCache>
            </c:strRef>
          </c:tx>
          <c:dPt>
            <c:idx val="0"/>
            <c:bubble3D val="0"/>
            <c:spPr>
              <a:solidFill>
                <a:srgbClr val="FF0000"/>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E3D6-4D9E-8BBE-4FBF044B2F2E}"/>
              </c:ext>
            </c:extLst>
          </c:dPt>
          <c:dPt>
            <c:idx val="1"/>
            <c:bubble3D val="0"/>
            <c:spPr>
              <a:solidFill>
                <a:schemeClr val="accent1"/>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E3D6-4D9E-8BBE-4FBF044B2F2E}"/>
              </c:ext>
            </c:extLst>
          </c:dPt>
          <c:dPt>
            <c:idx val="2"/>
            <c:bubble3D val="0"/>
            <c:spPr>
              <a:solidFill>
                <a:schemeClr val="accent4"/>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E3D6-4D9E-8BBE-4FBF044B2F2E}"/>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E3D6-4D9E-8BBE-4FBF044B2F2E}"/>
              </c:ext>
            </c:extLst>
          </c:dPt>
          <c:dPt>
            <c:idx val="4"/>
            <c:bubble3D val="0"/>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9-9671-4D0B-BA7C-B2FFD77184EA}"/>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0"/>
            <c:showCatName val="1"/>
            <c:showSerName val="0"/>
            <c:showPercent val="1"/>
            <c:showBubbleSize val="0"/>
            <c:showLeaderLines val="1"/>
            <c:leaderLines>
              <c:spPr>
                <a:ln w="9525">
                  <a:solidFill>
                    <a:schemeClr val="lt1">
                      <a:lumMod val="95000"/>
                      <a:alpha val="54000"/>
                    </a:schemeClr>
                  </a:solidFill>
                </a:ln>
                <a:effectLst/>
              </c:spPr>
            </c:leaderLines>
            <c:extLst>
              <c:ext xmlns:c15="http://schemas.microsoft.com/office/drawing/2012/chart" uri="{CE6537A1-D6FC-4f65-9D91-7224C49458BB}"/>
            </c:extLst>
          </c:dLbls>
          <c:cat>
            <c:strRef>
              <c:f>Pivot!$AK$4:$AK$7</c:f>
              <c:strCache>
                <c:ptCount val="3"/>
                <c:pt idx="0">
                  <c:v>Blankspot</c:v>
                </c:pt>
                <c:pt idx="1">
                  <c:v>Coverage</c:v>
                </c:pt>
                <c:pt idx="2">
                  <c:v>Lemah</c:v>
                </c:pt>
              </c:strCache>
            </c:strRef>
          </c:cat>
          <c:val>
            <c:numRef>
              <c:f>Pivot!$AL$4:$AL$7</c:f>
              <c:numCache>
                <c:formatCode>0.00%</c:formatCode>
                <c:ptCount val="3"/>
                <c:pt idx="0">
                  <c:v>0.11855670103092783</c:v>
                </c:pt>
                <c:pt idx="1">
                  <c:v>0.61855670103092786</c:v>
                </c:pt>
                <c:pt idx="2">
                  <c:v>0.26288659793814434</c:v>
                </c:pt>
              </c:numCache>
            </c:numRef>
          </c:val>
          <c:extLst>
            <c:ext xmlns:c16="http://schemas.microsoft.com/office/drawing/2014/chart" uri="{C3380CC4-5D6E-409C-BE32-E72D297353CC}">
              <c16:uniqueId val="{00000008-E3D6-4D9E-8BBE-4FBF044B2F2E}"/>
            </c:ext>
          </c:extLst>
        </c:ser>
        <c:dLbls>
          <c:dLblPos val="ctr"/>
          <c:showLegendKey val="0"/>
          <c:showVal val="0"/>
          <c:showCatName val="0"/>
          <c:showSerName val="0"/>
          <c:showPercent val="1"/>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4">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dk1">
            <a:lumMod val="50000"/>
            <a:lumOff val="50000"/>
          </a:schemeClr>
        </a:solidFill>
        <a:round/>
      </a:ln>
    </cs:spPr>
  </cs:gridlineMajor>
  <cs:gridlineMinor>
    <cs:lnRef idx="0"/>
    <cs:fillRef idx="0"/>
    <cs:effectRef idx="0"/>
    <cs:fontRef idx="minor">
      <a:schemeClr val="tx1"/>
    </cs:fontRef>
    <cs:spPr>
      <a:ln>
        <a:solidFill>
          <a:schemeClr val="dk1">
            <a:lumMod val="60000"/>
            <a:lumOff val="40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94">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dk1">
            <a:lumMod val="50000"/>
            <a:lumOff val="50000"/>
          </a:schemeClr>
        </a:solidFill>
        <a:round/>
      </a:ln>
    </cs:spPr>
  </cs:gridlineMajor>
  <cs:gridlineMinor>
    <cs:lnRef idx="0"/>
    <cs:fillRef idx="0"/>
    <cs:effectRef idx="0"/>
    <cs:fontRef idx="minor">
      <a:schemeClr val="tx1"/>
    </cs:fontRef>
    <cs:spPr>
      <a:ln>
        <a:solidFill>
          <a:schemeClr val="dk1">
            <a:lumMod val="60000"/>
            <a:lumOff val="40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94">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dk1">
            <a:lumMod val="50000"/>
            <a:lumOff val="50000"/>
          </a:schemeClr>
        </a:solidFill>
        <a:round/>
      </a:ln>
    </cs:spPr>
  </cs:gridlineMajor>
  <cs:gridlineMinor>
    <cs:lnRef idx="0"/>
    <cs:fillRef idx="0"/>
    <cs:effectRef idx="0"/>
    <cs:fontRef idx="minor">
      <a:schemeClr val="tx1"/>
    </cs:fontRef>
    <cs:spPr>
      <a:ln>
        <a:solidFill>
          <a:schemeClr val="dk1">
            <a:lumMod val="60000"/>
            <a:lumOff val="40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26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32568</xdr:colOff>
      <xdr:row>2</xdr:row>
      <xdr:rowOff>164173</xdr:rowOff>
    </xdr:from>
    <xdr:to>
      <xdr:col>4</xdr:col>
      <xdr:colOff>416643</xdr:colOff>
      <xdr:row>10</xdr:row>
      <xdr:rowOff>50229</xdr:rowOff>
    </xdr:to>
    <mc:AlternateContent xmlns:mc="http://schemas.openxmlformats.org/markup-compatibility/2006" xmlns:tsle="http://schemas.microsoft.com/office/drawing/2012/timeslicer">
      <mc:Choice Requires="tsle">
        <xdr:graphicFrame macro="">
          <xdr:nvGraphicFramePr>
            <xdr:cNvPr id="8" name="Tanggal">
              <a:extLst>
                <a:ext uri="{FF2B5EF4-FFF2-40B4-BE49-F238E27FC236}">
                  <a16:creationId xmlns:a16="http://schemas.microsoft.com/office/drawing/2014/main" id="{00000000-0008-0000-0000-000008000000}"/>
                </a:ext>
              </a:extLst>
            </xdr:cNvPr>
            <xdr:cNvGraphicFramePr/>
          </xdr:nvGraphicFramePr>
          <xdr:xfrm>
            <a:off x="0" y="0"/>
            <a:ext cx="0" cy="0"/>
          </xdr:xfrm>
          <a:graphic>
            <a:graphicData uri="http://schemas.microsoft.com/office/drawing/2012/timeslicer">
              <tsle:timeslicer name="Tanggal"/>
            </a:graphicData>
          </a:graphic>
        </xdr:graphicFrame>
      </mc:Choice>
      <mc:Fallback xmlns="">
        <xdr:sp macro="" textlink="">
          <xdr:nvSpPr>
            <xdr:cNvPr id="0" name=""/>
            <xdr:cNvSpPr>
              <a:spLocks noTextEdit="1"/>
            </xdr:cNvSpPr>
          </xdr:nvSpPr>
          <xdr:spPr>
            <a:xfrm>
              <a:off x="162108" y="545173"/>
              <a:ext cx="3079210" cy="1349096"/>
            </a:xfrm>
            <a:prstGeom prst="rect">
              <a:avLst/>
            </a:prstGeom>
            <a:solidFill>
              <a:prstClr val="white"/>
            </a:solidFill>
            <a:ln w="1">
              <a:solidFill>
                <a:prstClr val="green"/>
              </a:solidFill>
            </a:ln>
          </xdr:spPr>
          <xdr:txBody>
            <a:bodyPr vertOverflow="clip" horzOverflow="clip"/>
            <a:lstStyle/>
            <a:p>
              <a:r>
                <a:rPr lang="en-ID" sz="1100"/>
                <a:t>Timeline: Works in Excel 2013 or higher. Do not move or resize.</a:t>
              </a:r>
            </a:p>
          </xdr:txBody>
        </xdr:sp>
      </mc:Fallback>
    </mc:AlternateContent>
    <xdr:clientData/>
  </xdr:twoCellAnchor>
  <xdr:twoCellAnchor editAs="oneCell">
    <xdr:from>
      <xdr:col>8</xdr:col>
      <xdr:colOff>202722</xdr:colOff>
      <xdr:row>2</xdr:row>
      <xdr:rowOff>168302</xdr:rowOff>
    </xdr:from>
    <xdr:to>
      <xdr:col>10</xdr:col>
      <xdr:colOff>352697</xdr:colOff>
      <xdr:row>10</xdr:row>
      <xdr:rowOff>59873</xdr:rowOff>
    </xdr:to>
    <mc:AlternateContent xmlns:mc="http://schemas.openxmlformats.org/markup-compatibility/2006" xmlns:a14="http://schemas.microsoft.com/office/drawing/2010/main">
      <mc:Choice Requires="a14">
        <xdr:graphicFrame macro="">
          <xdr:nvGraphicFramePr>
            <xdr:cNvPr id="3" name="Penyedia">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microsoft.com/office/drawing/2010/slicer">
              <sle:slicer xmlns:sle="http://schemas.microsoft.com/office/drawing/2010/slicer" name="Penyedia"/>
            </a:graphicData>
          </a:graphic>
        </xdr:graphicFrame>
      </mc:Choice>
      <mc:Fallback xmlns="">
        <xdr:sp macro="" textlink="">
          <xdr:nvSpPr>
            <xdr:cNvPr id="0" name=""/>
            <xdr:cNvSpPr>
              <a:spLocks noTextEdit="1"/>
            </xdr:cNvSpPr>
          </xdr:nvSpPr>
          <xdr:spPr>
            <a:xfrm>
              <a:off x="7228362" y="549302"/>
              <a:ext cx="2679815" cy="1354611"/>
            </a:xfrm>
            <a:prstGeom prst="rect">
              <a:avLst/>
            </a:prstGeom>
            <a:solidFill>
              <a:prstClr val="white"/>
            </a:solidFill>
            <a:ln w="1">
              <a:solidFill>
                <a:prstClr val="green"/>
              </a:solidFill>
            </a:ln>
          </xdr:spPr>
          <xdr:txBody>
            <a:bodyPr vertOverflow="clip" horzOverflow="clip"/>
            <a:lstStyle/>
            <a:p>
              <a:r>
                <a:rPr lang="en-ID"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4</xdr:col>
      <xdr:colOff>558342</xdr:colOff>
      <xdr:row>2</xdr:row>
      <xdr:rowOff>173844</xdr:rowOff>
    </xdr:from>
    <xdr:to>
      <xdr:col>6</xdr:col>
      <xdr:colOff>569594</xdr:colOff>
      <xdr:row>10</xdr:row>
      <xdr:rowOff>65314</xdr:rowOff>
    </xdr:to>
    <mc:AlternateContent xmlns:mc="http://schemas.openxmlformats.org/markup-compatibility/2006" xmlns:a14="http://schemas.microsoft.com/office/drawing/2010/main">
      <mc:Choice Requires="a14">
        <xdr:graphicFrame macro="">
          <xdr:nvGraphicFramePr>
            <xdr:cNvPr id="4" name="Provider">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microsoft.com/office/drawing/2010/slicer">
              <sle:slicer xmlns:sle="http://schemas.microsoft.com/office/drawing/2010/slicer" name="Provider"/>
            </a:graphicData>
          </a:graphic>
        </xdr:graphicFrame>
      </mc:Choice>
      <mc:Fallback xmlns="">
        <xdr:sp macro="" textlink="">
          <xdr:nvSpPr>
            <xdr:cNvPr id="0" name=""/>
            <xdr:cNvSpPr>
              <a:spLocks noTextEdit="1"/>
            </xdr:cNvSpPr>
          </xdr:nvSpPr>
          <xdr:spPr>
            <a:xfrm>
              <a:off x="3324402" y="554844"/>
              <a:ext cx="1788618" cy="1354510"/>
            </a:xfrm>
            <a:prstGeom prst="rect">
              <a:avLst/>
            </a:prstGeom>
            <a:solidFill>
              <a:prstClr val="white"/>
            </a:solidFill>
            <a:ln w="1">
              <a:solidFill>
                <a:prstClr val="green"/>
              </a:solidFill>
            </a:ln>
          </xdr:spPr>
          <xdr:txBody>
            <a:bodyPr vertOverflow="clip" horzOverflow="clip"/>
            <a:lstStyle/>
            <a:p>
              <a:r>
                <a:rPr lang="en-ID"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3913</xdr:colOff>
      <xdr:row>36</xdr:row>
      <xdr:rowOff>120133</xdr:rowOff>
    </xdr:from>
    <xdr:to>
      <xdr:col>7</xdr:col>
      <xdr:colOff>277410</xdr:colOff>
      <xdr:row>62</xdr:row>
      <xdr:rowOff>8580</xdr:rowOff>
    </xdr:to>
    <xdr:graphicFrame macro="">
      <xdr:nvGraphicFramePr>
        <xdr:cNvPr id="10" name="Chart 9">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482912</xdr:colOff>
      <xdr:row>62</xdr:row>
      <xdr:rowOff>91880</xdr:rowOff>
    </xdr:from>
    <xdr:to>
      <xdr:col>11</xdr:col>
      <xdr:colOff>1074588</xdr:colOff>
      <xdr:row>87</xdr:row>
      <xdr:rowOff>164881</xdr:rowOff>
    </xdr:to>
    <xdr:graphicFrame macro="">
      <xdr:nvGraphicFramePr>
        <xdr:cNvPr id="11" name="Chart 10">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20563</xdr:colOff>
      <xdr:row>62</xdr:row>
      <xdr:rowOff>97659</xdr:rowOff>
    </xdr:from>
    <xdr:to>
      <xdr:col>7</xdr:col>
      <xdr:colOff>293640</xdr:colOff>
      <xdr:row>87</xdr:row>
      <xdr:rowOff>159884</xdr:rowOff>
    </xdr:to>
    <xdr:graphicFrame macro="">
      <xdr:nvGraphicFramePr>
        <xdr:cNvPr id="12" name="Chart 11">
          <a:extLst>
            <a:ext uri="{FF2B5EF4-FFF2-40B4-BE49-F238E27FC236}">
              <a16:creationId xmlns:a16="http://schemas.microsoft.com/office/drawing/2014/main" id="{00000000-0008-0000-0000-00000C000000}"/>
            </a:ext>
            <a:ext uri="{147F2762-F138-4A5C-976F-8EAC2B608ADB}">
              <a16:predDERef xmlns:a16="http://schemas.microsoft.com/office/drawing/2014/main" pre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482374</xdr:colOff>
      <xdr:row>36</xdr:row>
      <xdr:rowOff>122069</xdr:rowOff>
    </xdr:from>
    <xdr:to>
      <xdr:col>11</xdr:col>
      <xdr:colOff>1062779</xdr:colOff>
      <xdr:row>62</xdr:row>
      <xdr:rowOff>9417</xdr:rowOff>
    </xdr:to>
    <xdr:graphicFrame macro="">
      <xdr:nvGraphicFramePr>
        <xdr:cNvPr id="13" name="Chart 12">
          <a:extLst>
            <a:ext uri="{FF2B5EF4-FFF2-40B4-BE49-F238E27FC236}">
              <a16:creationId xmlns:a16="http://schemas.microsoft.com/office/drawing/2014/main" id="{00000000-0008-0000-0000-00000D000000}"/>
            </a:ext>
            <a:ext uri="{147F2762-F138-4A5C-976F-8EAC2B608ADB}">
              <a16:predDERef xmlns:a16="http://schemas.microsoft.com/office/drawing/2014/main" pre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10</xdr:col>
      <xdr:colOff>523550</xdr:colOff>
      <xdr:row>2</xdr:row>
      <xdr:rowOff>155443</xdr:rowOff>
    </xdr:from>
    <xdr:to>
      <xdr:col>11</xdr:col>
      <xdr:colOff>1125844</xdr:colOff>
      <xdr:row>10</xdr:row>
      <xdr:rowOff>69695</xdr:rowOff>
    </xdr:to>
    <mc:AlternateContent xmlns:mc="http://schemas.openxmlformats.org/markup-compatibility/2006" xmlns:a14="http://schemas.microsoft.com/office/drawing/2010/main">
      <mc:Choice Requires="a14">
        <xdr:graphicFrame macro="">
          <xdr:nvGraphicFramePr>
            <xdr:cNvPr id="2" name="Pemilik Tower">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Pemilik Tower"/>
            </a:graphicData>
          </a:graphic>
        </xdr:graphicFrame>
      </mc:Choice>
      <mc:Fallback xmlns="">
        <xdr:sp macro="" textlink="">
          <xdr:nvSpPr>
            <xdr:cNvPr id="0" name=""/>
            <xdr:cNvSpPr>
              <a:spLocks noTextEdit="1"/>
            </xdr:cNvSpPr>
          </xdr:nvSpPr>
          <xdr:spPr>
            <a:xfrm>
              <a:off x="10079030" y="536443"/>
              <a:ext cx="1867213" cy="1349507"/>
            </a:xfrm>
            <a:prstGeom prst="rect">
              <a:avLst/>
            </a:prstGeom>
            <a:solidFill>
              <a:prstClr val="white"/>
            </a:solidFill>
            <a:ln w="1">
              <a:solidFill>
                <a:prstClr val="green"/>
              </a:solidFill>
            </a:ln>
          </xdr:spPr>
          <xdr:txBody>
            <a:bodyPr vertOverflow="clip" horzOverflow="clip"/>
            <a:lstStyle/>
            <a:p>
              <a:r>
                <a:rPr lang="en-ID"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6</xdr:col>
      <xdr:colOff>726223</xdr:colOff>
      <xdr:row>2</xdr:row>
      <xdr:rowOff>168567</xdr:rowOff>
    </xdr:from>
    <xdr:to>
      <xdr:col>8</xdr:col>
      <xdr:colOff>59514</xdr:colOff>
      <xdr:row>10</xdr:row>
      <xdr:rowOff>51133</xdr:rowOff>
    </xdr:to>
    <mc:AlternateContent xmlns:mc="http://schemas.openxmlformats.org/markup-compatibility/2006" xmlns:a14="http://schemas.microsoft.com/office/drawing/2010/main">
      <mc:Choice Requires="a14">
        <xdr:graphicFrame macro="">
          <xdr:nvGraphicFramePr>
            <xdr:cNvPr id="5" name="Keterangan Survey">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microsoft.com/office/drawing/2010/slicer">
              <sle:slicer xmlns:sle="http://schemas.microsoft.com/office/drawing/2010/slicer" name="Keterangan Survey"/>
            </a:graphicData>
          </a:graphic>
        </xdr:graphicFrame>
      </mc:Choice>
      <mc:Fallback xmlns="">
        <xdr:sp macro="" textlink="">
          <xdr:nvSpPr>
            <xdr:cNvPr id="0" name=""/>
            <xdr:cNvSpPr>
              <a:spLocks noTextEdit="1"/>
            </xdr:cNvSpPr>
          </xdr:nvSpPr>
          <xdr:spPr>
            <a:xfrm>
              <a:off x="5222023" y="549567"/>
              <a:ext cx="1863131" cy="1345606"/>
            </a:xfrm>
            <a:prstGeom prst="rect">
              <a:avLst/>
            </a:prstGeom>
            <a:solidFill>
              <a:prstClr val="white"/>
            </a:solidFill>
            <a:ln w="1">
              <a:solidFill>
                <a:prstClr val="green"/>
              </a:solidFill>
            </a:ln>
          </xdr:spPr>
          <xdr:txBody>
            <a:bodyPr vertOverflow="clip" horzOverflow="clip"/>
            <a:lstStyle/>
            <a:p>
              <a:r>
                <a:rPr lang="en-ID"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57150</xdr:colOff>
      <xdr:row>10</xdr:row>
      <xdr:rowOff>114300</xdr:rowOff>
    </xdr:from>
    <xdr:to>
      <xdr:col>4</xdr:col>
      <xdr:colOff>419100</xdr:colOff>
      <xdr:row>14</xdr:row>
      <xdr:rowOff>95250</xdr:rowOff>
    </xdr:to>
    <xdr:sp macro="" textlink="">
      <xdr:nvSpPr>
        <xdr:cNvPr id="6" name="Rectangle 5">
          <a:extLst>
            <a:ext uri="{FF2B5EF4-FFF2-40B4-BE49-F238E27FC236}">
              <a16:creationId xmlns:a16="http://schemas.microsoft.com/office/drawing/2014/main" id="{00000000-0008-0000-0000-000006000000}"/>
            </a:ext>
          </a:extLst>
        </xdr:cNvPr>
        <xdr:cNvSpPr/>
      </xdr:nvSpPr>
      <xdr:spPr>
        <a:xfrm>
          <a:off x="180975" y="2019300"/>
          <a:ext cx="2981325" cy="742950"/>
        </a:xfrm>
        <a:prstGeom prst="rect">
          <a:avLst/>
        </a:prstGeom>
        <a:solidFill>
          <a:schemeClr val="bg1"/>
        </a:solidFill>
        <a:ln>
          <a:solidFill>
            <a:schemeClr val="accent6">
              <a:lumMod val="40000"/>
              <a:lumOff val="60000"/>
            </a:schemeClr>
          </a:solidFill>
        </a:ln>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t"/>
        <a:lstStyle/>
        <a:p>
          <a:pPr algn="l"/>
          <a:r>
            <a:rPr lang="en-ID" sz="1100">
              <a:solidFill>
                <a:sysClr val="windowText" lastClr="000000"/>
              </a:solidFill>
            </a:rPr>
            <a:t>Jumlah</a:t>
          </a:r>
          <a:r>
            <a:rPr lang="en-ID" sz="1100" baseline="0">
              <a:solidFill>
                <a:sysClr val="windowText" lastClr="000000"/>
              </a:solidFill>
            </a:rPr>
            <a:t> Kampung  : 190</a:t>
          </a:r>
        </a:p>
        <a:p>
          <a:pPr algn="l"/>
          <a:r>
            <a:rPr lang="en-ID" sz="1100" baseline="0">
              <a:solidFill>
                <a:sysClr val="windowText" lastClr="000000"/>
              </a:solidFill>
            </a:rPr>
            <a:t>Jumlah Kelurahan : 4</a:t>
          </a:r>
        </a:p>
        <a:p>
          <a:pPr algn="l"/>
          <a:r>
            <a:rPr lang="en-ID" sz="1100" baseline="0">
              <a:solidFill>
                <a:sysClr val="windowText" lastClr="000000"/>
              </a:solidFill>
            </a:rPr>
            <a:t>Total 	    : 194</a:t>
          </a:r>
          <a:endParaRPr lang="en-ID"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142875</xdr:colOff>
          <xdr:row>0</xdr:row>
          <xdr:rowOff>57150</xdr:rowOff>
        </xdr:from>
        <xdr:to>
          <xdr:col>1</xdr:col>
          <xdr:colOff>142875</xdr:colOff>
          <xdr:row>4</xdr:row>
          <xdr:rowOff>95250</xdr:rowOff>
        </xdr:to>
        <xdr:sp macro="" textlink="">
          <xdr:nvSpPr>
            <xdr:cNvPr id="4097" name="Object 1" hidden="1">
              <a:extLst>
                <a:ext uri="{63B3BB69-23CF-44E3-9099-C40C66FF867C}">
                  <a14:compatExt spid="_x0000_s4097"/>
                </a:ext>
                <a:ext uri="{FF2B5EF4-FFF2-40B4-BE49-F238E27FC236}">
                  <a16:creationId xmlns:a16="http://schemas.microsoft.com/office/drawing/2014/main" id="{00000000-0008-0000-0900-00000110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3</xdr:col>
      <xdr:colOff>1603375</xdr:colOff>
      <xdr:row>37</xdr:row>
      <xdr:rowOff>187325</xdr:rowOff>
    </xdr:from>
    <xdr:to>
      <xdr:col>6</xdr:col>
      <xdr:colOff>453390</xdr:colOff>
      <xdr:row>47</xdr:row>
      <xdr:rowOff>15876</xdr:rowOff>
    </xdr:to>
    <xdr:sp macro="" textlink="">
      <xdr:nvSpPr>
        <xdr:cNvPr id="3" name="Text Box 5">
          <a:extLst>
            <a:ext uri="{FF2B5EF4-FFF2-40B4-BE49-F238E27FC236}">
              <a16:creationId xmlns:a16="http://schemas.microsoft.com/office/drawing/2014/main" id="{00000000-0008-0000-0900-000003000000}"/>
            </a:ext>
          </a:extLst>
        </xdr:cNvPr>
        <xdr:cNvSpPr txBox="1">
          <a:spLocks noChangeArrowheads="1"/>
        </xdr:cNvSpPr>
      </xdr:nvSpPr>
      <xdr:spPr bwMode="auto">
        <a:xfrm>
          <a:off x="4632325" y="7664450"/>
          <a:ext cx="3517265" cy="1733551"/>
        </a:xfrm>
        <a:prstGeom prst="rect">
          <a:avLst/>
        </a:prstGeom>
        <a:noFill/>
        <a:ln>
          <a:noFill/>
        </a:ln>
      </xdr:spPr>
      <xdr:txBody>
        <a:bodyPr rot="0" vert="horz" wrap="square" lIns="91440" tIns="45720" rIns="91440" bIns="45720" anchor="t" anchorCtr="0" upright="1">
          <a:noAutofit/>
        </a:bodyPr>
        <a:lstStyle/>
        <a:p>
          <a:pPr algn="ctr">
            <a:lnSpc>
              <a:spcPct val="150000"/>
            </a:lnSpc>
            <a:spcAft>
              <a:spcPts val="0"/>
            </a:spcAft>
          </a:pPr>
          <a:r>
            <a:rPr lang="id-ID" sz="1100" b="1">
              <a:effectLst/>
              <a:latin typeface="Times New Roman"/>
              <a:ea typeface="Calibri"/>
              <a:cs typeface="Times New Roman"/>
            </a:rPr>
            <a:t>Kepala Dinas,</a:t>
          </a:r>
          <a:endParaRPr lang="en-US" sz="1100" b="1">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u="sng">
              <a:effectLst/>
              <a:latin typeface="Times New Roman"/>
              <a:ea typeface="Calibri"/>
              <a:cs typeface="Times New Roman"/>
            </a:rPr>
            <a:t>Rustam, SE., M.Si</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Pembina TK I ( IV/b )</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NIP. 19680305 200212 1 004</a:t>
          </a:r>
          <a:endParaRPr lang="en-US" sz="1100">
            <a:effectLst/>
            <a:latin typeface="Calibri"/>
            <a:ea typeface="Calibri"/>
            <a:cs typeface="Times New Roman"/>
          </a:endParaRPr>
        </a:p>
      </xdr:txBody>
    </xdr:sp>
    <xdr:clientData/>
  </xdr:twoCellAnchor>
  <xdr:twoCellAnchor editAs="oneCell">
    <xdr:from>
      <xdr:col>11</xdr:col>
      <xdr:colOff>575747</xdr:colOff>
      <xdr:row>6</xdr:row>
      <xdr:rowOff>101573</xdr:rowOff>
    </xdr:from>
    <xdr:to>
      <xdr:col>14</xdr:col>
      <xdr:colOff>34018</xdr:colOff>
      <xdr:row>13</xdr:row>
      <xdr:rowOff>111327</xdr:rowOff>
    </xdr:to>
    <mc:AlternateContent xmlns:mc="http://schemas.openxmlformats.org/markup-compatibility/2006" xmlns:tsle="http://schemas.microsoft.com/office/drawing/2012/timeslicer">
      <mc:Choice Requires="tsle">
        <xdr:graphicFrame macro="">
          <xdr:nvGraphicFramePr>
            <xdr:cNvPr id="4" name="Tanggal 1">
              <a:extLst>
                <a:ext uri="{FF2B5EF4-FFF2-40B4-BE49-F238E27FC236}">
                  <a16:creationId xmlns:a16="http://schemas.microsoft.com/office/drawing/2014/main" id="{00000000-0008-0000-0900-000004000000}"/>
                </a:ext>
              </a:extLst>
            </xdr:cNvPr>
            <xdr:cNvGraphicFramePr/>
          </xdr:nvGraphicFramePr>
          <xdr:xfrm>
            <a:off x="0" y="0"/>
            <a:ext cx="0" cy="0"/>
          </xdr:xfrm>
          <a:graphic>
            <a:graphicData uri="http://schemas.microsoft.com/office/drawing/2012/timeslicer">
              <tsle:timeslicer name="Tanggal 1"/>
            </a:graphicData>
          </a:graphic>
        </xdr:graphicFrame>
      </mc:Choice>
      <mc:Fallback xmlns="">
        <xdr:sp macro="" textlink="">
          <xdr:nvSpPr>
            <xdr:cNvPr id="0" name=""/>
            <xdr:cNvSpPr>
              <a:spLocks noTextEdit="1"/>
            </xdr:cNvSpPr>
          </xdr:nvSpPr>
          <xdr:spPr>
            <a:xfrm>
              <a:off x="12061776" y="1600360"/>
              <a:ext cx="2063639" cy="1414411"/>
            </a:xfrm>
            <a:prstGeom prst="rect">
              <a:avLst/>
            </a:prstGeom>
            <a:solidFill>
              <a:prstClr val="white"/>
            </a:solidFill>
            <a:ln w="1">
              <a:solidFill>
                <a:prstClr val="green"/>
              </a:solidFill>
            </a:ln>
          </xdr:spPr>
          <xdr:txBody>
            <a:bodyPr vertOverflow="clip" horzOverflow="clip"/>
            <a:lstStyle/>
            <a:p>
              <a:r>
                <a:rPr lang="en-ID" sz="1100"/>
                <a:t>Timeline: Works in Excel 2013 or higher. Do not move or resize.</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104775</xdr:rowOff>
        </xdr:from>
        <xdr:to>
          <xdr:col>1</xdr:col>
          <xdr:colOff>200025</xdr:colOff>
          <xdr:row>4</xdr:row>
          <xdr:rowOff>142875</xdr:rowOff>
        </xdr:to>
        <xdr:sp macro="" textlink="">
          <xdr:nvSpPr>
            <xdr:cNvPr id="5121" name="Object 1" hidden="1">
              <a:extLst>
                <a:ext uri="{63B3BB69-23CF-44E3-9099-C40C66FF867C}">
                  <a14:compatExt spid="_x0000_s5121"/>
                </a:ext>
                <a:ext uri="{FF2B5EF4-FFF2-40B4-BE49-F238E27FC236}">
                  <a16:creationId xmlns:a16="http://schemas.microsoft.com/office/drawing/2014/main" id="{00000000-0008-0000-0A00-0000011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4</xdr:col>
      <xdr:colOff>0</xdr:colOff>
      <xdr:row>34</xdr:row>
      <xdr:rowOff>0</xdr:rowOff>
    </xdr:from>
    <xdr:to>
      <xdr:col>5</xdr:col>
      <xdr:colOff>1221740</xdr:colOff>
      <xdr:row>43</xdr:row>
      <xdr:rowOff>19051</xdr:rowOff>
    </xdr:to>
    <xdr:sp macro="" textlink="">
      <xdr:nvSpPr>
        <xdr:cNvPr id="3" name="Text Box 5">
          <a:extLst>
            <a:ext uri="{FF2B5EF4-FFF2-40B4-BE49-F238E27FC236}">
              <a16:creationId xmlns:a16="http://schemas.microsoft.com/office/drawing/2014/main" id="{00000000-0008-0000-0A00-000003000000}"/>
            </a:ext>
          </a:extLst>
        </xdr:cNvPr>
        <xdr:cNvSpPr txBox="1">
          <a:spLocks noChangeArrowheads="1"/>
        </xdr:cNvSpPr>
      </xdr:nvSpPr>
      <xdr:spPr bwMode="auto">
        <a:xfrm>
          <a:off x="4343400" y="6540500"/>
          <a:ext cx="2650490" cy="1676401"/>
        </a:xfrm>
        <a:prstGeom prst="rect">
          <a:avLst/>
        </a:prstGeom>
        <a:noFill/>
        <a:ln>
          <a:noFill/>
        </a:ln>
      </xdr:spPr>
      <xdr:txBody>
        <a:bodyPr rot="0" vert="horz" wrap="square" lIns="91440" tIns="45720" rIns="91440" bIns="45720" anchor="t" anchorCtr="0" upright="1">
          <a:noAutofit/>
        </a:bodyPr>
        <a:lstStyle/>
        <a:p>
          <a:pPr algn="ctr">
            <a:lnSpc>
              <a:spcPct val="150000"/>
            </a:lnSpc>
            <a:spcAft>
              <a:spcPts val="0"/>
            </a:spcAft>
          </a:pPr>
          <a:r>
            <a:rPr lang="id-ID" sz="1100" b="1">
              <a:effectLst/>
              <a:latin typeface="Times New Roman" panose="02020603050405020304" pitchFamily="18" charset="0"/>
              <a:ea typeface="Calibri"/>
              <a:cs typeface="Times New Roman" panose="02020603050405020304" pitchFamily="18" charset="0"/>
            </a:rPr>
            <a:t>Kepala Dinas,</a:t>
          </a:r>
          <a:endParaRPr lang="en-US" sz="1100" b="1">
            <a:effectLst/>
            <a:latin typeface="Times New Roman" panose="02020603050405020304" pitchFamily="18" charset="0"/>
            <a:ea typeface="Calibri"/>
            <a:cs typeface="Times New Roman" panose="02020603050405020304" pitchFamily="18" charset="0"/>
          </a:endParaRPr>
        </a:p>
        <a:p>
          <a:pPr algn="ctr">
            <a:lnSpc>
              <a:spcPct val="150000"/>
            </a:lnSpc>
            <a:spcAft>
              <a:spcPts val="0"/>
            </a:spcAft>
          </a:pPr>
          <a:r>
            <a:rPr lang="id-ID" sz="1100">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u="sng">
              <a:effectLst/>
              <a:latin typeface="Times New Roman"/>
              <a:ea typeface="Calibri"/>
              <a:cs typeface="Times New Roman"/>
            </a:rPr>
            <a:t>Rustam, SE., M.Si</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Pembina TK I ( IV/b )</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NIP. 19680305 200212 1 004</a:t>
          </a:r>
          <a:endParaRPr lang="en-US" sz="1100">
            <a:effectLst/>
            <a:latin typeface="Calibri"/>
            <a:ea typeface="Calibri"/>
            <a:cs typeface="Times New Roman"/>
          </a:endParaRPr>
        </a:p>
      </xdr:txBody>
    </xdr:sp>
    <xdr:clientData/>
  </xdr:twoCellAnchor>
  <xdr:twoCellAnchor editAs="oneCell">
    <xdr:from>
      <xdr:col>6</xdr:col>
      <xdr:colOff>361044</xdr:colOff>
      <xdr:row>4</xdr:row>
      <xdr:rowOff>52614</xdr:rowOff>
    </xdr:from>
    <xdr:to>
      <xdr:col>10</xdr:col>
      <xdr:colOff>506258</xdr:colOff>
      <xdr:row>10</xdr:row>
      <xdr:rowOff>202961</xdr:rowOff>
    </xdr:to>
    <mc:AlternateContent xmlns:mc="http://schemas.openxmlformats.org/markup-compatibility/2006" xmlns:tsle="http://schemas.microsoft.com/office/drawing/2012/timeslicer">
      <mc:Choice Requires="tsle">
        <xdr:graphicFrame macro="">
          <xdr:nvGraphicFramePr>
            <xdr:cNvPr id="2" name="Tanggal 3">
              <a:extLst>
                <a:ext uri="{FF2B5EF4-FFF2-40B4-BE49-F238E27FC236}">
                  <a16:creationId xmlns:a16="http://schemas.microsoft.com/office/drawing/2014/main" id="{00000000-0008-0000-0A00-000002000000}"/>
                </a:ext>
              </a:extLst>
            </xdr:cNvPr>
            <xdr:cNvGraphicFramePr/>
          </xdr:nvGraphicFramePr>
          <xdr:xfrm>
            <a:off x="0" y="0"/>
            <a:ext cx="0" cy="0"/>
          </xdr:xfrm>
          <a:graphic>
            <a:graphicData uri="http://schemas.microsoft.com/office/drawing/2012/timeslicer">
              <tsle:timeslicer name="Tanggal 3"/>
            </a:graphicData>
          </a:graphic>
        </xdr:graphicFrame>
      </mc:Choice>
      <mc:Fallback xmlns="">
        <xdr:sp macro="" textlink="">
          <xdr:nvSpPr>
            <xdr:cNvPr id="0" name=""/>
            <xdr:cNvSpPr>
              <a:spLocks noTextEdit="1"/>
            </xdr:cNvSpPr>
          </xdr:nvSpPr>
          <xdr:spPr>
            <a:xfrm>
              <a:off x="7193644" y="916214"/>
              <a:ext cx="3269414" cy="1356847"/>
            </a:xfrm>
            <a:prstGeom prst="rect">
              <a:avLst/>
            </a:prstGeom>
            <a:solidFill>
              <a:prstClr val="white"/>
            </a:solidFill>
            <a:ln w="1">
              <a:solidFill>
                <a:prstClr val="green"/>
              </a:solidFill>
            </a:ln>
          </xdr:spPr>
          <xdr:txBody>
            <a:bodyPr vertOverflow="clip" horzOverflow="clip"/>
            <a:lstStyle/>
            <a:p>
              <a:r>
                <a:rPr lang="en-ID" sz="1100"/>
                <a:t>Timeline: Works in Excel 2013 or higher. Do not move or resize.</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57150</xdr:colOff>
          <xdr:row>0</xdr:row>
          <xdr:rowOff>57150</xdr:rowOff>
        </xdr:from>
        <xdr:to>
          <xdr:col>1</xdr:col>
          <xdr:colOff>219075</xdr:colOff>
          <xdr:row>4</xdr:row>
          <xdr:rowOff>95250</xdr:rowOff>
        </xdr:to>
        <xdr:sp macro="" textlink="">
          <xdr:nvSpPr>
            <xdr:cNvPr id="10241" name="Object 1" hidden="1">
              <a:extLst>
                <a:ext uri="{63B3BB69-23CF-44E3-9099-C40C66FF867C}">
                  <a14:compatExt spid="_x0000_s10241"/>
                </a:ext>
                <a:ext uri="{FF2B5EF4-FFF2-40B4-BE49-F238E27FC236}">
                  <a16:creationId xmlns:a16="http://schemas.microsoft.com/office/drawing/2014/main" id="{00000000-0008-0000-0B00-0000012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4</xdr:col>
      <xdr:colOff>9525</xdr:colOff>
      <xdr:row>35</xdr:row>
      <xdr:rowOff>57149</xdr:rowOff>
    </xdr:from>
    <xdr:to>
      <xdr:col>5</xdr:col>
      <xdr:colOff>1231265</xdr:colOff>
      <xdr:row>44</xdr:row>
      <xdr:rowOff>76200</xdr:rowOff>
    </xdr:to>
    <xdr:sp macro="" textlink="">
      <xdr:nvSpPr>
        <xdr:cNvPr id="3" name="Text Box 5">
          <a:extLst>
            <a:ext uri="{FF2B5EF4-FFF2-40B4-BE49-F238E27FC236}">
              <a16:creationId xmlns:a16="http://schemas.microsoft.com/office/drawing/2014/main" id="{00000000-0008-0000-0B00-000003000000}"/>
            </a:ext>
          </a:extLst>
        </xdr:cNvPr>
        <xdr:cNvSpPr txBox="1">
          <a:spLocks noChangeArrowheads="1"/>
        </xdr:cNvSpPr>
      </xdr:nvSpPr>
      <xdr:spPr bwMode="auto">
        <a:xfrm>
          <a:off x="3629025" y="6775449"/>
          <a:ext cx="2771140" cy="1619251"/>
        </a:xfrm>
        <a:prstGeom prst="rect">
          <a:avLst/>
        </a:prstGeom>
        <a:noFill/>
        <a:ln>
          <a:noFill/>
        </a:ln>
      </xdr:spPr>
      <xdr:txBody>
        <a:bodyPr rot="0" vert="horz" wrap="square" lIns="91440" tIns="45720" rIns="91440" bIns="45720" anchor="t" anchorCtr="0" upright="1">
          <a:noAutofit/>
        </a:bodyPr>
        <a:lstStyle/>
        <a:p>
          <a:pPr algn="ctr">
            <a:lnSpc>
              <a:spcPct val="150000"/>
            </a:lnSpc>
            <a:spcAft>
              <a:spcPts val="0"/>
            </a:spcAft>
          </a:pPr>
          <a:r>
            <a:rPr lang="id-ID" sz="1100" b="1">
              <a:effectLst/>
              <a:latin typeface="Times New Roman"/>
              <a:ea typeface="Calibri"/>
              <a:cs typeface="Times New Roman"/>
            </a:rPr>
            <a:t>Kepala Dinas,</a:t>
          </a:r>
          <a:endParaRPr lang="en-US" sz="1100" b="1">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a:effectLst/>
              <a:latin typeface="Times New Roman"/>
              <a:ea typeface="Calibri"/>
              <a:cs typeface="Times New Roman"/>
            </a:rPr>
            <a:t> </a:t>
          </a:r>
          <a:endParaRPr lang="en-US" sz="1100">
            <a:effectLst/>
            <a:latin typeface="Calibri"/>
            <a:ea typeface="Calibri"/>
            <a:cs typeface="Times New Roman"/>
          </a:endParaRPr>
        </a:p>
        <a:p>
          <a:pPr algn="ctr">
            <a:lnSpc>
              <a:spcPct val="150000"/>
            </a:lnSpc>
            <a:spcAft>
              <a:spcPts val="0"/>
            </a:spcAft>
          </a:pPr>
          <a:r>
            <a:rPr lang="id-ID" sz="1100" b="1" u="sng">
              <a:effectLst/>
              <a:latin typeface="Times New Roman"/>
              <a:ea typeface="Calibri"/>
              <a:cs typeface="Times New Roman"/>
            </a:rPr>
            <a:t>Rustam, SE., M.Si</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Pembina TK I ( IV/b )</a:t>
          </a:r>
          <a:endParaRPr lang="en-US" sz="1100">
            <a:effectLst/>
            <a:latin typeface="Calibri"/>
            <a:ea typeface="Calibri"/>
            <a:cs typeface="Times New Roman"/>
          </a:endParaRPr>
        </a:p>
        <a:p>
          <a:pPr algn="ctr">
            <a:lnSpc>
              <a:spcPct val="150000"/>
            </a:lnSpc>
            <a:spcAft>
              <a:spcPts val="0"/>
            </a:spcAft>
          </a:pPr>
          <a:r>
            <a:rPr lang="id-ID" sz="1100">
              <a:effectLst/>
              <a:latin typeface="Times New Roman"/>
              <a:ea typeface="Calibri"/>
              <a:cs typeface="Times New Roman"/>
            </a:rPr>
            <a:t>NIP. 19680305 200212 1 004</a:t>
          </a:r>
          <a:endParaRPr lang="en-US" sz="1100">
            <a:effectLst/>
            <a:latin typeface="Calibri"/>
            <a:ea typeface="Calibri"/>
            <a:cs typeface="Times New Roman"/>
          </a:endParaRPr>
        </a:p>
      </xdr:txBody>
    </xdr:sp>
    <xdr:clientData/>
  </xdr:twoCellAnchor>
  <xdr:twoCellAnchor editAs="oneCell">
    <xdr:from>
      <xdr:col>6</xdr:col>
      <xdr:colOff>443753</xdr:colOff>
      <xdr:row>3</xdr:row>
      <xdr:rowOff>159124</xdr:rowOff>
    </xdr:from>
    <xdr:to>
      <xdr:col>10</xdr:col>
      <xdr:colOff>588967</xdr:colOff>
      <xdr:row>10</xdr:row>
      <xdr:rowOff>115128</xdr:rowOff>
    </xdr:to>
    <mc:AlternateContent xmlns:mc="http://schemas.openxmlformats.org/markup-compatibility/2006" xmlns:tsle="http://schemas.microsoft.com/office/drawing/2012/timeslicer">
      <mc:Choice Requires="tsle">
        <xdr:graphicFrame macro="">
          <xdr:nvGraphicFramePr>
            <xdr:cNvPr id="2" name="Tanggal 2">
              <a:extLst>
                <a:ext uri="{FF2B5EF4-FFF2-40B4-BE49-F238E27FC236}">
                  <a16:creationId xmlns:a16="http://schemas.microsoft.com/office/drawing/2014/main" id="{00000000-0008-0000-0B00-000002000000}"/>
                </a:ext>
              </a:extLst>
            </xdr:cNvPr>
            <xdr:cNvGraphicFramePr/>
          </xdr:nvGraphicFramePr>
          <xdr:xfrm>
            <a:off x="0" y="0"/>
            <a:ext cx="0" cy="0"/>
          </xdr:xfrm>
          <a:graphic>
            <a:graphicData uri="http://schemas.microsoft.com/office/drawing/2012/timeslicer">
              <tsle:timeslicer name="Tanggal 2"/>
            </a:graphicData>
          </a:graphic>
        </xdr:graphicFrame>
      </mc:Choice>
      <mc:Fallback xmlns="">
        <xdr:sp macro="" textlink="">
          <xdr:nvSpPr>
            <xdr:cNvPr id="0" name=""/>
            <xdr:cNvSpPr>
              <a:spLocks noTextEdit="1"/>
            </xdr:cNvSpPr>
          </xdr:nvSpPr>
          <xdr:spPr>
            <a:xfrm>
              <a:off x="7289053" y="844924"/>
              <a:ext cx="3269414" cy="1340304"/>
            </a:xfrm>
            <a:prstGeom prst="rect">
              <a:avLst/>
            </a:prstGeom>
            <a:solidFill>
              <a:prstClr val="white"/>
            </a:solidFill>
            <a:ln w="1">
              <a:solidFill>
                <a:prstClr val="green"/>
              </a:solidFill>
            </a:ln>
          </xdr:spPr>
          <xdr:txBody>
            <a:bodyPr vertOverflow="clip" horzOverflow="clip"/>
            <a:lstStyle/>
            <a:p>
              <a:r>
                <a:rPr lang="en-ID" sz="1100"/>
                <a:t>Timeline: Works in Excel 2013 or higher. Do not move or resize.</a:t>
              </a:r>
            </a:p>
          </xdr:txBody>
        </xdr:sp>
      </mc:Fallback>
    </mc:AlternateContent>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6418BDD8-44B2-43E4-B813-1227541CD78F}">
    <nsvFilter filterId="{66546024-AAB0-40DA-A661-DC1D83E81153}" ref="B2:T581" tableId="3">
      <sortRules>
        <sortRule colId="12" id="{7FCB3926-8AF8-4A4C-8DCB-5F8D5A17B4A6}">
          <sortCondition descending="1" ref="N2:N581"/>
        </sortRule>
      </sortRules>
    </nsvFilter>
  </namedSheetView>
</namedSheetView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isa Rahma" refreshedDate="45670.347867245371" backgroundQuery="1" createdVersion="8" refreshedVersion="8" minRefreshableVersion="3" recordCount="1951" xr:uid="{BF86266C-D6F4-41C3-A39D-7E7FDFE71AA2}">
  <cacheSource type="external" connectionId="2"/>
  <cacheFields count="24">
    <cacheField name="ID" numFmtId="0">
      <sharedItems/>
    </cacheField>
    <cacheField name="MaxDate" numFmtId="0">
      <sharedItems containsNonDate="0" containsDate="1" containsString="0" containsBlank="1" minDate="2019-11-18T00:00:00" maxDate="2024-12-10T00:00:00" count="27">
        <m/>
        <d v="2019-11-18T00:00:00"/>
        <d v="2020-02-05T00:00:00"/>
        <d v="2020-09-16T00:00:00"/>
        <d v="2021-02-01T00:00:00"/>
        <d v="2021-08-25T00:00:00"/>
        <d v="2021-12-15T00:00:00"/>
        <d v="2021-12-16T00:00:00"/>
        <d v="2022-07-20T00:00:00"/>
        <d v="2022-10-03T00:00:00"/>
        <d v="2022-12-19T00:00:00"/>
        <d v="2023-03-04T00:00:00"/>
        <d v="2023-06-21T00:00:00"/>
        <d v="2023-12-28T00:00:00"/>
        <d v="2024-01-05T00:00:00"/>
        <d v="2024-01-10T00:00:00"/>
        <d v="2024-02-22T00:00:00"/>
        <d v="2024-03-26T00:00:00"/>
        <d v="2024-03-28T00:00:00"/>
        <d v="2024-05-14T00:00:00"/>
        <d v="2024-06-19T00:00:00"/>
        <d v="2024-07-11T00:00:00"/>
        <d v="2024-07-16T00:00:00"/>
        <d v="2024-07-22T00:00:00"/>
        <d v="2024-08-11T00:00:00"/>
        <d v="2024-08-15T00:00:00"/>
        <d v="2024-12-09T00:00:00"/>
      </sharedItems>
    </cacheField>
    <cacheField name="Tahun" numFmtId="0">
      <sharedItems containsString="0" containsBlank="1" containsNumber="1" containsInteger="1" minValue="2019" maxValue="2024" count="7">
        <m/>
        <n v="2019"/>
        <n v="2020"/>
        <n v="2021"/>
        <n v="2022"/>
        <n v="2023"/>
        <n v="2024"/>
      </sharedItems>
    </cacheField>
    <cacheField name="Bulan" numFmtId="0">
      <sharedItems containsBlank="1" count="16">
        <s v=""/>
        <m/>
        <s v="Nov"/>
        <s v="2020"/>
        <s v="Sep"/>
        <s v="2021"/>
        <s v="Aug"/>
        <s v="Dec"/>
        <s v="Jul"/>
        <s v="2022"/>
        <s v="Mar"/>
        <s v="2023"/>
        <s v="Jan"/>
        <s v="Feb"/>
        <s v="2024"/>
        <s v="May"/>
      </sharedItems>
    </cacheField>
    <cacheField name="Kecamatan" numFmtId="0">
      <sharedItems containsBlank="1" count="18">
        <s v="BONGAN"/>
        <m/>
        <s v="TERING"/>
        <s v="SEKOLAQ DARAT"/>
        <s v="LONG IRAM"/>
        <s v="NYUATAN"/>
        <s v="MOOK MANAAR BULANT"/>
        <s v="BARONG TONGKOK"/>
        <s v="LINGGANG BIGUNG"/>
        <s v="MELAK"/>
        <s v="JEMPANG"/>
        <s v="BENTIAN BESAR"/>
        <s v="SILUQ NGURAI"/>
        <s v="DAMAI"/>
        <s v="PENYINGGAHAN"/>
        <s v="MUARA PAHU"/>
        <s v="MUARA LAWA"/>
        <s v="" u="1"/>
      </sharedItems>
    </cacheField>
    <cacheField name="Desa/Kelurahan" numFmtId="0">
      <sharedItems containsBlank="1" count="201">
        <s v="Tanjung Soke"/>
        <m/>
        <s v="Banjar Rejo"/>
        <s v="Sekolaq Darat"/>
        <s v="Gabung Baru"/>
        <s v="Tukul"/>
        <s v="Ujoh Halang"/>
        <s v="Tering Seberang"/>
        <s v="Tering Lama"/>
        <s v="Tering Baru"/>
        <s v="Purworejo"/>
        <s v="Muyub/Muyup Ulu"/>
        <s v="Muyub/Muyup Ilir"/>
        <s v="Tering Lama Ulu"/>
        <s v="Muyub/Muyup Aket"/>
        <s v="Kelubaq"/>
        <s v="Kelian Dalam"/>
        <s v="Jelemuq/Jelmuq"/>
        <s v="Awai"/>
        <s v="Terajuk"/>
        <s v="Temula"/>
        <s v="Sentalar"/>
        <s v="Sembuan"/>
        <s v="Mu'ut"/>
        <s v="Muara Mujan"/>
        <s v="Lakan Bilem"/>
        <s v="Anah"/>
        <s v="Keliway"/>
        <s v="Rambayan"/>
        <s v="Muara Jawaq"/>
        <s v="Muara Batuq"/>
        <s v="Merayaq"/>
        <s v="Linggang Marimun"/>
        <s v="Kelumpang"/>
        <s v="Karangan"/>
        <s v="Gunung Rampah"/>
        <s v="Gemuruh"/>
        <s v="Kelian Luar"/>
        <s v="Gadur"/>
        <s v="Abit"/>
        <s v="Suko Mulyo"/>
        <s v="Muara Leban"/>
        <s v="Longiram Seberang"/>
        <s v="Long Iram Kota"/>
        <s v="Long Iram Ilir"/>
        <s v="Long Iram Bayan"/>
        <s v="Long Daliq"/>
        <s v="Muara Kalaq"/>
        <s v="Jontai"/>
        <s v="Intu Lingau"/>
        <s v="Dempar"/>
        <s v="Sumber Sari"/>
        <s v="Simpang Raya"/>
        <s v="Sendawar"/>
        <s v="Rejo Basuki"/>
        <s v="Pepas/Pepes Asa"/>
        <s v="Pepas Eheng"/>
        <s v="Ongko Asa"/>
        <s v="Ombau Asa"/>
        <s v="Ngenyan Asa"/>
        <s v="Muara Asa"/>
        <s v="Juhan Asa"/>
        <s v="Juaq Asa"/>
        <s v="Gemuhan Asa"/>
        <s v="Geleo Baru"/>
        <s v="Geleo Asa"/>
        <s v="Engkuni Pasek"/>
        <s v="Belempung Ulaq"/>
        <s v="Barong Tongkok"/>
        <s v="Balok Asa"/>
        <s v="Mencimai"/>
        <s v="Sekolaq Joleq"/>
        <s v="Sekolaq Muliaq"/>
        <s v="Sekolaq Oday"/>
        <s v="Tutuh (Tutung)"/>
        <s v="Purwadadi"/>
        <s v="Melapeh Baru"/>
        <s v="Linggang Mencelew"/>
        <s v="Linggang Melapeh"/>
        <s v="Linggang Mapan"/>
        <s v="Linggang Kebut"/>
        <s v="Linggang Bigung"/>
        <s v="Linggang Amer"/>
        <s v="Bigung Baru"/>
        <s v="Bangun Sari"/>
        <s v="Muara Bunyut"/>
        <s v="Muara Benangaq"/>
        <s v="Melak Ulu"/>
        <s v="Melak Ilir"/>
        <s v="Empas"/>
        <s v="Empakuq"/>
        <s v="Leleng"/>
        <s v="Sumber Rejo"/>
        <s v="Sumber Bangun"/>
        <s v="Sri Mulyo"/>
        <s v="Sakaq Lotoq"/>
        <s v="Sakaq Tada"/>
        <s v="Jengan"/>
        <s v="Tondoh"/>
        <s v="Bekokong Makmur"/>
        <s v="Tukuq"/>
        <s v="Tende"/>
        <s v="Suakong"/>
        <s v="Sambung"/>
        <s v="Randa Empas"/>
        <s v="Penarung"/>
        <s v="Jelmu Sibak"/>
        <s v="Dilang Puti"/>
        <s v="Lembonah"/>
        <s v="Anan Jaya"/>
        <s v="Tebisaq"/>
        <s v="Tanah Mea (Tana Mea)"/>
        <s v="Sang Sang (Sansang)"/>
        <s v="Rikong"/>
        <s v="Penawang"/>
        <s v="Muhur"/>
        <s v="Muara Ponak"/>
        <s v="Muara Kelawit"/>
        <s v="Lendian Liang Nayuk"/>
        <s v="Tendiq"/>
        <s v="Mancong"/>
        <s v="Muara Nayan"/>
        <s v="Muara Ohong"/>
        <s v="Resak"/>
        <s v="Pereng Talik"/>
        <s v="Penawai"/>
        <s v="Siram Jaya"/>
        <s v="Siram Makmur"/>
        <s v="Muara Siram "/>
        <s v="Muara Kedang"/>
        <s v="Muara Gusik"/>
        <s v="Lemper"/>
        <s v="Jambuk Makmur"/>
        <s v="Jambuk"/>
        <s v="Gerunggung"/>
        <s v="Deraya"/>
        <s v="Bukit Harapan"/>
        <s v="Tanjung Jone"/>
        <s v="Tanjung Jan"/>
        <s v="Tanjung Isuy"/>
        <s v="Pulau Lanting"/>
        <s v="Perigiq"/>
        <s v="Pentat"/>
        <s v="Muara Tae"/>
        <s v="Kiaq"/>
        <s v="Asa"/>
        <s v="Kenyanyan"/>
        <s v="Kaliq"/>
        <s v="Bermai"/>
        <s v="Benung"/>
        <s v="Tanjung Haur"/>
        <s v="Penyinggahan Ulu"/>
        <s v="Penyinggahan Ilir"/>
        <s v="Minta"/>
        <s v="Loa Deras"/>
        <s v="Bakung"/>
        <s v="Tepian Ulaq"/>
        <s v="Besiq (Besik)"/>
        <s v="Teluk Tempudau"/>
        <s v="Tanjung Laong"/>
        <s v="Sebelang"/>
        <s v="Muara Beloan"/>
        <s v="Muara Baroh"/>
        <s v="Mendung"/>
        <s v="Jerang Melayu"/>
        <s v="Jerang Dayak"/>
        <s v="Gunung Bayan"/>
        <s v="Dasaq"/>
        <s v="Tanjung Pagar"/>
        <s v="Damai Kota"/>
        <s v="Damai Seberang"/>
        <s v="Jengan Danum"/>
        <s v="Betung"/>
        <s v="Bentas"/>
        <s v="Payang"/>
        <s v="Muara Lawa"/>
        <s v="Muara Begai"/>
        <s v="Lataq/Lotaq"/>
        <s v="Lambing"/>
        <s v="Dingin"/>
        <s v="Cempedas"/>
        <s v="Benggeris"/>
        <s v="Tepulang"/>
        <s v="Sempatn Kelauq"/>
        <s v="Muara Tokong"/>
        <s v="Muara Nyahing"/>
        <s v="Muara Nilik"/>
        <s v="Muara Bomboy"/>
        <s v="Mendika"/>
        <s v="Mantar"/>
        <s v="Lumpat Dahuq"/>
        <s v="Kelian"/>
        <s v="Keay"/>
        <s v="Kendesiq"/>
        <s v="Tanjung Sari"/>
        <s v="BanjarRejo" u="1"/>
        <s v="Muara Pahu" u="1"/>
        <s v="Lendian Liang " u="1"/>
        <s v="Kendisiq" u="1"/>
        <s v="Lendian Liang" u="1"/>
        <s v="Kalian Luar" u="1"/>
      </sharedItems>
    </cacheField>
    <cacheField name="Provider" numFmtId="0">
      <sharedItems containsBlank="1" count="12">
        <m/>
        <s v="Telkomsel"/>
        <s v="Not Available"/>
        <s v="XL"/>
        <s v="Telkomsel, XL"/>
        <s v="Telkomsel,XL,Indosat"/>
        <s v="Telkomsel,Indosat"/>
        <s v="Indosat"/>
        <s v="4G/LTE" u="1"/>
        <s v="Edge on 2G/UMTS" u="1"/>
        <s v="3 (Three)" u="1"/>
        <s v="Axis" u="1"/>
      </sharedItems>
    </cacheField>
    <cacheField name="Entry Type" numFmtId="0">
      <sharedItems containsBlank="1" count="5">
        <m/>
        <s v="Edge on 2G/UMTS"/>
        <s v="Not Available"/>
        <s v="4G/LTE"/>
        <s v="3G"/>
      </sharedItems>
    </cacheField>
    <cacheField name="Perangkat Survey" numFmtId="0">
      <sharedItems containsBlank="1" count="6">
        <m/>
        <s v="Xiomi"/>
        <s v="Oppo"/>
        <s v="Vivo"/>
        <s v="Realme"/>
        <s v="Nokia"/>
      </sharedItems>
    </cacheField>
    <cacheField name="Keterangan Survey" numFmtId="0">
      <sharedItems containsBlank="1" count="4">
        <m/>
        <s v="Sudah "/>
        <s v="Sudah"/>
        <s v="Belum"/>
      </sharedItems>
    </cacheField>
    <cacheField name="Foto Bukti" numFmtId="0">
      <sharedItems containsString="0" containsBlank="1" count="1">
        <m/>
      </sharedItems>
    </cacheField>
    <cacheField name="Kondisi Layanan" numFmtId="0">
      <sharedItems containsBlank="1" count="5">
        <s v=""/>
        <m/>
        <s v="Lemah"/>
        <s v="Blankspot"/>
        <s v="Coverage"/>
      </sharedItems>
    </cacheField>
    <cacheField name="Lokasi Alat" numFmtId="0">
      <sharedItems containsBlank="1" count="7">
        <m/>
        <s v="Kantor Kepala Kampung"/>
        <s v="POSYANDU"/>
        <s v="PUSTU"/>
        <s v="TK"/>
        <s v="SD "/>
        <s v="SDN 015 DERAYA LEMPER"/>
      </sharedItems>
    </cacheField>
    <cacheField name="Jml VSAT" numFmtId="0">
      <sharedItems containsString="0" containsBlank="1" containsNumber="1" containsInteger="1" minValue="1" maxValue="1" count="2">
        <m/>
        <n v="1"/>
      </sharedItems>
    </cacheField>
    <cacheField name="Penyedia" numFmtId="0">
      <sharedItems containsBlank="1" count="19">
        <m/>
        <s v="Pusat/Bakti"/>
        <s v="PSN"/>
        <s v="Provinsi Kaltim"/>
        <s v="Manggosky"/>
        <s v="Provinsi Kaltim " u="1"/>
        <s v="APBD" u="1"/>
        <s v="Indosat" u="1"/>
        <s v="PT. Daya Mitra Telekomunikasi" u="1"/>
        <s v="PT. Len Telekomunikasi" u="1"/>
        <s v="PT. Protelindo" u="1"/>
        <s v="Pusat" u="1"/>
        <s v="PT. Indosat" u="1"/>
        <s v="PT. Tower Bersama Grup" u="1"/>
        <s v="PT. Portelindo" u="1"/>
        <s v="PT. Telkomsel" u="1"/>
        <s v="PT. Mitratel" u="1"/>
        <s v="PT. Telkom" u="1"/>
        <s v="PT. Excelcomindo Pratama" u="1"/>
      </sharedItems>
    </cacheField>
    <cacheField name="Status VSAT" numFmtId="0">
      <sharedItems containsBlank="1" count="3">
        <m/>
        <s v="Berfungsi"/>
        <s v="Tidak Berfungsi"/>
      </sharedItems>
    </cacheField>
    <cacheField name="Foto Bukti VSAT" numFmtId="0">
      <sharedItems containsString="0" containsBlank="1" count="1">
        <m/>
      </sharedItems>
    </cacheField>
    <cacheField name="Latitude" numFmtId="0">
      <sharedItems containsString="0" containsBlank="1" containsNumber="1" containsInteger="1" minValue="-494278" maxValue="1012494" count="6">
        <m/>
        <n v="1012494"/>
        <n v="-494278"/>
        <n v="55164"/>
        <n v="23022"/>
        <n v="-224722"/>
      </sharedItems>
    </cacheField>
    <cacheField name="Longitude" numFmtId="0">
      <sharedItems containsBlank="1"/>
    </cacheField>
    <cacheField name="Jml Tower" numFmtId="0">
      <sharedItems containsString="0" containsBlank="1" containsNumber="1" containsInteger="1" minValue="1" maxValue="1" count="2">
        <m/>
        <n v="1"/>
      </sharedItems>
    </cacheField>
    <cacheField name="Pemilik Tower" numFmtId="0">
      <sharedItems containsBlank="1" count="33">
        <m/>
        <s v="PT. Indosat"/>
        <s v="PT.Protelindo"/>
        <s v="PT. Protelindo"/>
        <s v="PT. Telkomsel"/>
        <s v="PT. Tower Bersama Grup"/>
        <s v="PT. Flexi "/>
        <s v="PT. Excelcomindo Pratama"/>
        <s v="PT. Telkomsel/PT.Indosat/PT.Mitratel"/>
        <s v="PT. Telkom"/>
        <s v="PT. Daya Mitra Telekomunikasi/PT.Telkom"/>
        <s v="PT. Solusi Kreasi Pratama"/>
        <s v="PT. Excelcomindo Pratama/PT.FLEXI"/>
        <s v="PT. Telkomsel/PT.Tower Bersama Grup"/>
        <s v="Pusat/Bakti"/>
        <s v="PT.Telkomsel"/>
        <s v="PT. Telkom/PT.Indosat/PT.Protelindo"/>
        <s v="PT.Indosat"/>
        <s v="Belum Diketahui"/>
        <s v="PT. Daya Mitra Telekomunikasi"/>
        <s v="PT. Protelindo/PT.Indosat"/>
        <s v="PT.Mitratel"/>
        <s v="PT.Tower Bersama Grup"/>
        <s v="PT. Protelindo/PT.Excelcomindo Pratama"/>
        <s v="PT.Excelcomindo"/>
        <s v="PT.Excelcomindo/PT.Indosat"/>
        <s v="PT.Len Telekomunikasi"/>
        <s v="PT.Tower Bersama Grup/PT.Protelindo"/>
        <s v="PT.Excelcomindo Pratama"/>
        <s v="PT.Tower Bersama Grup/PT.Telkomsel"/>
        <s v="PT. Mitratel" u="1"/>
        <s v="PT. Len Telekomunikasi" u="1"/>
        <s v="PT. Portelindo" u="1"/>
      </sharedItems>
    </cacheField>
    <cacheField name="Status Tower" numFmtId="0">
      <sharedItems containsBlank="1" count="3">
        <m/>
        <s v="Berfungsi"/>
        <s v="Tidak Berfungsi"/>
      </sharedItems>
    </cacheField>
    <cacheField name="Foto Tower" numFmtId="0">
      <sharedItems containsBlank="1" count="2">
        <m/>
        <s v="Update"/>
      </sharedItems>
    </cacheField>
    <cacheField name="Tanggal" numFmtId="0">
      <sharedItems containsNonDate="0" containsDate="1" containsString="0" containsBlank="1" minDate="2019-11-18T00:00:00" maxDate="2024-12-10T00:00:00" count="27">
        <m/>
        <d v="2019-11-18T00:00:00"/>
        <d v="2020-02-05T00:00:00"/>
        <d v="2020-09-16T00:00:00"/>
        <d v="2021-02-01T00:00:00"/>
        <d v="2021-08-25T00:00:00"/>
        <d v="2021-12-15T00:00:00"/>
        <d v="2021-12-16T00:00:00"/>
        <d v="2022-07-20T00:00:00"/>
        <d v="2022-10-03T00:00:00"/>
        <d v="2022-12-19T00:00:00"/>
        <d v="2023-03-04T00:00:00"/>
        <d v="2023-06-21T00:00:00"/>
        <d v="2023-12-28T00:00:00"/>
        <d v="2024-01-05T00:00:00"/>
        <d v="2024-01-10T00:00:00"/>
        <d v="2024-02-22T00:00:00"/>
        <d v="2024-03-26T00:00:00"/>
        <d v="2024-03-28T00:00:00"/>
        <d v="2024-05-14T00:00:00"/>
        <d v="2024-06-19T00:00:00"/>
        <d v="2024-07-11T00:00:00"/>
        <d v="2024-07-16T00:00:00"/>
        <d v="2024-07-22T00:00:00"/>
        <d v="2024-08-11T00:00:00"/>
        <d v="2024-08-15T00:00:00"/>
        <d v="2024-12-09T00:00:00"/>
      </sharedItems>
    </cacheField>
  </cacheFields>
  <extLst>
    <ext xmlns:x14="http://schemas.microsoft.com/office/spreadsheetml/2009/9/main" uri="{725AE2AE-9491-48be-B2B4-4EB974FC3084}">
      <x14:pivotCacheDefinition pivotCacheId="89751040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51">
  <r>
    <s v="Tanjung Soke/"/>
    <x v="0"/>
    <x v="0"/>
    <x v="0"/>
    <x v="0"/>
    <x v="0"/>
    <x v="0"/>
    <x v="0"/>
    <x v="0"/>
    <x v="0"/>
    <x v="0"/>
    <x v="0"/>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
    <x v="0"/>
    <x v="0"/>
    <x v="1"/>
    <x v="1"/>
    <x v="1"/>
    <x v="0"/>
    <x v="0"/>
    <x v="0"/>
    <x v="0"/>
    <x v="0"/>
    <x v="1"/>
    <x v="0"/>
    <x v="0"/>
    <x v="0"/>
    <x v="0"/>
    <x v="0"/>
    <x v="0"/>
    <m/>
    <x v="0"/>
    <x v="0"/>
    <x v="0"/>
    <x v="0"/>
    <x v="0"/>
  </r>
  <r>
    <s v="Banjar Rejo/"/>
    <x v="0"/>
    <x v="0"/>
    <x v="0"/>
    <x v="2"/>
    <x v="2"/>
    <x v="0"/>
    <x v="0"/>
    <x v="0"/>
    <x v="0"/>
    <x v="0"/>
    <x v="0"/>
    <x v="0"/>
    <x v="0"/>
    <x v="0"/>
    <x v="0"/>
    <x v="0"/>
    <x v="0"/>
    <m/>
    <x v="0"/>
    <x v="0"/>
    <x v="0"/>
    <x v="0"/>
    <x v="0"/>
  </r>
  <r>
    <s v="Sekolaq Darat/"/>
    <x v="0"/>
    <x v="0"/>
    <x v="0"/>
    <x v="3"/>
    <x v="3"/>
    <x v="0"/>
    <x v="0"/>
    <x v="0"/>
    <x v="0"/>
    <x v="0"/>
    <x v="1"/>
    <x v="0"/>
    <x v="0"/>
    <x v="0"/>
    <x v="0"/>
    <x v="0"/>
    <x v="0"/>
    <s v="E.115. 78086"/>
    <x v="1"/>
    <x v="1"/>
    <x v="1"/>
    <x v="0"/>
    <x v="0"/>
  </r>
  <r>
    <s v="Sekolaq Darat/"/>
    <x v="0"/>
    <x v="0"/>
    <x v="0"/>
    <x v="3"/>
    <x v="3"/>
    <x v="0"/>
    <x v="0"/>
    <x v="0"/>
    <x v="0"/>
    <x v="0"/>
    <x v="0"/>
    <x v="0"/>
    <x v="0"/>
    <x v="0"/>
    <x v="0"/>
    <x v="0"/>
    <x v="0"/>
    <m/>
    <x v="0"/>
    <x v="0"/>
    <x v="0"/>
    <x v="0"/>
    <x v="0"/>
  </r>
  <r>
    <s v="Gabung Baru/"/>
    <x v="0"/>
    <x v="0"/>
    <x v="0"/>
    <x v="2"/>
    <x v="4"/>
    <x v="0"/>
    <x v="0"/>
    <x v="0"/>
    <x v="0"/>
    <x v="0"/>
    <x v="0"/>
    <x v="0"/>
    <x v="0"/>
    <x v="0"/>
    <x v="0"/>
    <x v="0"/>
    <x v="0"/>
    <m/>
    <x v="0"/>
    <x v="0"/>
    <x v="0"/>
    <x v="0"/>
    <x v="0"/>
  </r>
  <r>
    <s v="Tukul/"/>
    <x v="0"/>
    <x v="0"/>
    <x v="0"/>
    <x v="2"/>
    <x v="5"/>
    <x v="0"/>
    <x v="0"/>
    <x v="0"/>
    <x v="0"/>
    <x v="0"/>
    <x v="0"/>
    <x v="0"/>
    <x v="0"/>
    <x v="0"/>
    <x v="0"/>
    <x v="0"/>
    <x v="0"/>
    <m/>
    <x v="0"/>
    <x v="0"/>
    <x v="0"/>
    <x v="0"/>
    <x v="0"/>
  </r>
  <r>
    <s v="Ujoh Halang/"/>
    <x v="0"/>
    <x v="0"/>
    <x v="0"/>
    <x v="4"/>
    <x v="6"/>
    <x v="0"/>
    <x v="0"/>
    <x v="0"/>
    <x v="0"/>
    <x v="0"/>
    <x v="1"/>
    <x v="0"/>
    <x v="0"/>
    <x v="0"/>
    <x v="0"/>
    <x v="0"/>
    <x v="0"/>
    <m/>
    <x v="1"/>
    <x v="2"/>
    <x v="1"/>
    <x v="0"/>
    <x v="0"/>
  </r>
  <r>
    <s v="Ujoh Halang/"/>
    <x v="0"/>
    <x v="0"/>
    <x v="0"/>
    <x v="4"/>
    <x v="6"/>
    <x v="0"/>
    <x v="0"/>
    <x v="0"/>
    <x v="0"/>
    <x v="0"/>
    <x v="0"/>
    <x v="0"/>
    <x v="0"/>
    <x v="0"/>
    <x v="0"/>
    <x v="0"/>
    <x v="0"/>
    <m/>
    <x v="0"/>
    <x v="0"/>
    <x v="0"/>
    <x v="0"/>
    <x v="0"/>
  </r>
  <r>
    <s v="Tering Seberang/"/>
    <x v="0"/>
    <x v="0"/>
    <x v="0"/>
    <x v="2"/>
    <x v="7"/>
    <x v="0"/>
    <x v="0"/>
    <x v="0"/>
    <x v="0"/>
    <x v="0"/>
    <x v="0"/>
    <x v="0"/>
    <x v="0"/>
    <x v="0"/>
    <x v="0"/>
    <x v="0"/>
    <x v="0"/>
    <m/>
    <x v="0"/>
    <x v="0"/>
    <x v="0"/>
    <x v="0"/>
    <x v="0"/>
  </r>
  <r>
    <s v="Tering Lama/"/>
    <x v="0"/>
    <x v="0"/>
    <x v="0"/>
    <x v="2"/>
    <x v="8"/>
    <x v="0"/>
    <x v="0"/>
    <x v="0"/>
    <x v="0"/>
    <x v="0"/>
    <x v="0"/>
    <x v="0"/>
    <x v="0"/>
    <x v="0"/>
    <x v="0"/>
    <x v="0"/>
    <x v="0"/>
    <m/>
    <x v="0"/>
    <x v="0"/>
    <x v="0"/>
    <x v="0"/>
    <x v="0"/>
  </r>
  <r>
    <s v="Tering Baru/"/>
    <x v="0"/>
    <x v="0"/>
    <x v="0"/>
    <x v="2"/>
    <x v="9"/>
    <x v="0"/>
    <x v="0"/>
    <x v="0"/>
    <x v="0"/>
    <x v="0"/>
    <x v="0"/>
    <x v="0"/>
    <x v="0"/>
    <x v="0"/>
    <x v="0"/>
    <x v="0"/>
    <x v="0"/>
    <m/>
    <x v="0"/>
    <x v="0"/>
    <x v="0"/>
    <x v="0"/>
    <x v="0"/>
  </r>
  <r>
    <s v="Purworejo/"/>
    <x v="0"/>
    <x v="0"/>
    <x v="0"/>
    <x v="2"/>
    <x v="10"/>
    <x v="0"/>
    <x v="0"/>
    <x v="0"/>
    <x v="0"/>
    <x v="0"/>
    <x v="0"/>
    <x v="0"/>
    <x v="0"/>
    <x v="0"/>
    <x v="0"/>
    <x v="0"/>
    <x v="0"/>
    <m/>
    <x v="0"/>
    <x v="0"/>
    <x v="0"/>
    <x v="0"/>
    <x v="0"/>
  </r>
  <r>
    <s v="Muyub/Muyup Ulu/"/>
    <x v="0"/>
    <x v="0"/>
    <x v="0"/>
    <x v="2"/>
    <x v="11"/>
    <x v="0"/>
    <x v="0"/>
    <x v="0"/>
    <x v="0"/>
    <x v="0"/>
    <x v="0"/>
    <x v="0"/>
    <x v="0"/>
    <x v="0"/>
    <x v="0"/>
    <x v="0"/>
    <x v="0"/>
    <m/>
    <x v="0"/>
    <x v="0"/>
    <x v="0"/>
    <x v="0"/>
    <x v="0"/>
  </r>
  <r>
    <s v="Muyub/Muyup Ilir/"/>
    <x v="0"/>
    <x v="0"/>
    <x v="0"/>
    <x v="2"/>
    <x v="12"/>
    <x v="0"/>
    <x v="0"/>
    <x v="0"/>
    <x v="0"/>
    <x v="0"/>
    <x v="0"/>
    <x v="0"/>
    <x v="0"/>
    <x v="0"/>
    <x v="0"/>
    <x v="0"/>
    <x v="0"/>
    <m/>
    <x v="0"/>
    <x v="0"/>
    <x v="0"/>
    <x v="0"/>
    <x v="0"/>
  </r>
  <r>
    <s v="Tering Lama Ulu/"/>
    <x v="0"/>
    <x v="0"/>
    <x v="0"/>
    <x v="2"/>
    <x v="13"/>
    <x v="0"/>
    <x v="0"/>
    <x v="0"/>
    <x v="0"/>
    <x v="0"/>
    <x v="0"/>
    <x v="0"/>
    <x v="0"/>
    <x v="0"/>
    <x v="0"/>
    <x v="0"/>
    <x v="0"/>
    <m/>
    <x v="0"/>
    <x v="0"/>
    <x v="0"/>
    <x v="0"/>
    <x v="0"/>
  </r>
  <r>
    <s v="Muyub/Muyup Aket/"/>
    <x v="0"/>
    <x v="0"/>
    <x v="0"/>
    <x v="2"/>
    <x v="14"/>
    <x v="0"/>
    <x v="0"/>
    <x v="0"/>
    <x v="0"/>
    <x v="0"/>
    <x v="0"/>
    <x v="0"/>
    <x v="0"/>
    <x v="0"/>
    <x v="0"/>
    <x v="0"/>
    <x v="0"/>
    <m/>
    <x v="0"/>
    <x v="0"/>
    <x v="0"/>
    <x v="0"/>
    <x v="0"/>
  </r>
  <r>
    <s v="Kelubaq/"/>
    <x v="0"/>
    <x v="0"/>
    <x v="0"/>
    <x v="2"/>
    <x v="15"/>
    <x v="0"/>
    <x v="0"/>
    <x v="0"/>
    <x v="0"/>
    <x v="0"/>
    <x v="0"/>
    <x v="0"/>
    <x v="0"/>
    <x v="0"/>
    <x v="0"/>
    <x v="0"/>
    <x v="0"/>
    <m/>
    <x v="0"/>
    <x v="0"/>
    <x v="0"/>
    <x v="0"/>
    <x v="0"/>
  </r>
  <r>
    <s v="Kelian Dalam/"/>
    <x v="0"/>
    <x v="0"/>
    <x v="0"/>
    <x v="2"/>
    <x v="16"/>
    <x v="0"/>
    <x v="0"/>
    <x v="0"/>
    <x v="0"/>
    <x v="0"/>
    <x v="0"/>
    <x v="0"/>
    <x v="0"/>
    <x v="0"/>
    <x v="0"/>
    <x v="0"/>
    <x v="0"/>
    <m/>
    <x v="0"/>
    <x v="0"/>
    <x v="0"/>
    <x v="0"/>
    <x v="0"/>
  </r>
  <r>
    <s v="Jelemuq/Jelmuq/"/>
    <x v="0"/>
    <x v="0"/>
    <x v="0"/>
    <x v="2"/>
    <x v="17"/>
    <x v="0"/>
    <x v="0"/>
    <x v="0"/>
    <x v="0"/>
    <x v="0"/>
    <x v="0"/>
    <x v="0"/>
    <x v="0"/>
    <x v="0"/>
    <x v="0"/>
    <x v="0"/>
    <x v="0"/>
    <m/>
    <x v="0"/>
    <x v="0"/>
    <x v="0"/>
    <x v="0"/>
    <x v="0"/>
  </r>
  <r>
    <s v="Awai/"/>
    <x v="0"/>
    <x v="0"/>
    <x v="0"/>
    <x v="5"/>
    <x v="18"/>
    <x v="0"/>
    <x v="0"/>
    <x v="0"/>
    <x v="0"/>
    <x v="0"/>
    <x v="0"/>
    <x v="0"/>
    <x v="0"/>
    <x v="0"/>
    <x v="0"/>
    <x v="0"/>
    <x v="0"/>
    <m/>
    <x v="0"/>
    <x v="0"/>
    <x v="0"/>
    <x v="0"/>
    <x v="0"/>
  </r>
  <r>
    <s v="Terajuk/"/>
    <x v="0"/>
    <x v="0"/>
    <x v="0"/>
    <x v="5"/>
    <x v="19"/>
    <x v="0"/>
    <x v="0"/>
    <x v="0"/>
    <x v="0"/>
    <x v="0"/>
    <x v="0"/>
    <x v="0"/>
    <x v="0"/>
    <x v="0"/>
    <x v="0"/>
    <x v="0"/>
    <x v="0"/>
    <m/>
    <x v="0"/>
    <x v="0"/>
    <x v="0"/>
    <x v="0"/>
    <x v="0"/>
  </r>
  <r>
    <s v="Temula/"/>
    <x v="0"/>
    <x v="0"/>
    <x v="0"/>
    <x v="5"/>
    <x v="20"/>
    <x v="0"/>
    <x v="0"/>
    <x v="0"/>
    <x v="0"/>
    <x v="0"/>
    <x v="0"/>
    <x v="0"/>
    <x v="0"/>
    <x v="0"/>
    <x v="0"/>
    <x v="0"/>
    <x v="0"/>
    <m/>
    <x v="0"/>
    <x v="0"/>
    <x v="0"/>
    <x v="0"/>
    <x v="0"/>
  </r>
  <r>
    <s v="Sentalar/"/>
    <x v="0"/>
    <x v="0"/>
    <x v="0"/>
    <x v="5"/>
    <x v="21"/>
    <x v="0"/>
    <x v="0"/>
    <x v="0"/>
    <x v="0"/>
    <x v="0"/>
    <x v="0"/>
    <x v="0"/>
    <x v="0"/>
    <x v="0"/>
    <x v="0"/>
    <x v="0"/>
    <x v="0"/>
    <m/>
    <x v="0"/>
    <x v="0"/>
    <x v="0"/>
    <x v="0"/>
    <x v="0"/>
  </r>
  <r>
    <s v="Sembuan/"/>
    <x v="0"/>
    <x v="0"/>
    <x v="0"/>
    <x v="5"/>
    <x v="22"/>
    <x v="0"/>
    <x v="0"/>
    <x v="0"/>
    <x v="0"/>
    <x v="0"/>
    <x v="0"/>
    <x v="0"/>
    <x v="0"/>
    <x v="0"/>
    <x v="0"/>
    <x v="0"/>
    <x v="0"/>
    <m/>
    <x v="0"/>
    <x v="0"/>
    <x v="0"/>
    <x v="0"/>
    <x v="0"/>
  </r>
  <r>
    <s v="Mu'ut/"/>
    <x v="0"/>
    <x v="0"/>
    <x v="0"/>
    <x v="5"/>
    <x v="23"/>
    <x v="0"/>
    <x v="0"/>
    <x v="0"/>
    <x v="0"/>
    <x v="0"/>
    <x v="0"/>
    <x v="0"/>
    <x v="0"/>
    <x v="0"/>
    <x v="0"/>
    <x v="0"/>
    <x v="0"/>
    <m/>
    <x v="0"/>
    <x v="0"/>
    <x v="0"/>
    <x v="0"/>
    <x v="0"/>
  </r>
  <r>
    <s v="Muara Mujan/"/>
    <x v="0"/>
    <x v="0"/>
    <x v="0"/>
    <x v="2"/>
    <x v="24"/>
    <x v="0"/>
    <x v="0"/>
    <x v="0"/>
    <x v="0"/>
    <x v="0"/>
    <x v="0"/>
    <x v="0"/>
    <x v="0"/>
    <x v="0"/>
    <x v="0"/>
    <x v="0"/>
    <x v="0"/>
    <m/>
    <x v="0"/>
    <x v="0"/>
    <x v="0"/>
    <x v="0"/>
    <x v="0"/>
  </r>
  <r>
    <s v="Lakan Bilem/"/>
    <x v="0"/>
    <x v="0"/>
    <x v="0"/>
    <x v="5"/>
    <x v="25"/>
    <x v="0"/>
    <x v="0"/>
    <x v="0"/>
    <x v="0"/>
    <x v="0"/>
    <x v="0"/>
    <x v="0"/>
    <x v="0"/>
    <x v="0"/>
    <x v="0"/>
    <x v="0"/>
    <x v="0"/>
    <m/>
    <x v="0"/>
    <x v="0"/>
    <x v="0"/>
    <x v="0"/>
    <x v="0"/>
  </r>
  <r>
    <s v="Anah/"/>
    <x v="0"/>
    <x v="0"/>
    <x v="0"/>
    <x v="4"/>
    <x v="26"/>
    <x v="0"/>
    <x v="0"/>
    <x v="0"/>
    <x v="0"/>
    <x v="0"/>
    <x v="0"/>
    <x v="0"/>
    <x v="0"/>
    <x v="0"/>
    <x v="0"/>
    <x v="0"/>
    <x v="0"/>
    <m/>
    <x v="0"/>
    <x v="0"/>
    <x v="0"/>
    <x v="0"/>
    <x v="0"/>
  </r>
  <r>
    <s v="Keliway/"/>
    <x v="0"/>
    <x v="0"/>
    <x v="0"/>
    <x v="4"/>
    <x v="27"/>
    <x v="0"/>
    <x v="0"/>
    <x v="0"/>
    <x v="0"/>
    <x v="0"/>
    <x v="0"/>
    <x v="0"/>
    <x v="0"/>
    <x v="0"/>
    <x v="0"/>
    <x v="0"/>
    <x v="0"/>
    <m/>
    <x v="0"/>
    <x v="0"/>
    <x v="0"/>
    <x v="0"/>
    <x v="0"/>
  </r>
  <r>
    <s v="Rambayan/"/>
    <x v="0"/>
    <x v="0"/>
    <x v="0"/>
    <x v="6"/>
    <x v="28"/>
    <x v="0"/>
    <x v="0"/>
    <x v="0"/>
    <x v="0"/>
    <x v="0"/>
    <x v="0"/>
    <x v="0"/>
    <x v="0"/>
    <x v="0"/>
    <x v="0"/>
    <x v="0"/>
    <x v="0"/>
    <m/>
    <x v="0"/>
    <x v="0"/>
    <x v="0"/>
    <x v="0"/>
    <x v="0"/>
  </r>
  <r>
    <s v="Muara Jawaq/"/>
    <x v="0"/>
    <x v="0"/>
    <x v="0"/>
    <x v="6"/>
    <x v="29"/>
    <x v="0"/>
    <x v="0"/>
    <x v="0"/>
    <x v="0"/>
    <x v="0"/>
    <x v="0"/>
    <x v="0"/>
    <x v="0"/>
    <x v="0"/>
    <x v="0"/>
    <x v="0"/>
    <x v="0"/>
    <m/>
    <x v="0"/>
    <x v="0"/>
    <x v="0"/>
    <x v="0"/>
    <x v="0"/>
  </r>
  <r>
    <s v="Muara Batuq/"/>
    <x v="0"/>
    <x v="0"/>
    <x v="0"/>
    <x v="6"/>
    <x v="30"/>
    <x v="0"/>
    <x v="0"/>
    <x v="0"/>
    <x v="0"/>
    <x v="0"/>
    <x v="0"/>
    <x v="0"/>
    <x v="0"/>
    <x v="0"/>
    <x v="0"/>
    <x v="0"/>
    <x v="0"/>
    <m/>
    <x v="0"/>
    <x v="0"/>
    <x v="0"/>
    <x v="0"/>
    <x v="0"/>
  </r>
  <r>
    <s v="Merayaq/"/>
    <x v="0"/>
    <x v="0"/>
    <x v="0"/>
    <x v="6"/>
    <x v="31"/>
    <x v="0"/>
    <x v="0"/>
    <x v="0"/>
    <x v="0"/>
    <x v="0"/>
    <x v="0"/>
    <x v="0"/>
    <x v="0"/>
    <x v="0"/>
    <x v="0"/>
    <x v="0"/>
    <x v="0"/>
    <m/>
    <x v="0"/>
    <x v="0"/>
    <x v="0"/>
    <x v="0"/>
    <x v="0"/>
  </r>
  <r>
    <s v="Linggang Marimun/"/>
    <x v="0"/>
    <x v="0"/>
    <x v="0"/>
    <x v="6"/>
    <x v="32"/>
    <x v="0"/>
    <x v="0"/>
    <x v="0"/>
    <x v="0"/>
    <x v="0"/>
    <x v="0"/>
    <x v="0"/>
    <x v="0"/>
    <x v="0"/>
    <x v="0"/>
    <x v="0"/>
    <x v="0"/>
    <m/>
    <x v="0"/>
    <x v="0"/>
    <x v="0"/>
    <x v="0"/>
    <x v="0"/>
  </r>
  <r>
    <s v="Kelumpang/"/>
    <x v="0"/>
    <x v="0"/>
    <x v="0"/>
    <x v="6"/>
    <x v="33"/>
    <x v="0"/>
    <x v="0"/>
    <x v="0"/>
    <x v="0"/>
    <x v="0"/>
    <x v="0"/>
    <x v="0"/>
    <x v="0"/>
    <x v="0"/>
    <x v="0"/>
    <x v="0"/>
    <x v="0"/>
    <m/>
    <x v="0"/>
    <x v="0"/>
    <x v="0"/>
    <x v="0"/>
    <x v="0"/>
  </r>
  <r>
    <s v="Karangan/"/>
    <x v="0"/>
    <x v="0"/>
    <x v="0"/>
    <x v="6"/>
    <x v="34"/>
    <x v="0"/>
    <x v="0"/>
    <x v="0"/>
    <x v="0"/>
    <x v="0"/>
    <x v="0"/>
    <x v="0"/>
    <x v="0"/>
    <x v="0"/>
    <x v="0"/>
    <x v="0"/>
    <x v="0"/>
    <m/>
    <x v="0"/>
    <x v="0"/>
    <x v="0"/>
    <x v="0"/>
    <x v="0"/>
  </r>
  <r>
    <s v="Gunung Rampah/"/>
    <x v="0"/>
    <x v="0"/>
    <x v="0"/>
    <x v="6"/>
    <x v="35"/>
    <x v="0"/>
    <x v="0"/>
    <x v="0"/>
    <x v="0"/>
    <x v="0"/>
    <x v="0"/>
    <x v="0"/>
    <x v="0"/>
    <x v="0"/>
    <x v="0"/>
    <x v="0"/>
    <x v="0"/>
    <m/>
    <x v="0"/>
    <x v="0"/>
    <x v="0"/>
    <x v="0"/>
    <x v="0"/>
  </r>
  <r>
    <s v="Gemuruh/"/>
    <x v="0"/>
    <x v="0"/>
    <x v="0"/>
    <x v="6"/>
    <x v="36"/>
    <x v="0"/>
    <x v="0"/>
    <x v="0"/>
    <x v="0"/>
    <x v="0"/>
    <x v="0"/>
    <x v="0"/>
    <x v="0"/>
    <x v="0"/>
    <x v="0"/>
    <x v="0"/>
    <x v="0"/>
    <m/>
    <x v="0"/>
    <x v="0"/>
    <x v="0"/>
    <x v="0"/>
    <x v="0"/>
  </r>
  <r>
    <s v="Kelian Luar/"/>
    <x v="0"/>
    <x v="0"/>
    <x v="0"/>
    <x v="4"/>
    <x v="37"/>
    <x v="0"/>
    <x v="0"/>
    <x v="0"/>
    <x v="0"/>
    <x v="0"/>
    <x v="0"/>
    <x v="0"/>
    <x v="0"/>
    <x v="0"/>
    <x v="0"/>
    <x v="0"/>
    <x v="0"/>
    <m/>
    <x v="0"/>
    <x v="0"/>
    <x v="0"/>
    <x v="0"/>
    <x v="0"/>
  </r>
  <r>
    <s v="Gadur/"/>
    <x v="0"/>
    <x v="0"/>
    <x v="0"/>
    <x v="6"/>
    <x v="38"/>
    <x v="0"/>
    <x v="0"/>
    <x v="0"/>
    <x v="0"/>
    <x v="0"/>
    <x v="0"/>
    <x v="0"/>
    <x v="0"/>
    <x v="0"/>
    <x v="0"/>
    <x v="0"/>
    <x v="0"/>
    <m/>
    <x v="0"/>
    <x v="0"/>
    <x v="0"/>
    <x v="0"/>
    <x v="0"/>
  </r>
  <r>
    <s v="Abit/"/>
    <x v="0"/>
    <x v="0"/>
    <x v="0"/>
    <x v="6"/>
    <x v="39"/>
    <x v="0"/>
    <x v="0"/>
    <x v="0"/>
    <x v="0"/>
    <x v="0"/>
    <x v="0"/>
    <x v="0"/>
    <x v="0"/>
    <x v="0"/>
    <x v="0"/>
    <x v="0"/>
    <x v="0"/>
    <m/>
    <x v="0"/>
    <x v="0"/>
    <x v="0"/>
    <x v="0"/>
    <x v="0"/>
  </r>
  <r>
    <s v="Suko Mulyo/"/>
    <x v="0"/>
    <x v="0"/>
    <x v="0"/>
    <x v="4"/>
    <x v="40"/>
    <x v="0"/>
    <x v="0"/>
    <x v="0"/>
    <x v="0"/>
    <x v="0"/>
    <x v="0"/>
    <x v="0"/>
    <x v="0"/>
    <x v="0"/>
    <x v="0"/>
    <x v="0"/>
    <x v="0"/>
    <m/>
    <x v="0"/>
    <x v="0"/>
    <x v="0"/>
    <x v="0"/>
    <x v="0"/>
  </r>
  <r>
    <s v="Muara Leban/"/>
    <x v="0"/>
    <x v="0"/>
    <x v="0"/>
    <x v="4"/>
    <x v="41"/>
    <x v="0"/>
    <x v="0"/>
    <x v="0"/>
    <x v="0"/>
    <x v="0"/>
    <x v="0"/>
    <x v="0"/>
    <x v="0"/>
    <x v="0"/>
    <x v="0"/>
    <x v="0"/>
    <x v="0"/>
    <m/>
    <x v="0"/>
    <x v="0"/>
    <x v="0"/>
    <x v="0"/>
    <x v="0"/>
  </r>
  <r>
    <s v="Longiram Seberang/"/>
    <x v="0"/>
    <x v="0"/>
    <x v="0"/>
    <x v="4"/>
    <x v="42"/>
    <x v="0"/>
    <x v="0"/>
    <x v="0"/>
    <x v="0"/>
    <x v="0"/>
    <x v="0"/>
    <x v="0"/>
    <x v="0"/>
    <x v="0"/>
    <x v="0"/>
    <x v="0"/>
    <x v="0"/>
    <m/>
    <x v="0"/>
    <x v="0"/>
    <x v="0"/>
    <x v="0"/>
    <x v="0"/>
  </r>
  <r>
    <s v="Long Iram Kota/"/>
    <x v="0"/>
    <x v="0"/>
    <x v="0"/>
    <x v="4"/>
    <x v="43"/>
    <x v="0"/>
    <x v="0"/>
    <x v="0"/>
    <x v="0"/>
    <x v="0"/>
    <x v="0"/>
    <x v="0"/>
    <x v="0"/>
    <x v="0"/>
    <x v="0"/>
    <x v="0"/>
    <x v="0"/>
    <m/>
    <x v="0"/>
    <x v="0"/>
    <x v="0"/>
    <x v="0"/>
    <x v="0"/>
  </r>
  <r>
    <s v="Long Iram Ilir/"/>
    <x v="0"/>
    <x v="0"/>
    <x v="0"/>
    <x v="4"/>
    <x v="44"/>
    <x v="0"/>
    <x v="0"/>
    <x v="0"/>
    <x v="0"/>
    <x v="0"/>
    <x v="0"/>
    <x v="0"/>
    <x v="0"/>
    <x v="0"/>
    <x v="0"/>
    <x v="0"/>
    <x v="0"/>
    <m/>
    <x v="0"/>
    <x v="0"/>
    <x v="0"/>
    <x v="0"/>
    <x v="0"/>
  </r>
  <r>
    <s v="Long Iram Bayan/"/>
    <x v="0"/>
    <x v="0"/>
    <x v="0"/>
    <x v="4"/>
    <x v="45"/>
    <x v="0"/>
    <x v="0"/>
    <x v="0"/>
    <x v="0"/>
    <x v="0"/>
    <x v="0"/>
    <x v="0"/>
    <x v="0"/>
    <x v="0"/>
    <x v="0"/>
    <x v="0"/>
    <x v="0"/>
    <m/>
    <x v="0"/>
    <x v="0"/>
    <x v="0"/>
    <x v="0"/>
    <x v="0"/>
  </r>
  <r>
    <s v="Long Daliq/"/>
    <x v="0"/>
    <x v="0"/>
    <x v="0"/>
    <x v="4"/>
    <x v="46"/>
    <x v="0"/>
    <x v="0"/>
    <x v="0"/>
    <x v="0"/>
    <x v="0"/>
    <x v="0"/>
    <x v="0"/>
    <x v="0"/>
    <x v="0"/>
    <x v="0"/>
    <x v="0"/>
    <x v="0"/>
    <m/>
    <x v="0"/>
    <x v="0"/>
    <x v="0"/>
    <x v="0"/>
    <x v="0"/>
  </r>
  <r>
    <s v="Muara Kalaq/"/>
    <x v="0"/>
    <x v="0"/>
    <x v="0"/>
    <x v="6"/>
    <x v="47"/>
    <x v="0"/>
    <x v="0"/>
    <x v="0"/>
    <x v="0"/>
    <x v="0"/>
    <x v="0"/>
    <x v="0"/>
    <x v="0"/>
    <x v="0"/>
    <x v="0"/>
    <x v="0"/>
    <x v="0"/>
    <m/>
    <x v="0"/>
    <x v="0"/>
    <x v="0"/>
    <x v="0"/>
    <x v="0"/>
  </r>
  <r>
    <s v="Jontai/"/>
    <x v="0"/>
    <x v="0"/>
    <x v="0"/>
    <x v="5"/>
    <x v="48"/>
    <x v="0"/>
    <x v="0"/>
    <x v="0"/>
    <x v="0"/>
    <x v="0"/>
    <x v="0"/>
    <x v="0"/>
    <x v="0"/>
    <x v="0"/>
    <x v="0"/>
    <x v="0"/>
    <x v="0"/>
    <m/>
    <x v="0"/>
    <x v="0"/>
    <x v="0"/>
    <x v="0"/>
    <x v="0"/>
  </r>
  <r>
    <s v="Intu Lingau/"/>
    <x v="0"/>
    <x v="0"/>
    <x v="0"/>
    <x v="5"/>
    <x v="49"/>
    <x v="0"/>
    <x v="0"/>
    <x v="0"/>
    <x v="0"/>
    <x v="0"/>
    <x v="0"/>
    <x v="0"/>
    <x v="0"/>
    <x v="0"/>
    <x v="0"/>
    <x v="0"/>
    <x v="0"/>
    <m/>
    <x v="0"/>
    <x v="0"/>
    <x v="0"/>
    <x v="0"/>
    <x v="0"/>
  </r>
  <r>
    <s v="Dempar/"/>
    <x v="0"/>
    <x v="0"/>
    <x v="0"/>
    <x v="5"/>
    <x v="50"/>
    <x v="0"/>
    <x v="0"/>
    <x v="0"/>
    <x v="0"/>
    <x v="0"/>
    <x v="0"/>
    <x v="0"/>
    <x v="0"/>
    <x v="0"/>
    <x v="0"/>
    <x v="0"/>
    <x v="0"/>
    <m/>
    <x v="0"/>
    <x v="0"/>
    <x v="0"/>
    <x v="0"/>
    <x v="0"/>
  </r>
  <r>
    <s v="Sumber Sari/"/>
    <x v="0"/>
    <x v="0"/>
    <x v="0"/>
    <x v="7"/>
    <x v="51"/>
    <x v="0"/>
    <x v="0"/>
    <x v="0"/>
    <x v="0"/>
    <x v="0"/>
    <x v="0"/>
    <x v="0"/>
    <x v="0"/>
    <x v="0"/>
    <x v="0"/>
    <x v="0"/>
    <x v="0"/>
    <m/>
    <x v="0"/>
    <x v="0"/>
    <x v="0"/>
    <x v="0"/>
    <x v="0"/>
  </r>
  <r>
    <s v="Simpang Raya/"/>
    <x v="0"/>
    <x v="0"/>
    <x v="0"/>
    <x v="7"/>
    <x v="52"/>
    <x v="0"/>
    <x v="0"/>
    <x v="0"/>
    <x v="0"/>
    <x v="0"/>
    <x v="0"/>
    <x v="0"/>
    <x v="0"/>
    <x v="0"/>
    <x v="0"/>
    <x v="0"/>
    <x v="0"/>
    <m/>
    <x v="0"/>
    <x v="0"/>
    <x v="0"/>
    <x v="0"/>
    <x v="0"/>
  </r>
  <r>
    <s v="Sendawar/"/>
    <x v="0"/>
    <x v="0"/>
    <x v="0"/>
    <x v="7"/>
    <x v="53"/>
    <x v="0"/>
    <x v="0"/>
    <x v="0"/>
    <x v="0"/>
    <x v="0"/>
    <x v="0"/>
    <x v="0"/>
    <x v="0"/>
    <x v="0"/>
    <x v="0"/>
    <x v="0"/>
    <x v="0"/>
    <m/>
    <x v="0"/>
    <x v="0"/>
    <x v="0"/>
    <x v="0"/>
    <x v="0"/>
  </r>
  <r>
    <s v="Rejo Basuki/"/>
    <x v="0"/>
    <x v="0"/>
    <x v="0"/>
    <x v="7"/>
    <x v="54"/>
    <x v="0"/>
    <x v="0"/>
    <x v="0"/>
    <x v="0"/>
    <x v="0"/>
    <x v="0"/>
    <x v="0"/>
    <x v="0"/>
    <x v="0"/>
    <x v="0"/>
    <x v="0"/>
    <x v="0"/>
    <m/>
    <x v="0"/>
    <x v="0"/>
    <x v="0"/>
    <x v="0"/>
    <x v="0"/>
  </r>
  <r>
    <s v="Pepas/Pepes Asa/"/>
    <x v="0"/>
    <x v="0"/>
    <x v="0"/>
    <x v="7"/>
    <x v="55"/>
    <x v="0"/>
    <x v="0"/>
    <x v="0"/>
    <x v="0"/>
    <x v="0"/>
    <x v="0"/>
    <x v="0"/>
    <x v="0"/>
    <x v="0"/>
    <x v="0"/>
    <x v="0"/>
    <x v="0"/>
    <m/>
    <x v="0"/>
    <x v="0"/>
    <x v="0"/>
    <x v="0"/>
    <x v="0"/>
  </r>
  <r>
    <s v="Pepas Eheng/"/>
    <x v="0"/>
    <x v="0"/>
    <x v="0"/>
    <x v="7"/>
    <x v="56"/>
    <x v="0"/>
    <x v="0"/>
    <x v="0"/>
    <x v="0"/>
    <x v="0"/>
    <x v="0"/>
    <x v="0"/>
    <x v="0"/>
    <x v="0"/>
    <x v="0"/>
    <x v="0"/>
    <x v="0"/>
    <m/>
    <x v="0"/>
    <x v="0"/>
    <x v="0"/>
    <x v="0"/>
    <x v="0"/>
  </r>
  <r>
    <s v="Ongko Asa/"/>
    <x v="0"/>
    <x v="0"/>
    <x v="0"/>
    <x v="7"/>
    <x v="57"/>
    <x v="0"/>
    <x v="0"/>
    <x v="0"/>
    <x v="0"/>
    <x v="0"/>
    <x v="0"/>
    <x v="0"/>
    <x v="0"/>
    <x v="0"/>
    <x v="0"/>
    <x v="0"/>
    <x v="0"/>
    <m/>
    <x v="0"/>
    <x v="0"/>
    <x v="0"/>
    <x v="0"/>
    <x v="0"/>
  </r>
  <r>
    <s v="Ombau Asa/"/>
    <x v="0"/>
    <x v="0"/>
    <x v="0"/>
    <x v="7"/>
    <x v="58"/>
    <x v="0"/>
    <x v="0"/>
    <x v="0"/>
    <x v="0"/>
    <x v="0"/>
    <x v="0"/>
    <x v="0"/>
    <x v="0"/>
    <x v="0"/>
    <x v="0"/>
    <x v="0"/>
    <x v="0"/>
    <m/>
    <x v="0"/>
    <x v="0"/>
    <x v="0"/>
    <x v="0"/>
    <x v="0"/>
  </r>
  <r>
    <s v="Ngenyan Asa/"/>
    <x v="0"/>
    <x v="0"/>
    <x v="0"/>
    <x v="7"/>
    <x v="59"/>
    <x v="0"/>
    <x v="0"/>
    <x v="0"/>
    <x v="0"/>
    <x v="0"/>
    <x v="0"/>
    <x v="0"/>
    <x v="0"/>
    <x v="0"/>
    <x v="0"/>
    <x v="0"/>
    <x v="0"/>
    <m/>
    <x v="0"/>
    <x v="0"/>
    <x v="0"/>
    <x v="0"/>
    <x v="0"/>
  </r>
  <r>
    <s v="Muara Asa/"/>
    <x v="0"/>
    <x v="0"/>
    <x v="0"/>
    <x v="7"/>
    <x v="60"/>
    <x v="0"/>
    <x v="0"/>
    <x v="0"/>
    <x v="0"/>
    <x v="0"/>
    <x v="0"/>
    <x v="0"/>
    <x v="0"/>
    <x v="0"/>
    <x v="0"/>
    <x v="0"/>
    <x v="0"/>
    <m/>
    <x v="0"/>
    <x v="0"/>
    <x v="0"/>
    <x v="0"/>
    <x v="0"/>
  </r>
  <r>
    <s v="Juhan Asa/"/>
    <x v="0"/>
    <x v="0"/>
    <x v="0"/>
    <x v="7"/>
    <x v="61"/>
    <x v="0"/>
    <x v="0"/>
    <x v="0"/>
    <x v="0"/>
    <x v="0"/>
    <x v="0"/>
    <x v="0"/>
    <x v="0"/>
    <x v="0"/>
    <x v="0"/>
    <x v="0"/>
    <x v="0"/>
    <m/>
    <x v="0"/>
    <x v="0"/>
    <x v="0"/>
    <x v="0"/>
    <x v="0"/>
  </r>
  <r>
    <s v="Juaq Asa/"/>
    <x v="0"/>
    <x v="0"/>
    <x v="0"/>
    <x v="7"/>
    <x v="62"/>
    <x v="0"/>
    <x v="0"/>
    <x v="0"/>
    <x v="0"/>
    <x v="0"/>
    <x v="0"/>
    <x v="0"/>
    <x v="0"/>
    <x v="0"/>
    <x v="0"/>
    <x v="0"/>
    <x v="0"/>
    <m/>
    <x v="0"/>
    <x v="0"/>
    <x v="0"/>
    <x v="0"/>
    <x v="0"/>
  </r>
  <r>
    <s v="Gemuhan Asa/"/>
    <x v="0"/>
    <x v="0"/>
    <x v="0"/>
    <x v="7"/>
    <x v="63"/>
    <x v="0"/>
    <x v="0"/>
    <x v="0"/>
    <x v="0"/>
    <x v="0"/>
    <x v="0"/>
    <x v="0"/>
    <x v="0"/>
    <x v="0"/>
    <x v="0"/>
    <x v="0"/>
    <x v="0"/>
    <m/>
    <x v="0"/>
    <x v="0"/>
    <x v="0"/>
    <x v="0"/>
    <x v="0"/>
  </r>
  <r>
    <s v="Geleo Baru/"/>
    <x v="0"/>
    <x v="0"/>
    <x v="0"/>
    <x v="7"/>
    <x v="64"/>
    <x v="0"/>
    <x v="0"/>
    <x v="0"/>
    <x v="0"/>
    <x v="0"/>
    <x v="0"/>
    <x v="0"/>
    <x v="0"/>
    <x v="0"/>
    <x v="0"/>
    <x v="0"/>
    <x v="0"/>
    <m/>
    <x v="0"/>
    <x v="0"/>
    <x v="0"/>
    <x v="0"/>
    <x v="0"/>
  </r>
  <r>
    <s v="Geleo Asa/"/>
    <x v="0"/>
    <x v="0"/>
    <x v="0"/>
    <x v="7"/>
    <x v="65"/>
    <x v="0"/>
    <x v="0"/>
    <x v="0"/>
    <x v="0"/>
    <x v="0"/>
    <x v="0"/>
    <x v="0"/>
    <x v="0"/>
    <x v="0"/>
    <x v="0"/>
    <x v="0"/>
    <x v="0"/>
    <m/>
    <x v="0"/>
    <x v="0"/>
    <x v="0"/>
    <x v="0"/>
    <x v="0"/>
  </r>
  <r>
    <s v="Engkuni Pasek/"/>
    <x v="0"/>
    <x v="0"/>
    <x v="0"/>
    <x v="7"/>
    <x v="66"/>
    <x v="0"/>
    <x v="0"/>
    <x v="0"/>
    <x v="0"/>
    <x v="0"/>
    <x v="0"/>
    <x v="0"/>
    <x v="0"/>
    <x v="0"/>
    <x v="0"/>
    <x v="0"/>
    <x v="0"/>
    <m/>
    <x v="0"/>
    <x v="0"/>
    <x v="0"/>
    <x v="0"/>
    <x v="0"/>
  </r>
  <r>
    <s v="Belempung Ulaq/"/>
    <x v="0"/>
    <x v="0"/>
    <x v="0"/>
    <x v="7"/>
    <x v="67"/>
    <x v="0"/>
    <x v="0"/>
    <x v="0"/>
    <x v="0"/>
    <x v="0"/>
    <x v="0"/>
    <x v="0"/>
    <x v="0"/>
    <x v="0"/>
    <x v="0"/>
    <x v="0"/>
    <x v="0"/>
    <m/>
    <x v="0"/>
    <x v="0"/>
    <x v="0"/>
    <x v="0"/>
    <x v="0"/>
  </r>
  <r>
    <s v="Barong Tongkok/"/>
    <x v="0"/>
    <x v="0"/>
    <x v="0"/>
    <x v="7"/>
    <x v="68"/>
    <x v="0"/>
    <x v="0"/>
    <x v="0"/>
    <x v="0"/>
    <x v="0"/>
    <x v="0"/>
    <x v="0"/>
    <x v="0"/>
    <x v="0"/>
    <x v="0"/>
    <x v="0"/>
    <x v="0"/>
    <m/>
    <x v="0"/>
    <x v="0"/>
    <x v="0"/>
    <x v="0"/>
    <x v="0"/>
  </r>
  <r>
    <s v="Balok Asa/"/>
    <x v="0"/>
    <x v="0"/>
    <x v="0"/>
    <x v="7"/>
    <x v="69"/>
    <x v="0"/>
    <x v="0"/>
    <x v="0"/>
    <x v="0"/>
    <x v="0"/>
    <x v="0"/>
    <x v="0"/>
    <x v="0"/>
    <x v="0"/>
    <x v="0"/>
    <x v="0"/>
    <x v="0"/>
    <m/>
    <x v="0"/>
    <x v="0"/>
    <x v="0"/>
    <x v="0"/>
    <x v="0"/>
  </r>
  <r>
    <s v="Mencimai/"/>
    <x v="0"/>
    <x v="0"/>
    <x v="0"/>
    <x v="7"/>
    <x v="70"/>
    <x v="0"/>
    <x v="0"/>
    <x v="0"/>
    <x v="0"/>
    <x v="0"/>
    <x v="0"/>
    <x v="0"/>
    <x v="0"/>
    <x v="0"/>
    <x v="0"/>
    <x v="0"/>
    <x v="0"/>
    <m/>
    <x v="0"/>
    <x v="0"/>
    <x v="0"/>
    <x v="0"/>
    <x v="0"/>
  </r>
  <r>
    <s v="Sekolaq Joleq/"/>
    <x v="0"/>
    <x v="0"/>
    <x v="0"/>
    <x v="3"/>
    <x v="71"/>
    <x v="0"/>
    <x v="0"/>
    <x v="0"/>
    <x v="0"/>
    <x v="0"/>
    <x v="0"/>
    <x v="0"/>
    <x v="0"/>
    <x v="0"/>
    <x v="0"/>
    <x v="0"/>
    <x v="0"/>
    <m/>
    <x v="0"/>
    <x v="0"/>
    <x v="0"/>
    <x v="0"/>
    <x v="0"/>
  </r>
  <r>
    <s v="Sekolaq Muliaq/"/>
    <x v="0"/>
    <x v="0"/>
    <x v="0"/>
    <x v="3"/>
    <x v="72"/>
    <x v="0"/>
    <x v="0"/>
    <x v="0"/>
    <x v="0"/>
    <x v="0"/>
    <x v="0"/>
    <x v="0"/>
    <x v="0"/>
    <x v="0"/>
    <x v="0"/>
    <x v="0"/>
    <x v="0"/>
    <m/>
    <x v="0"/>
    <x v="0"/>
    <x v="0"/>
    <x v="0"/>
    <x v="0"/>
  </r>
  <r>
    <s v="Sekolaq Oday/"/>
    <x v="0"/>
    <x v="0"/>
    <x v="0"/>
    <x v="3"/>
    <x v="73"/>
    <x v="0"/>
    <x v="0"/>
    <x v="0"/>
    <x v="0"/>
    <x v="0"/>
    <x v="0"/>
    <x v="0"/>
    <x v="0"/>
    <x v="0"/>
    <x v="0"/>
    <x v="0"/>
    <x v="0"/>
    <m/>
    <x v="0"/>
    <x v="0"/>
    <x v="0"/>
    <x v="0"/>
    <x v="0"/>
  </r>
  <r>
    <s v="Tutuh (Tutung)/"/>
    <x v="0"/>
    <x v="0"/>
    <x v="0"/>
    <x v="8"/>
    <x v="74"/>
    <x v="0"/>
    <x v="0"/>
    <x v="0"/>
    <x v="0"/>
    <x v="0"/>
    <x v="0"/>
    <x v="0"/>
    <x v="0"/>
    <x v="0"/>
    <x v="0"/>
    <x v="0"/>
    <x v="0"/>
    <m/>
    <x v="0"/>
    <x v="0"/>
    <x v="0"/>
    <x v="0"/>
    <x v="0"/>
  </r>
  <r>
    <s v="Purwadadi/"/>
    <x v="0"/>
    <x v="0"/>
    <x v="0"/>
    <x v="8"/>
    <x v="75"/>
    <x v="0"/>
    <x v="0"/>
    <x v="0"/>
    <x v="0"/>
    <x v="0"/>
    <x v="0"/>
    <x v="0"/>
    <x v="0"/>
    <x v="0"/>
    <x v="0"/>
    <x v="0"/>
    <x v="0"/>
    <m/>
    <x v="0"/>
    <x v="0"/>
    <x v="0"/>
    <x v="0"/>
    <x v="0"/>
  </r>
  <r>
    <s v="Melapeh Baru/"/>
    <x v="0"/>
    <x v="0"/>
    <x v="0"/>
    <x v="8"/>
    <x v="76"/>
    <x v="0"/>
    <x v="0"/>
    <x v="0"/>
    <x v="0"/>
    <x v="0"/>
    <x v="0"/>
    <x v="0"/>
    <x v="0"/>
    <x v="0"/>
    <x v="0"/>
    <x v="0"/>
    <x v="0"/>
    <m/>
    <x v="0"/>
    <x v="0"/>
    <x v="0"/>
    <x v="0"/>
    <x v="0"/>
  </r>
  <r>
    <s v="Linggang Mencelew/"/>
    <x v="0"/>
    <x v="0"/>
    <x v="0"/>
    <x v="8"/>
    <x v="77"/>
    <x v="0"/>
    <x v="0"/>
    <x v="0"/>
    <x v="0"/>
    <x v="0"/>
    <x v="0"/>
    <x v="0"/>
    <x v="0"/>
    <x v="0"/>
    <x v="0"/>
    <x v="0"/>
    <x v="0"/>
    <m/>
    <x v="0"/>
    <x v="0"/>
    <x v="0"/>
    <x v="0"/>
    <x v="0"/>
  </r>
  <r>
    <s v="Linggang Melapeh/"/>
    <x v="0"/>
    <x v="0"/>
    <x v="0"/>
    <x v="8"/>
    <x v="78"/>
    <x v="0"/>
    <x v="0"/>
    <x v="0"/>
    <x v="0"/>
    <x v="0"/>
    <x v="0"/>
    <x v="0"/>
    <x v="0"/>
    <x v="0"/>
    <x v="0"/>
    <x v="0"/>
    <x v="0"/>
    <m/>
    <x v="0"/>
    <x v="0"/>
    <x v="0"/>
    <x v="0"/>
    <x v="0"/>
  </r>
  <r>
    <s v="Linggang Mapan/"/>
    <x v="0"/>
    <x v="0"/>
    <x v="0"/>
    <x v="8"/>
    <x v="79"/>
    <x v="0"/>
    <x v="0"/>
    <x v="0"/>
    <x v="0"/>
    <x v="0"/>
    <x v="0"/>
    <x v="0"/>
    <x v="0"/>
    <x v="0"/>
    <x v="0"/>
    <x v="0"/>
    <x v="0"/>
    <m/>
    <x v="0"/>
    <x v="0"/>
    <x v="0"/>
    <x v="0"/>
    <x v="0"/>
  </r>
  <r>
    <s v="Linggang Kebut/"/>
    <x v="0"/>
    <x v="0"/>
    <x v="0"/>
    <x v="8"/>
    <x v="80"/>
    <x v="0"/>
    <x v="0"/>
    <x v="0"/>
    <x v="0"/>
    <x v="0"/>
    <x v="0"/>
    <x v="0"/>
    <x v="0"/>
    <x v="0"/>
    <x v="0"/>
    <x v="0"/>
    <x v="0"/>
    <m/>
    <x v="0"/>
    <x v="0"/>
    <x v="0"/>
    <x v="0"/>
    <x v="0"/>
  </r>
  <r>
    <s v="Linggang Bigung/"/>
    <x v="0"/>
    <x v="0"/>
    <x v="0"/>
    <x v="8"/>
    <x v="81"/>
    <x v="0"/>
    <x v="0"/>
    <x v="0"/>
    <x v="0"/>
    <x v="0"/>
    <x v="0"/>
    <x v="0"/>
    <x v="0"/>
    <x v="0"/>
    <x v="0"/>
    <x v="0"/>
    <x v="0"/>
    <m/>
    <x v="0"/>
    <x v="0"/>
    <x v="0"/>
    <x v="0"/>
    <x v="0"/>
  </r>
  <r>
    <s v="Linggang Amer/"/>
    <x v="0"/>
    <x v="0"/>
    <x v="0"/>
    <x v="8"/>
    <x v="82"/>
    <x v="0"/>
    <x v="0"/>
    <x v="0"/>
    <x v="0"/>
    <x v="0"/>
    <x v="0"/>
    <x v="0"/>
    <x v="0"/>
    <x v="0"/>
    <x v="0"/>
    <x v="0"/>
    <x v="0"/>
    <m/>
    <x v="0"/>
    <x v="0"/>
    <x v="0"/>
    <x v="0"/>
    <x v="0"/>
  </r>
  <r>
    <s v="Bigung Baru/"/>
    <x v="0"/>
    <x v="0"/>
    <x v="0"/>
    <x v="8"/>
    <x v="83"/>
    <x v="0"/>
    <x v="0"/>
    <x v="0"/>
    <x v="0"/>
    <x v="0"/>
    <x v="0"/>
    <x v="0"/>
    <x v="0"/>
    <x v="0"/>
    <x v="0"/>
    <x v="0"/>
    <x v="0"/>
    <m/>
    <x v="0"/>
    <x v="0"/>
    <x v="0"/>
    <x v="0"/>
    <x v="0"/>
  </r>
  <r>
    <s v="Bangun Sari/"/>
    <x v="0"/>
    <x v="0"/>
    <x v="0"/>
    <x v="8"/>
    <x v="84"/>
    <x v="0"/>
    <x v="0"/>
    <x v="0"/>
    <x v="0"/>
    <x v="0"/>
    <x v="0"/>
    <x v="0"/>
    <x v="0"/>
    <x v="0"/>
    <x v="0"/>
    <x v="0"/>
    <x v="0"/>
    <m/>
    <x v="0"/>
    <x v="0"/>
    <x v="0"/>
    <x v="0"/>
    <x v="0"/>
  </r>
  <r>
    <s v="Muara Bunyut/"/>
    <x v="0"/>
    <x v="0"/>
    <x v="0"/>
    <x v="9"/>
    <x v="85"/>
    <x v="0"/>
    <x v="0"/>
    <x v="0"/>
    <x v="0"/>
    <x v="0"/>
    <x v="0"/>
    <x v="0"/>
    <x v="0"/>
    <x v="0"/>
    <x v="0"/>
    <x v="0"/>
    <x v="0"/>
    <m/>
    <x v="0"/>
    <x v="0"/>
    <x v="0"/>
    <x v="0"/>
    <x v="0"/>
  </r>
  <r>
    <s v="Muara Benangaq/"/>
    <x v="0"/>
    <x v="0"/>
    <x v="0"/>
    <x v="9"/>
    <x v="86"/>
    <x v="0"/>
    <x v="0"/>
    <x v="0"/>
    <x v="0"/>
    <x v="0"/>
    <x v="0"/>
    <x v="0"/>
    <x v="0"/>
    <x v="0"/>
    <x v="0"/>
    <x v="0"/>
    <x v="0"/>
    <m/>
    <x v="0"/>
    <x v="0"/>
    <x v="0"/>
    <x v="0"/>
    <x v="0"/>
  </r>
  <r>
    <s v="Melak Ulu/"/>
    <x v="0"/>
    <x v="0"/>
    <x v="0"/>
    <x v="9"/>
    <x v="87"/>
    <x v="0"/>
    <x v="0"/>
    <x v="0"/>
    <x v="0"/>
    <x v="0"/>
    <x v="0"/>
    <x v="0"/>
    <x v="0"/>
    <x v="0"/>
    <x v="0"/>
    <x v="0"/>
    <x v="0"/>
    <m/>
    <x v="0"/>
    <x v="0"/>
    <x v="0"/>
    <x v="0"/>
    <x v="0"/>
  </r>
  <r>
    <s v="Melak Ilir/"/>
    <x v="0"/>
    <x v="0"/>
    <x v="0"/>
    <x v="9"/>
    <x v="88"/>
    <x v="0"/>
    <x v="0"/>
    <x v="0"/>
    <x v="0"/>
    <x v="0"/>
    <x v="0"/>
    <x v="0"/>
    <x v="0"/>
    <x v="0"/>
    <x v="0"/>
    <x v="0"/>
    <x v="0"/>
    <m/>
    <x v="0"/>
    <x v="0"/>
    <x v="0"/>
    <x v="0"/>
    <x v="0"/>
  </r>
  <r>
    <s v="Empas/"/>
    <x v="0"/>
    <x v="0"/>
    <x v="0"/>
    <x v="9"/>
    <x v="89"/>
    <x v="0"/>
    <x v="0"/>
    <x v="0"/>
    <x v="0"/>
    <x v="0"/>
    <x v="0"/>
    <x v="0"/>
    <x v="0"/>
    <x v="0"/>
    <x v="0"/>
    <x v="0"/>
    <x v="0"/>
    <m/>
    <x v="0"/>
    <x v="0"/>
    <x v="0"/>
    <x v="0"/>
    <x v="0"/>
  </r>
  <r>
    <s v="Empakuq/"/>
    <x v="0"/>
    <x v="0"/>
    <x v="0"/>
    <x v="9"/>
    <x v="90"/>
    <x v="0"/>
    <x v="0"/>
    <x v="0"/>
    <x v="0"/>
    <x v="0"/>
    <x v="0"/>
    <x v="0"/>
    <x v="0"/>
    <x v="0"/>
    <x v="0"/>
    <x v="0"/>
    <x v="0"/>
    <m/>
    <x v="0"/>
    <x v="0"/>
    <x v="0"/>
    <x v="0"/>
    <x v="0"/>
  </r>
  <r>
    <s v="Leleng/"/>
    <x v="0"/>
    <x v="0"/>
    <x v="0"/>
    <x v="3"/>
    <x v="91"/>
    <x v="0"/>
    <x v="0"/>
    <x v="0"/>
    <x v="0"/>
    <x v="0"/>
    <x v="0"/>
    <x v="0"/>
    <x v="0"/>
    <x v="0"/>
    <x v="0"/>
    <x v="0"/>
    <x v="0"/>
    <m/>
    <x v="0"/>
    <x v="0"/>
    <x v="0"/>
    <x v="0"/>
    <x v="0"/>
  </r>
  <r>
    <s v="Sumber Rejo/"/>
    <x v="0"/>
    <x v="0"/>
    <x v="0"/>
    <x v="3"/>
    <x v="92"/>
    <x v="0"/>
    <x v="0"/>
    <x v="0"/>
    <x v="0"/>
    <x v="0"/>
    <x v="0"/>
    <x v="0"/>
    <x v="0"/>
    <x v="0"/>
    <x v="0"/>
    <x v="0"/>
    <x v="0"/>
    <m/>
    <x v="0"/>
    <x v="0"/>
    <x v="0"/>
    <x v="0"/>
    <x v="0"/>
  </r>
  <r>
    <s v="Sumber Bangun/"/>
    <x v="0"/>
    <x v="0"/>
    <x v="0"/>
    <x v="3"/>
    <x v="93"/>
    <x v="0"/>
    <x v="0"/>
    <x v="0"/>
    <x v="0"/>
    <x v="0"/>
    <x v="0"/>
    <x v="0"/>
    <x v="0"/>
    <x v="0"/>
    <x v="0"/>
    <x v="0"/>
    <x v="0"/>
    <m/>
    <x v="0"/>
    <x v="0"/>
    <x v="0"/>
    <x v="0"/>
    <x v="0"/>
  </r>
  <r>
    <s v="Sri Mulyo/"/>
    <x v="0"/>
    <x v="0"/>
    <x v="0"/>
    <x v="3"/>
    <x v="94"/>
    <x v="0"/>
    <x v="0"/>
    <x v="0"/>
    <x v="0"/>
    <x v="0"/>
    <x v="0"/>
    <x v="0"/>
    <x v="0"/>
    <x v="0"/>
    <x v="0"/>
    <x v="0"/>
    <x v="0"/>
    <m/>
    <x v="0"/>
    <x v="0"/>
    <x v="0"/>
    <x v="0"/>
    <x v="0"/>
  </r>
  <r>
    <s v="Sakaq Lotoq/"/>
    <x v="0"/>
    <x v="0"/>
    <x v="0"/>
    <x v="6"/>
    <x v="95"/>
    <x v="0"/>
    <x v="0"/>
    <x v="0"/>
    <x v="0"/>
    <x v="0"/>
    <x v="0"/>
    <x v="0"/>
    <x v="0"/>
    <x v="0"/>
    <x v="0"/>
    <x v="0"/>
    <x v="0"/>
    <m/>
    <x v="0"/>
    <x v="0"/>
    <x v="0"/>
    <x v="0"/>
    <x v="0"/>
  </r>
  <r>
    <s v="Sakaq Tada/"/>
    <x v="0"/>
    <x v="0"/>
    <x v="0"/>
    <x v="6"/>
    <x v="96"/>
    <x v="0"/>
    <x v="0"/>
    <x v="0"/>
    <x v="0"/>
    <x v="0"/>
    <x v="0"/>
    <x v="0"/>
    <x v="0"/>
    <x v="0"/>
    <x v="0"/>
    <x v="0"/>
    <x v="0"/>
    <m/>
    <x v="0"/>
    <x v="0"/>
    <x v="0"/>
    <x v="0"/>
    <x v="0"/>
  </r>
  <r>
    <s v="Jengan/"/>
    <x v="0"/>
    <x v="0"/>
    <x v="0"/>
    <x v="6"/>
    <x v="97"/>
    <x v="0"/>
    <x v="0"/>
    <x v="0"/>
    <x v="0"/>
    <x v="0"/>
    <x v="0"/>
    <x v="0"/>
    <x v="0"/>
    <x v="0"/>
    <x v="0"/>
    <x v="0"/>
    <x v="0"/>
    <m/>
    <x v="0"/>
    <x v="0"/>
    <x v="0"/>
    <x v="0"/>
    <x v="0"/>
  </r>
  <r>
    <s v="Tondoh/"/>
    <x v="0"/>
    <x v="0"/>
    <x v="0"/>
    <x v="6"/>
    <x v="98"/>
    <x v="0"/>
    <x v="0"/>
    <x v="0"/>
    <x v="0"/>
    <x v="0"/>
    <x v="0"/>
    <x v="0"/>
    <x v="0"/>
    <x v="0"/>
    <x v="0"/>
    <x v="0"/>
    <x v="0"/>
    <m/>
    <x v="0"/>
    <x v="0"/>
    <x v="0"/>
    <x v="0"/>
    <x v="0"/>
  </r>
  <r>
    <s v="Bekokong Makmur/"/>
    <x v="0"/>
    <x v="0"/>
    <x v="0"/>
    <x v="10"/>
    <x v="99"/>
    <x v="0"/>
    <x v="0"/>
    <x v="0"/>
    <x v="0"/>
    <x v="0"/>
    <x v="0"/>
    <x v="0"/>
    <x v="0"/>
    <x v="0"/>
    <x v="0"/>
    <x v="0"/>
    <x v="0"/>
    <m/>
    <x v="0"/>
    <x v="0"/>
    <x v="0"/>
    <x v="0"/>
    <x v="0"/>
  </r>
  <r>
    <s v="Tukuq/"/>
    <x v="0"/>
    <x v="0"/>
    <x v="0"/>
    <x v="11"/>
    <x v="100"/>
    <x v="0"/>
    <x v="0"/>
    <x v="0"/>
    <x v="0"/>
    <x v="0"/>
    <x v="0"/>
    <x v="0"/>
    <x v="0"/>
    <x v="0"/>
    <x v="0"/>
    <x v="0"/>
    <x v="0"/>
    <m/>
    <x v="0"/>
    <x v="0"/>
    <x v="0"/>
    <x v="0"/>
    <x v="0"/>
  </r>
  <r>
    <s v="Tende/"/>
    <x v="0"/>
    <x v="0"/>
    <x v="0"/>
    <x v="11"/>
    <x v="101"/>
    <x v="0"/>
    <x v="0"/>
    <x v="0"/>
    <x v="0"/>
    <x v="0"/>
    <x v="0"/>
    <x v="0"/>
    <x v="0"/>
    <x v="0"/>
    <x v="0"/>
    <x v="0"/>
    <x v="0"/>
    <m/>
    <x v="0"/>
    <x v="0"/>
    <x v="0"/>
    <x v="0"/>
    <x v="0"/>
  </r>
  <r>
    <s v="Suakong/"/>
    <x v="0"/>
    <x v="0"/>
    <x v="0"/>
    <x v="11"/>
    <x v="102"/>
    <x v="0"/>
    <x v="0"/>
    <x v="0"/>
    <x v="0"/>
    <x v="0"/>
    <x v="0"/>
    <x v="0"/>
    <x v="0"/>
    <x v="0"/>
    <x v="0"/>
    <x v="0"/>
    <x v="0"/>
    <m/>
    <x v="0"/>
    <x v="0"/>
    <x v="0"/>
    <x v="0"/>
    <x v="0"/>
  </r>
  <r>
    <s v="Sambung/"/>
    <x v="0"/>
    <x v="0"/>
    <x v="0"/>
    <x v="11"/>
    <x v="103"/>
    <x v="0"/>
    <x v="0"/>
    <x v="0"/>
    <x v="0"/>
    <x v="0"/>
    <x v="0"/>
    <x v="0"/>
    <x v="0"/>
    <x v="0"/>
    <x v="0"/>
    <x v="0"/>
    <x v="0"/>
    <m/>
    <x v="0"/>
    <x v="0"/>
    <x v="0"/>
    <x v="0"/>
    <x v="0"/>
  </r>
  <r>
    <s v="Randa Empas/"/>
    <x v="0"/>
    <x v="0"/>
    <x v="0"/>
    <x v="11"/>
    <x v="104"/>
    <x v="0"/>
    <x v="0"/>
    <x v="0"/>
    <x v="0"/>
    <x v="0"/>
    <x v="0"/>
    <x v="0"/>
    <x v="0"/>
    <x v="0"/>
    <x v="0"/>
    <x v="0"/>
    <x v="0"/>
    <m/>
    <x v="0"/>
    <x v="0"/>
    <x v="0"/>
    <x v="0"/>
    <x v="0"/>
  </r>
  <r>
    <s v="Penarung/"/>
    <x v="0"/>
    <x v="0"/>
    <x v="0"/>
    <x v="11"/>
    <x v="105"/>
    <x v="0"/>
    <x v="0"/>
    <x v="0"/>
    <x v="0"/>
    <x v="0"/>
    <x v="0"/>
    <x v="0"/>
    <x v="0"/>
    <x v="0"/>
    <x v="0"/>
    <x v="0"/>
    <x v="0"/>
    <m/>
    <x v="0"/>
    <x v="0"/>
    <x v="0"/>
    <x v="0"/>
    <x v="0"/>
  </r>
  <r>
    <s v="Jelmu Sibak/"/>
    <x v="0"/>
    <x v="0"/>
    <x v="0"/>
    <x v="11"/>
    <x v="106"/>
    <x v="0"/>
    <x v="0"/>
    <x v="0"/>
    <x v="0"/>
    <x v="0"/>
    <x v="0"/>
    <x v="0"/>
    <x v="0"/>
    <x v="0"/>
    <x v="0"/>
    <x v="0"/>
    <x v="0"/>
    <m/>
    <x v="0"/>
    <x v="0"/>
    <x v="0"/>
    <x v="0"/>
    <x v="0"/>
  </r>
  <r>
    <s v="Dilang Puti/"/>
    <x v="0"/>
    <x v="0"/>
    <x v="0"/>
    <x v="11"/>
    <x v="107"/>
    <x v="0"/>
    <x v="0"/>
    <x v="0"/>
    <x v="0"/>
    <x v="0"/>
    <x v="0"/>
    <x v="0"/>
    <x v="0"/>
    <x v="0"/>
    <x v="0"/>
    <x v="0"/>
    <x v="0"/>
    <m/>
    <x v="0"/>
    <x v="0"/>
    <x v="0"/>
    <x v="0"/>
    <x v="0"/>
  </r>
  <r>
    <s v="Lembonah/"/>
    <x v="0"/>
    <x v="0"/>
    <x v="0"/>
    <x v="10"/>
    <x v="108"/>
    <x v="0"/>
    <x v="0"/>
    <x v="0"/>
    <x v="0"/>
    <x v="0"/>
    <x v="0"/>
    <x v="0"/>
    <x v="0"/>
    <x v="0"/>
    <x v="0"/>
    <x v="0"/>
    <x v="0"/>
    <m/>
    <x v="0"/>
    <x v="0"/>
    <x v="0"/>
    <x v="0"/>
    <x v="0"/>
  </r>
  <r>
    <s v="Anan Jaya/"/>
    <x v="0"/>
    <x v="0"/>
    <x v="0"/>
    <x v="11"/>
    <x v="109"/>
    <x v="0"/>
    <x v="0"/>
    <x v="0"/>
    <x v="0"/>
    <x v="0"/>
    <x v="0"/>
    <x v="0"/>
    <x v="0"/>
    <x v="0"/>
    <x v="0"/>
    <x v="0"/>
    <x v="0"/>
    <m/>
    <x v="0"/>
    <x v="0"/>
    <x v="0"/>
    <x v="0"/>
    <x v="0"/>
  </r>
  <r>
    <s v="Tebisaq/"/>
    <x v="0"/>
    <x v="0"/>
    <x v="0"/>
    <x v="12"/>
    <x v="110"/>
    <x v="0"/>
    <x v="0"/>
    <x v="0"/>
    <x v="0"/>
    <x v="0"/>
    <x v="0"/>
    <x v="0"/>
    <x v="0"/>
    <x v="0"/>
    <x v="0"/>
    <x v="0"/>
    <x v="0"/>
    <m/>
    <x v="0"/>
    <x v="0"/>
    <x v="0"/>
    <x v="0"/>
    <x v="0"/>
  </r>
  <r>
    <s v="Tanah Mea (Tana Mea)/"/>
    <x v="0"/>
    <x v="0"/>
    <x v="0"/>
    <x v="12"/>
    <x v="111"/>
    <x v="0"/>
    <x v="0"/>
    <x v="0"/>
    <x v="0"/>
    <x v="0"/>
    <x v="0"/>
    <x v="0"/>
    <x v="0"/>
    <x v="0"/>
    <x v="0"/>
    <x v="0"/>
    <x v="0"/>
    <m/>
    <x v="0"/>
    <x v="0"/>
    <x v="0"/>
    <x v="0"/>
    <x v="0"/>
  </r>
  <r>
    <s v="Sang Sang (Sansang)/"/>
    <x v="0"/>
    <x v="0"/>
    <x v="0"/>
    <x v="12"/>
    <x v="112"/>
    <x v="0"/>
    <x v="0"/>
    <x v="0"/>
    <x v="0"/>
    <x v="0"/>
    <x v="0"/>
    <x v="0"/>
    <x v="0"/>
    <x v="0"/>
    <x v="0"/>
    <x v="0"/>
    <x v="0"/>
    <m/>
    <x v="0"/>
    <x v="0"/>
    <x v="0"/>
    <x v="0"/>
    <x v="0"/>
  </r>
  <r>
    <s v="Rikong/"/>
    <x v="0"/>
    <x v="0"/>
    <x v="0"/>
    <x v="12"/>
    <x v="113"/>
    <x v="0"/>
    <x v="0"/>
    <x v="0"/>
    <x v="0"/>
    <x v="0"/>
    <x v="0"/>
    <x v="0"/>
    <x v="0"/>
    <x v="0"/>
    <x v="0"/>
    <x v="0"/>
    <x v="0"/>
    <m/>
    <x v="0"/>
    <x v="0"/>
    <x v="0"/>
    <x v="0"/>
    <x v="0"/>
  </r>
  <r>
    <s v="Penawang/"/>
    <x v="0"/>
    <x v="0"/>
    <x v="0"/>
    <x v="12"/>
    <x v="114"/>
    <x v="0"/>
    <x v="0"/>
    <x v="0"/>
    <x v="0"/>
    <x v="0"/>
    <x v="0"/>
    <x v="0"/>
    <x v="0"/>
    <x v="0"/>
    <x v="0"/>
    <x v="0"/>
    <x v="0"/>
    <m/>
    <x v="0"/>
    <x v="0"/>
    <x v="0"/>
    <x v="0"/>
    <x v="0"/>
  </r>
  <r>
    <s v="Muhur/"/>
    <x v="0"/>
    <x v="0"/>
    <x v="0"/>
    <x v="12"/>
    <x v="115"/>
    <x v="0"/>
    <x v="0"/>
    <x v="0"/>
    <x v="0"/>
    <x v="0"/>
    <x v="0"/>
    <x v="0"/>
    <x v="0"/>
    <x v="0"/>
    <x v="0"/>
    <x v="0"/>
    <x v="0"/>
    <m/>
    <x v="0"/>
    <x v="0"/>
    <x v="0"/>
    <x v="0"/>
    <x v="0"/>
  </r>
  <r>
    <s v="Muara Ponak/"/>
    <x v="0"/>
    <x v="0"/>
    <x v="0"/>
    <x v="12"/>
    <x v="116"/>
    <x v="0"/>
    <x v="0"/>
    <x v="0"/>
    <x v="0"/>
    <x v="0"/>
    <x v="0"/>
    <x v="0"/>
    <x v="0"/>
    <x v="0"/>
    <x v="0"/>
    <x v="0"/>
    <x v="0"/>
    <m/>
    <x v="0"/>
    <x v="0"/>
    <x v="0"/>
    <x v="0"/>
    <x v="0"/>
  </r>
  <r>
    <s v="Muara Kelawit/"/>
    <x v="0"/>
    <x v="0"/>
    <x v="0"/>
    <x v="12"/>
    <x v="117"/>
    <x v="0"/>
    <x v="0"/>
    <x v="0"/>
    <x v="0"/>
    <x v="0"/>
    <x v="0"/>
    <x v="0"/>
    <x v="0"/>
    <x v="0"/>
    <x v="0"/>
    <x v="0"/>
    <x v="0"/>
    <m/>
    <x v="0"/>
    <x v="0"/>
    <x v="0"/>
    <x v="0"/>
    <x v="0"/>
  </r>
  <r>
    <s v="Lendian Liang Nayuk/"/>
    <x v="0"/>
    <x v="0"/>
    <x v="0"/>
    <x v="12"/>
    <x v="118"/>
    <x v="0"/>
    <x v="0"/>
    <x v="0"/>
    <x v="0"/>
    <x v="0"/>
    <x v="0"/>
    <x v="0"/>
    <x v="0"/>
    <x v="0"/>
    <x v="0"/>
    <x v="0"/>
    <x v="0"/>
    <m/>
    <x v="0"/>
    <x v="0"/>
    <x v="0"/>
    <x v="0"/>
    <x v="0"/>
  </r>
  <r>
    <s v="Tendiq/"/>
    <x v="0"/>
    <x v="0"/>
    <x v="0"/>
    <x v="12"/>
    <x v="119"/>
    <x v="0"/>
    <x v="0"/>
    <x v="0"/>
    <x v="0"/>
    <x v="0"/>
    <x v="0"/>
    <x v="0"/>
    <x v="0"/>
    <x v="0"/>
    <x v="0"/>
    <x v="0"/>
    <x v="0"/>
    <m/>
    <x v="0"/>
    <x v="0"/>
    <x v="0"/>
    <x v="0"/>
    <x v="0"/>
  </r>
  <r>
    <s v="Mancong/"/>
    <x v="0"/>
    <x v="0"/>
    <x v="0"/>
    <x v="10"/>
    <x v="120"/>
    <x v="0"/>
    <x v="0"/>
    <x v="0"/>
    <x v="0"/>
    <x v="0"/>
    <x v="0"/>
    <x v="0"/>
    <x v="0"/>
    <x v="0"/>
    <x v="0"/>
    <x v="0"/>
    <x v="0"/>
    <m/>
    <x v="0"/>
    <x v="0"/>
    <x v="0"/>
    <x v="0"/>
    <x v="0"/>
  </r>
  <r>
    <s v="Muara Nayan/"/>
    <x v="0"/>
    <x v="0"/>
    <x v="0"/>
    <x v="10"/>
    <x v="121"/>
    <x v="0"/>
    <x v="0"/>
    <x v="0"/>
    <x v="0"/>
    <x v="0"/>
    <x v="0"/>
    <x v="0"/>
    <x v="0"/>
    <x v="0"/>
    <x v="0"/>
    <x v="0"/>
    <x v="0"/>
    <m/>
    <x v="0"/>
    <x v="0"/>
    <x v="0"/>
    <x v="0"/>
    <x v="0"/>
  </r>
  <r>
    <s v="Muara Ohong/"/>
    <x v="0"/>
    <x v="0"/>
    <x v="0"/>
    <x v="10"/>
    <x v="122"/>
    <x v="0"/>
    <x v="0"/>
    <x v="0"/>
    <x v="0"/>
    <x v="0"/>
    <x v="0"/>
    <x v="0"/>
    <x v="0"/>
    <x v="0"/>
    <x v="0"/>
    <x v="0"/>
    <x v="0"/>
    <m/>
    <x v="0"/>
    <x v="0"/>
    <x v="0"/>
    <x v="0"/>
    <x v="0"/>
  </r>
  <r>
    <s v="Resak/"/>
    <x v="0"/>
    <x v="0"/>
    <x v="0"/>
    <x v="0"/>
    <x v="123"/>
    <x v="0"/>
    <x v="0"/>
    <x v="0"/>
    <x v="0"/>
    <x v="0"/>
    <x v="0"/>
    <x v="0"/>
    <x v="0"/>
    <x v="0"/>
    <x v="0"/>
    <x v="0"/>
    <x v="0"/>
    <m/>
    <x v="0"/>
    <x v="0"/>
    <x v="0"/>
    <x v="0"/>
    <x v="0"/>
  </r>
  <r>
    <s v="Pereng Talik/"/>
    <x v="0"/>
    <x v="0"/>
    <x v="0"/>
    <x v="0"/>
    <x v="124"/>
    <x v="0"/>
    <x v="0"/>
    <x v="0"/>
    <x v="0"/>
    <x v="0"/>
    <x v="0"/>
    <x v="0"/>
    <x v="0"/>
    <x v="0"/>
    <x v="0"/>
    <x v="0"/>
    <x v="0"/>
    <m/>
    <x v="0"/>
    <x v="0"/>
    <x v="0"/>
    <x v="0"/>
    <x v="0"/>
  </r>
  <r>
    <s v="Penawai/"/>
    <x v="0"/>
    <x v="0"/>
    <x v="0"/>
    <x v="0"/>
    <x v="125"/>
    <x v="0"/>
    <x v="0"/>
    <x v="0"/>
    <x v="0"/>
    <x v="0"/>
    <x v="0"/>
    <x v="0"/>
    <x v="0"/>
    <x v="0"/>
    <x v="0"/>
    <x v="0"/>
    <x v="0"/>
    <m/>
    <x v="0"/>
    <x v="0"/>
    <x v="0"/>
    <x v="0"/>
    <x v="0"/>
  </r>
  <r>
    <s v="Siram Jaya/"/>
    <x v="0"/>
    <x v="0"/>
    <x v="0"/>
    <x v="0"/>
    <x v="126"/>
    <x v="0"/>
    <x v="0"/>
    <x v="0"/>
    <x v="0"/>
    <x v="0"/>
    <x v="0"/>
    <x v="0"/>
    <x v="0"/>
    <x v="0"/>
    <x v="0"/>
    <x v="0"/>
    <x v="0"/>
    <m/>
    <x v="0"/>
    <x v="0"/>
    <x v="0"/>
    <x v="0"/>
    <x v="0"/>
  </r>
  <r>
    <s v="Siram Makmur/"/>
    <x v="0"/>
    <x v="0"/>
    <x v="0"/>
    <x v="0"/>
    <x v="127"/>
    <x v="0"/>
    <x v="0"/>
    <x v="0"/>
    <x v="0"/>
    <x v="0"/>
    <x v="0"/>
    <x v="0"/>
    <x v="0"/>
    <x v="0"/>
    <x v="0"/>
    <x v="0"/>
    <x v="0"/>
    <m/>
    <x v="0"/>
    <x v="0"/>
    <x v="0"/>
    <x v="0"/>
    <x v="0"/>
  </r>
  <r>
    <s v="Muara Siram /"/>
    <x v="0"/>
    <x v="0"/>
    <x v="0"/>
    <x v="0"/>
    <x v="128"/>
    <x v="0"/>
    <x v="0"/>
    <x v="0"/>
    <x v="0"/>
    <x v="0"/>
    <x v="0"/>
    <x v="0"/>
    <x v="0"/>
    <x v="0"/>
    <x v="0"/>
    <x v="0"/>
    <x v="0"/>
    <m/>
    <x v="0"/>
    <x v="0"/>
    <x v="0"/>
    <x v="0"/>
    <x v="0"/>
  </r>
  <r>
    <s v="Muara Kedang/"/>
    <x v="0"/>
    <x v="0"/>
    <x v="0"/>
    <x v="0"/>
    <x v="129"/>
    <x v="0"/>
    <x v="0"/>
    <x v="0"/>
    <x v="0"/>
    <x v="0"/>
    <x v="0"/>
    <x v="0"/>
    <x v="0"/>
    <x v="0"/>
    <x v="0"/>
    <x v="0"/>
    <x v="0"/>
    <m/>
    <x v="0"/>
    <x v="0"/>
    <x v="0"/>
    <x v="0"/>
    <x v="0"/>
  </r>
  <r>
    <s v="Muara Gusik/"/>
    <x v="0"/>
    <x v="0"/>
    <x v="0"/>
    <x v="0"/>
    <x v="130"/>
    <x v="0"/>
    <x v="0"/>
    <x v="0"/>
    <x v="0"/>
    <x v="0"/>
    <x v="0"/>
    <x v="0"/>
    <x v="0"/>
    <x v="0"/>
    <x v="0"/>
    <x v="0"/>
    <x v="0"/>
    <m/>
    <x v="0"/>
    <x v="0"/>
    <x v="0"/>
    <x v="0"/>
    <x v="0"/>
  </r>
  <r>
    <s v="Lemper/"/>
    <x v="0"/>
    <x v="0"/>
    <x v="0"/>
    <x v="0"/>
    <x v="131"/>
    <x v="0"/>
    <x v="0"/>
    <x v="0"/>
    <x v="0"/>
    <x v="0"/>
    <x v="0"/>
    <x v="0"/>
    <x v="0"/>
    <x v="0"/>
    <x v="0"/>
    <x v="0"/>
    <x v="0"/>
    <m/>
    <x v="0"/>
    <x v="0"/>
    <x v="0"/>
    <x v="0"/>
    <x v="0"/>
  </r>
  <r>
    <s v="Jambuk Makmur/"/>
    <x v="0"/>
    <x v="0"/>
    <x v="0"/>
    <x v="0"/>
    <x v="132"/>
    <x v="0"/>
    <x v="0"/>
    <x v="0"/>
    <x v="0"/>
    <x v="0"/>
    <x v="0"/>
    <x v="0"/>
    <x v="0"/>
    <x v="0"/>
    <x v="0"/>
    <x v="0"/>
    <x v="0"/>
    <m/>
    <x v="0"/>
    <x v="0"/>
    <x v="0"/>
    <x v="0"/>
    <x v="0"/>
  </r>
  <r>
    <s v="Jambuk/"/>
    <x v="0"/>
    <x v="0"/>
    <x v="0"/>
    <x v="0"/>
    <x v="133"/>
    <x v="0"/>
    <x v="0"/>
    <x v="0"/>
    <x v="0"/>
    <x v="0"/>
    <x v="0"/>
    <x v="0"/>
    <x v="0"/>
    <x v="0"/>
    <x v="0"/>
    <x v="0"/>
    <x v="0"/>
    <m/>
    <x v="0"/>
    <x v="0"/>
    <x v="0"/>
    <x v="0"/>
    <x v="0"/>
  </r>
  <r>
    <s v="Gerunggung/"/>
    <x v="0"/>
    <x v="0"/>
    <x v="0"/>
    <x v="0"/>
    <x v="134"/>
    <x v="0"/>
    <x v="0"/>
    <x v="0"/>
    <x v="0"/>
    <x v="0"/>
    <x v="0"/>
    <x v="0"/>
    <x v="0"/>
    <x v="0"/>
    <x v="0"/>
    <x v="0"/>
    <x v="0"/>
    <m/>
    <x v="0"/>
    <x v="0"/>
    <x v="0"/>
    <x v="0"/>
    <x v="0"/>
  </r>
  <r>
    <s v="Deraya/"/>
    <x v="0"/>
    <x v="0"/>
    <x v="0"/>
    <x v="0"/>
    <x v="135"/>
    <x v="0"/>
    <x v="0"/>
    <x v="0"/>
    <x v="0"/>
    <x v="0"/>
    <x v="0"/>
    <x v="0"/>
    <x v="0"/>
    <x v="0"/>
    <x v="0"/>
    <x v="0"/>
    <x v="0"/>
    <m/>
    <x v="0"/>
    <x v="0"/>
    <x v="0"/>
    <x v="0"/>
    <x v="0"/>
  </r>
  <r>
    <s v="Bukit Harapan/"/>
    <x v="0"/>
    <x v="0"/>
    <x v="0"/>
    <x v="0"/>
    <x v="136"/>
    <x v="0"/>
    <x v="0"/>
    <x v="0"/>
    <x v="0"/>
    <x v="0"/>
    <x v="0"/>
    <x v="0"/>
    <x v="0"/>
    <x v="0"/>
    <x v="0"/>
    <x v="0"/>
    <x v="0"/>
    <m/>
    <x v="0"/>
    <x v="0"/>
    <x v="0"/>
    <x v="0"/>
    <x v="0"/>
  </r>
  <r>
    <s v="Tanjung Jone/"/>
    <x v="0"/>
    <x v="0"/>
    <x v="0"/>
    <x v="10"/>
    <x v="137"/>
    <x v="0"/>
    <x v="0"/>
    <x v="0"/>
    <x v="0"/>
    <x v="0"/>
    <x v="0"/>
    <x v="0"/>
    <x v="0"/>
    <x v="0"/>
    <x v="0"/>
    <x v="0"/>
    <x v="0"/>
    <m/>
    <x v="0"/>
    <x v="0"/>
    <x v="0"/>
    <x v="0"/>
    <x v="0"/>
  </r>
  <r>
    <s v="Tanjung Jan/"/>
    <x v="0"/>
    <x v="0"/>
    <x v="0"/>
    <x v="10"/>
    <x v="138"/>
    <x v="0"/>
    <x v="0"/>
    <x v="0"/>
    <x v="0"/>
    <x v="0"/>
    <x v="0"/>
    <x v="0"/>
    <x v="0"/>
    <x v="0"/>
    <x v="0"/>
    <x v="0"/>
    <x v="0"/>
    <m/>
    <x v="0"/>
    <x v="0"/>
    <x v="0"/>
    <x v="0"/>
    <x v="0"/>
  </r>
  <r>
    <s v="Tanjung Isuy/"/>
    <x v="0"/>
    <x v="0"/>
    <x v="0"/>
    <x v="10"/>
    <x v="139"/>
    <x v="0"/>
    <x v="0"/>
    <x v="0"/>
    <x v="0"/>
    <x v="0"/>
    <x v="0"/>
    <x v="0"/>
    <x v="0"/>
    <x v="0"/>
    <x v="0"/>
    <x v="0"/>
    <x v="0"/>
    <m/>
    <x v="0"/>
    <x v="0"/>
    <x v="0"/>
    <x v="0"/>
    <x v="0"/>
  </r>
  <r>
    <s v="Pulau Lanting/"/>
    <x v="0"/>
    <x v="0"/>
    <x v="0"/>
    <x v="10"/>
    <x v="140"/>
    <x v="0"/>
    <x v="0"/>
    <x v="0"/>
    <x v="0"/>
    <x v="0"/>
    <x v="0"/>
    <x v="0"/>
    <x v="0"/>
    <x v="0"/>
    <x v="0"/>
    <x v="0"/>
    <x v="0"/>
    <m/>
    <x v="0"/>
    <x v="0"/>
    <x v="0"/>
    <x v="0"/>
    <x v="0"/>
  </r>
  <r>
    <s v="Perigiq/"/>
    <x v="0"/>
    <x v="0"/>
    <x v="0"/>
    <x v="10"/>
    <x v="141"/>
    <x v="0"/>
    <x v="0"/>
    <x v="0"/>
    <x v="0"/>
    <x v="0"/>
    <x v="0"/>
    <x v="0"/>
    <x v="0"/>
    <x v="0"/>
    <x v="0"/>
    <x v="0"/>
    <x v="0"/>
    <m/>
    <x v="0"/>
    <x v="0"/>
    <x v="0"/>
    <x v="0"/>
    <x v="0"/>
  </r>
  <r>
    <s v="Pentat/"/>
    <x v="0"/>
    <x v="0"/>
    <x v="0"/>
    <x v="10"/>
    <x v="142"/>
    <x v="0"/>
    <x v="0"/>
    <x v="0"/>
    <x v="0"/>
    <x v="0"/>
    <x v="0"/>
    <x v="0"/>
    <x v="0"/>
    <x v="0"/>
    <x v="0"/>
    <x v="0"/>
    <x v="0"/>
    <m/>
    <x v="0"/>
    <x v="0"/>
    <x v="0"/>
    <x v="0"/>
    <x v="0"/>
  </r>
  <r>
    <s v="Muara Tae/"/>
    <x v="0"/>
    <x v="0"/>
    <x v="0"/>
    <x v="10"/>
    <x v="143"/>
    <x v="0"/>
    <x v="0"/>
    <x v="0"/>
    <x v="0"/>
    <x v="0"/>
    <x v="0"/>
    <x v="0"/>
    <x v="0"/>
    <x v="0"/>
    <x v="0"/>
    <x v="0"/>
    <x v="0"/>
    <m/>
    <x v="0"/>
    <x v="0"/>
    <x v="0"/>
    <x v="0"/>
    <x v="0"/>
  </r>
  <r>
    <s v="Kiaq/"/>
    <x v="0"/>
    <x v="0"/>
    <x v="0"/>
    <x v="12"/>
    <x v="144"/>
    <x v="0"/>
    <x v="0"/>
    <x v="0"/>
    <x v="0"/>
    <x v="0"/>
    <x v="0"/>
    <x v="0"/>
    <x v="0"/>
    <x v="0"/>
    <x v="0"/>
    <x v="0"/>
    <x v="0"/>
    <m/>
    <x v="0"/>
    <x v="0"/>
    <x v="0"/>
    <x v="0"/>
    <x v="0"/>
  </r>
  <r>
    <s v="Asa/"/>
    <x v="0"/>
    <x v="0"/>
    <x v="0"/>
    <x v="7"/>
    <x v="145"/>
    <x v="0"/>
    <x v="0"/>
    <x v="0"/>
    <x v="0"/>
    <x v="0"/>
    <x v="0"/>
    <x v="0"/>
    <x v="0"/>
    <x v="0"/>
    <x v="0"/>
    <x v="0"/>
    <x v="0"/>
    <m/>
    <x v="0"/>
    <x v="0"/>
    <x v="0"/>
    <x v="0"/>
    <x v="0"/>
  </r>
  <r>
    <s v="Kenyanyan/"/>
    <x v="0"/>
    <x v="0"/>
    <x v="0"/>
    <x v="12"/>
    <x v="146"/>
    <x v="0"/>
    <x v="0"/>
    <x v="0"/>
    <x v="0"/>
    <x v="0"/>
    <x v="0"/>
    <x v="0"/>
    <x v="0"/>
    <x v="0"/>
    <x v="0"/>
    <x v="0"/>
    <x v="0"/>
    <m/>
    <x v="0"/>
    <x v="0"/>
    <x v="0"/>
    <x v="0"/>
    <x v="0"/>
  </r>
  <r>
    <s v="Kaliq/"/>
    <x v="0"/>
    <x v="0"/>
    <x v="0"/>
    <x v="12"/>
    <x v="147"/>
    <x v="0"/>
    <x v="0"/>
    <x v="0"/>
    <x v="0"/>
    <x v="0"/>
    <x v="0"/>
    <x v="0"/>
    <x v="0"/>
    <x v="0"/>
    <x v="0"/>
    <x v="0"/>
    <x v="0"/>
    <m/>
    <x v="0"/>
    <x v="0"/>
    <x v="0"/>
    <x v="0"/>
    <x v="0"/>
  </r>
  <r>
    <s v="Bermai/"/>
    <x v="0"/>
    <x v="0"/>
    <x v="0"/>
    <x v="13"/>
    <x v="148"/>
    <x v="0"/>
    <x v="0"/>
    <x v="0"/>
    <x v="0"/>
    <x v="0"/>
    <x v="0"/>
    <x v="0"/>
    <x v="0"/>
    <x v="0"/>
    <x v="0"/>
    <x v="0"/>
    <x v="0"/>
    <m/>
    <x v="0"/>
    <x v="0"/>
    <x v="0"/>
    <x v="0"/>
    <x v="0"/>
  </r>
  <r>
    <s v="Benung/"/>
    <x v="0"/>
    <x v="0"/>
    <x v="0"/>
    <x v="13"/>
    <x v="149"/>
    <x v="0"/>
    <x v="0"/>
    <x v="0"/>
    <x v="0"/>
    <x v="0"/>
    <x v="0"/>
    <x v="0"/>
    <x v="0"/>
    <x v="0"/>
    <x v="0"/>
    <x v="0"/>
    <x v="0"/>
    <m/>
    <x v="0"/>
    <x v="0"/>
    <x v="0"/>
    <x v="0"/>
    <x v="0"/>
  </r>
  <r>
    <s v="Tanjung Haur/"/>
    <x v="0"/>
    <x v="0"/>
    <x v="0"/>
    <x v="14"/>
    <x v="150"/>
    <x v="0"/>
    <x v="0"/>
    <x v="0"/>
    <x v="0"/>
    <x v="0"/>
    <x v="0"/>
    <x v="0"/>
    <x v="0"/>
    <x v="0"/>
    <x v="0"/>
    <x v="0"/>
    <x v="0"/>
    <m/>
    <x v="0"/>
    <x v="0"/>
    <x v="0"/>
    <x v="0"/>
    <x v="0"/>
  </r>
  <r>
    <s v="Penyinggahan Ulu/"/>
    <x v="0"/>
    <x v="0"/>
    <x v="0"/>
    <x v="14"/>
    <x v="151"/>
    <x v="0"/>
    <x v="0"/>
    <x v="0"/>
    <x v="0"/>
    <x v="0"/>
    <x v="0"/>
    <x v="0"/>
    <x v="0"/>
    <x v="0"/>
    <x v="0"/>
    <x v="0"/>
    <x v="0"/>
    <m/>
    <x v="0"/>
    <x v="0"/>
    <x v="0"/>
    <x v="0"/>
    <x v="0"/>
  </r>
  <r>
    <s v="Penyinggahan Ilir/"/>
    <x v="0"/>
    <x v="0"/>
    <x v="0"/>
    <x v="14"/>
    <x v="152"/>
    <x v="0"/>
    <x v="0"/>
    <x v="0"/>
    <x v="0"/>
    <x v="0"/>
    <x v="0"/>
    <x v="0"/>
    <x v="0"/>
    <x v="0"/>
    <x v="0"/>
    <x v="0"/>
    <x v="0"/>
    <m/>
    <x v="0"/>
    <x v="0"/>
    <x v="0"/>
    <x v="0"/>
    <x v="0"/>
  </r>
  <r>
    <s v="Minta/"/>
    <x v="0"/>
    <x v="0"/>
    <x v="0"/>
    <x v="14"/>
    <x v="153"/>
    <x v="0"/>
    <x v="0"/>
    <x v="0"/>
    <x v="0"/>
    <x v="0"/>
    <x v="0"/>
    <x v="0"/>
    <x v="0"/>
    <x v="0"/>
    <x v="0"/>
    <x v="0"/>
    <x v="0"/>
    <m/>
    <x v="0"/>
    <x v="0"/>
    <x v="0"/>
    <x v="0"/>
    <x v="0"/>
  </r>
  <r>
    <s v="Loa Deras/"/>
    <x v="0"/>
    <x v="0"/>
    <x v="0"/>
    <x v="14"/>
    <x v="154"/>
    <x v="0"/>
    <x v="0"/>
    <x v="0"/>
    <x v="0"/>
    <x v="0"/>
    <x v="0"/>
    <x v="0"/>
    <x v="0"/>
    <x v="0"/>
    <x v="0"/>
    <x v="0"/>
    <x v="0"/>
    <m/>
    <x v="0"/>
    <x v="0"/>
    <x v="0"/>
    <x v="0"/>
    <x v="0"/>
  </r>
  <r>
    <s v="Bakung/"/>
    <x v="0"/>
    <x v="0"/>
    <x v="0"/>
    <x v="14"/>
    <x v="155"/>
    <x v="0"/>
    <x v="0"/>
    <x v="0"/>
    <x v="0"/>
    <x v="0"/>
    <x v="0"/>
    <x v="0"/>
    <x v="0"/>
    <x v="0"/>
    <x v="0"/>
    <x v="0"/>
    <x v="0"/>
    <m/>
    <x v="0"/>
    <x v="0"/>
    <x v="0"/>
    <x v="0"/>
    <x v="0"/>
  </r>
  <r>
    <s v="Tepian Ulaq/"/>
    <x v="0"/>
    <x v="0"/>
    <x v="0"/>
    <x v="15"/>
    <x v="156"/>
    <x v="0"/>
    <x v="0"/>
    <x v="0"/>
    <x v="0"/>
    <x v="0"/>
    <x v="0"/>
    <x v="0"/>
    <x v="0"/>
    <x v="0"/>
    <x v="0"/>
    <x v="0"/>
    <x v="0"/>
    <m/>
    <x v="0"/>
    <x v="0"/>
    <x v="0"/>
    <x v="0"/>
    <x v="0"/>
  </r>
  <r>
    <s v="Besiq (Besik)/"/>
    <x v="0"/>
    <x v="0"/>
    <x v="0"/>
    <x v="13"/>
    <x v="157"/>
    <x v="0"/>
    <x v="0"/>
    <x v="0"/>
    <x v="0"/>
    <x v="0"/>
    <x v="0"/>
    <x v="0"/>
    <x v="0"/>
    <x v="0"/>
    <x v="0"/>
    <x v="0"/>
    <x v="0"/>
    <m/>
    <x v="0"/>
    <x v="0"/>
    <x v="0"/>
    <x v="0"/>
    <x v="0"/>
  </r>
  <r>
    <s v="Teluk Tempudau/"/>
    <x v="0"/>
    <x v="0"/>
    <x v="0"/>
    <x v="15"/>
    <x v="158"/>
    <x v="0"/>
    <x v="0"/>
    <x v="0"/>
    <x v="0"/>
    <x v="0"/>
    <x v="0"/>
    <x v="0"/>
    <x v="0"/>
    <x v="0"/>
    <x v="0"/>
    <x v="0"/>
    <x v="0"/>
    <m/>
    <x v="0"/>
    <x v="0"/>
    <x v="0"/>
    <x v="0"/>
    <x v="0"/>
  </r>
  <r>
    <s v="Tanjung Laong/"/>
    <x v="0"/>
    <x v="0"/>
    <x v="0"/>
    <x v="15"/>
    <x v="159"/>
    <x v="0"/>
    <x v="0"/>
    <x v="0"/>
    <x v="0"/>
    <x v="0"/>
    <x v="0"/>
    <x v="0"/>
    <x v="0"/>
    <x v="0"/>
    <x v="0"/>
    <x v="0"/>
    <x v="0"/>
    <m/>
    <x v="0"/>
    <x v="0"/>
    <x v="0"/>
    <x v="0"/>
    <x v="0"/>
  </r>
  <r>
    <s v="Sebelang/"/>
    <x v="0"/>
    <x v="0"/>
    <x v="0"/>
    <x v="15"/>
    <x v="160"/>
    <x v="0"/>
    <x v="0"/>
    <x v="0"/>
    <x v="0"/>
    <x v="0"/>
    <x v="0"/>
    <x v="0"/>
    <x v="0"/>
    <x v="0"/>
    <x v="0"/>
    <x v="0"/>
    <x v="0"/>
    <m/>
    <x v="0"/>
    <x v="0"/>
    <x v="0"/>
    <x v="0"/>
    <x v="0"/>
  </r>
  <r>
    <s v="Muara Beloan/"/>
    <x v="0"/>
    <x v="0"/>
    <x v="0"/>
    <x v="15"/>
    <x v="161"/>
    <x v="0"/>
    <x v="0"/>
    <x v="0"/>
    <x v="0"/>
    <x v="0"/>
    <x v="0"/>
    <x v="0"/>
    <x v="0"/>
    <x v="0"/>
    <x v="0"/>
    <x v="0"/>
    <x v="0"/>
    <m/>
    <x v="0"/>
    <x v="0"/>
    <x v="0"/>
    <x v="0"/>
    <x v="0"/>
  </r>
  <r>
    <s v="Muara Baroh/"/>
    <x v="0"/>
    <x v="0"/>
    <x v="0"/>
    <x v="15"/>
    <x v="162"/>
    <x v="0"/>
    <x v="0"/>
    <x v="0"/>
    <x v="0"/>
    <x v="0"/>
    <x v="0"/>
    <x v="0"/>
    <x v="0"/>
    <x v="0"/>
    <x v="0"/>
    <x v="0"/>
    <x v="0"/>
    <m/>
    <x v="0"/>
    <x v="0"/>
    <x v="0"/>
    <x v="0"/>
    <x v="0"/>
  </r>
  <r>
    <s v="Mendung/"/>
    <x v="0"/>
    <x v="0"/>
    <x v="0"/>
    <x v="15"/>
    <x v="163"/>
    <x v="0"/>
    <x v="0"/>
    <x v="0"/>
    <x v="0"/>
    <x v="0"/>
    <x v="0"/>
    <x v="0"/>
    <x v="0"/>
    <x v="0"/>
    <x v="0"/>
    <x v="0"/>
    <x v="0"/>
    <m/>
    <x v="0"/>
    <x v="0"/>
    <x v="0"/>
    <x v="0"/>
    <x v="0"/>
  </r>
  <r>
    <s v="Jerang Melayu/"/>
    <x v="0"/>
    <x v="0"/>
    <x v="0"/>
    <x v="15"/>
    <x v="164"/>
    <x v="0"/>
    <x v="0"/>
    <x v="0"/>
    <x v="0"/>
    <x v="0"/>
    <x v="0"/>
    <x v="0"/>
    <x v="0"/>
    <x v="0"/>
    <x v="0"/>
    <x v="0"/>
    <x v="0"/>
    <m/>
    <x v="0"/>
    <x v="0"/>
    <x v="0"/>
    <x v="0"/>
    <x v="0"/>
  </r>
  <r>
    <s v="Jerang Dayak/"/>
    <x v="0"/>
    <x v="0"/>
    <x v="0"/>
    <x v="15"/>
    <x v="165"/>
    <x v="0"/>
    <x v="0"/>
    <x v="0"/>
    <x v="0"/>
    <x v="0"/>
    <x v="0"/>
    <x v="0"/>
    <x v="0"/>
    <x v="0"/>
    <x v="0"/>
    <x v="0"/>
    <x v="0"/>
    <m/>
    <x v="0"/>
    <x v="0"/>
    <x v="0"/>
    <x v="0"/>
    <x v="0"/>
  </r>
  <r>
    <s v="Gunung Bayan/"/>
    <x v="0"/>
    <x v="0"/>
    <x v="0"/>
    <x v="15"/>
    <x v="166"/>
    <x v="0"/>
    <x v="0"/>
    <x v="0"/>
    <x v="0"/>
    <x v="0"/>
    <x v="0"/>
    <x v="0"/>
    <x v="0"/>
    <x v="0"/>
    <x v="0"/>
    <x v="0"/>
    <x v="0"/>
    <m/>
    <x v="0"/>
    <x v="0"/>
    <x v="0"/>
    <x v="0"/>
    <x v="0"/>
  </r>
  <r>
    <s v="Dasaq/"/>
    <x v="0"/>
    <x v="0"/>
    <x v="0"/>
    <x v="15"/>
    <x v="167"/>
    <x v="0"/>
    <x v="0"/>
    <x v="0"/>
    <x v="0"/>
    <x v="0"/>
    <x v="0"/>
    <x v="0"/>
    <x v="0"/>
    <x v="0"/>
    <x v="0"/>
    <x v="0"/>
    <x v="0"/>
    <m/>
    <x v="0"/>
    <x v="0"/>
    <x v="0"/>
    <x v="0"/>
    <x v="0"/>
  </r>
  <r>
    <s v="Tanjung Pagar/"/>
    <x v="0"/>
    <x v="0"/>
    <x v="0"/>
    <x v="15"/>
    <x v="168"/>
    <x v="0"/>
    <x v="0"/>
    <x v="0"/>
    <x v="0"/>
    <x v="0"/>
    <x v="0"/>
    <x v="0"/>
    <x v="0"/>
    <x v="0"/>
    <x v="0"/>
    <x v="0"/>
    <x v="0"/>
    <m/>
    <x v="0"/>
    <x v="0"/>
    <x v="0"/>
    <x v="0"/>
    <x v="0"/>
  </r>
  <r>
    <s v="Damai Kota/"/>
    <x v="0"/>
    <x v="0"/>
    <x v="0"/>
    <x v="13"/>
    <x v="169"/>
    <x v="0"/>
    <x v="0"/>
    <x v="0"/>
    <x v="0"/>
    <x v="0"/>
    <x v="0"/>
    <x v="0"/>
    <x v="0"/>
    <x v="0"/>
    <x v="0"/>
    <x v="0"/>
    <x v="0"/>
    <m/>
    <x v="0"/>
    <x v="0"/>
    <x v="0"/>
    <x v="0"/>
    <x v="0"/>
  </r>
  <r>
    <s v="Damai Seberang/"/>
    <x v="0"/>
    <x v="0"/>
    <x v="0"/>
    <x v="13"/>
    <x v="170"/>
    <x v="0"/>
    <x v="0"/>
    <x v="0"/>
    <x v="0"/>
    <x v="0"/>
    <x v="0"/>
    <x v="0"/>
    <x v="0"/>
    <x v="0"/>
    <x v="0"/>
    <x v="0"/>
    <x v="0"/>
    <m/>
    <x v="0"/>
    <x v="0"/>
    <x v="0"/>
    <x v="0"/>
    <x v="0"/>
  </r>
  <r>
    <s v="Jengan Danum/"/>
    <x v="0"/>
    <x v="0"/>
    <x v="0"/>
    <x v="13"/>
    <x v="171"/>
    <x v="0"/>
    <x v="0"/>
    <x v="0"/>
    <x v="0"/>
    <x v="0"/>
    <x v="0"/>
    <x v="0"/>
    <x v="0"/>
    <x v="0"/>
    <x v="0"/>
    <x v="0"/>
    <x v="0"/>
    <m/>
    <x v="0"/>
    <x v="0"/>
    <x v="0"/>
    <x v="0"/>
    <x v="0"/>
  </r>
  <r>
    <s v="Betung/"/>
    <x v="0"/>
    <x v="0"/>
    <x v="0"/>
    <x v="12"/>
    <x v="172"/>
    <x v="0"/>
    <x v="0"/>
    <x v="0"/>
    <x v="0"/>
    <x v="0"/>
    <x v="0"/>
    <x v="0"/>
    <x v="0"/>
    <x v="0"/>
    <x v="0"/>
    <x v="0"/>
    <x v="0"/>
    <m/>
    <x v="0"/>
    <x v="0"/>
    <x v="0"/>
    <x v="0"/>
    <x v="0"/>
  </r>
  <r>
    <s v="Bentas/"/>
    <x v="0"/>
    <x v="0"/>
    <x v="0"/>
    <x v="12"/>
    <x v="173"/>
    <x v="0"/>
    <x v="0"/>
    <x v="0"/>
    <x v="0"/>
    <x v="0"/>
    <x v="0"/>
    <x v="0"/>
    <x v="0"/>
    <x v="0"/>
    <x v="0"/>
    <x v="0"/>
    <x v="0"/>
    <m/>
    <x v="0"/>
    <x v="0"/>
    <x v="0"/>
    <x v="0"/>
    <x v="0"/>
  </r>
  <r>
    <s v="Payang/"/>
    <x v="0"/>
    <x v="0"/>
    <x v="0"/>
    <x v="16"/>
    <x v="174"/>
    <x v="0"/>
    <x v="0"/>
    <x v="0"/>
    <x v="0"/>
    <x v="0"/>
    <x v="0"/>
    <x v="0"/>
    <x v="0"/>
    <x v="0"/>
    <x v="0"/>
    <x v="0"/>
    <x v="0"/>
    <m/>
    <x v="0"/>
    <x v="0"/>
    <x v="0"/>
    <x v="0"/>
    <x v="0"/>
  </r>
  <r>
    <s v="Muara Lawa/"/>
    <x v="0"/>
    <x v="0"/>
    <x v="0"/>
    <x v="16"/>
    <x v="175"/>
    <x v="0"/>
    <x v="0"/>
    <x v="0"/>
    <x v="0"/>
    <x v="0"/>
    <x v="0"/>
    <x v="0"/>
    <x v="0"/>
    <x v="0"/>
    <x v="0"/>
    <x v="0"/>
    <x v="0"/>
    <m/>
    <x v="0"/>
    <x v="0"/>
    <x v="0"/>
    <x v="0"/>
    <x v="0"/>
  </r>
  <r>
    <s v="Muara Begai/"/>
    <x v="0"/>
    <x v="0"/>
    <x v="0"/>
    <x v="16"/>
    <x v="176"/>
    <x v="0"/>
    <x v="0"/>
    <x v="0"/>
    <x v="0"/>
    <x v="0"/>
    <x v="0"/>
    <x v="0"/>
    <x v="0"/>
    <x v="0"/>
    <x v="0"/>
    <x v="0"/>
    <x v="0"/>
    <m/>
    <x v="0"/>
    <x v="0"/>
    <x v="0"/>
    <x v="0"/>
    <x v="0"/>
  </r>
  <r>
    <s v="Lataq/Lotaq/"/>
    <x v="0"/>
    <x v="0"/>
    <x v="0"/>
    <x v="16"/>
    <x v="177"/>
    <x v="0"/>
    <x v="0"/>
    <x v="0"/>
    <x v="0"/>
    <x v="0"/>
    <x v="0"/>
    <x v="0"/>
    <x v="0"/>
    <x v="0"/>
    <x v="0"/>
    <x v="0"/>
    <x v="0"/>
    <m/>
    <x v="0"/>
    <x v="0"/>
    <x v="0"/>
    <x v="0"/>
    <x v="0"/>
  </r>
  <r>
    <s v="Lambing/"/>
    <x v="0"/>
    <x v="0"/>
    <x v="0"/>
    <x v="16"/>
    <x v="178"/>
    <x v="0"/>
    <x v="0"/>
    <x v="0"/>
    <x v="0"/>
    <x v="0"/>
    <x v="0"/>
    <x v="0"/>
    <x v="0"/>
    <x v="0"/>
    <x v="0"/>
    <x v="0"/>
    <x v="0"/>
    <m/>
    <x v="0"/>
    <x v="0"/>
    <x v="0"/>
    <x v="0"/>
    <x v="0"/>
  </r>
  <r>
    <s v="Dingin/"/>
    <x v="0"/>
    <x v="0"/>
    <x v="0"/>
    <x v="16"/>
    <x v="179"/>
    <x v="0"/>
    <x v="0"/>
    <x v="0"/>
    <x v="0"/>
    <x v="0"/>
    <x v="0"/>
    <x v="0"/>
    <x v="0"/>
    <x v="0"/>
    <x v="0"/>
    <x v="0"/>
    <x v="0"/>
    <m/>
    <x v="0"/>
    <x v="0"/>
    <x v="0"/>
    <x v="0"/>
    <x v="0"/>
  </r>
  <r>
    <s v="Cempedas/"/>
    <x v="0"/>
    <x v="0"/>
    <x v="0"/>
    <x v="16"/>
    <x v="180"/>
    <x v="0"/>
    <x v="0"/>
    <x v="0"/>
    <x v="0"/>
    <x v="0"/>
    <x v="0"/>
    <x v="0"/>
    <x v="0"/>
    <x v="0"/>
    <x v="0"/>
    <x v="0"/>
    <x v="0"/>
    <m/>
    <x v="0"/>
    <x v="0"/>
    <x v="0"/>
    <x v="0"/>
    <x v="0"/>
  </r>
  <r>
    <s v="Benggeris/"/>
    <x v="0"/>
    <x v="0"/>
    <x v="0"/>
    <x v="16"/>
    <x v="181"/>
    <x v="0"/>
    <x v="0"/>
    <x v="0"/>
    <x v="0"/>
    <x v="0"/>
    <x v="0"/>
    <x v="0"/>
    <x v="0"/>
    <x v="0"/>
    <x v="0"/>
    <x v="0"/>
    <x v="0"/>
    <m/>
    <x v="0"/>
    <x v="0"/>
    <x v="0"/>
    <x v="0"/>
    <x v="0"/>
  </r>
  <r>
    <s v="Tepulang/"/>
    <x v="0"/>
    <x v="0"/>
    <x v="0"/>
    <x v="13"/>
    <x v="182"/>
    <x v="0"/>
    <x v="0"/>
    <x v="0"/>
    <x v="0"/>
    <x v="0"/>
    <x v="0"/>
    <x v="0"/>
    <x v="0"/>
    <x v="0"/>
    <x v="0"/>
    <x v="0"/>
    <x v="0"/>
    <m/>
    <x v="0"/>
    <x v="0"/>
    <x v="0"/>
    <x v="0"/>
    <x v="0"/>
  </r>
  <r>
    <s v="Sempatn Kelauq/"/>
    <x v="0"/>
    <x v="0"/>
    <x v="0"/>
    <x v="13"/>
    <x v="183"/>
    <x v="0"/>
    <x v="0"/>
    <x v="0"/>
    <x v="0"/>
    <x v="0"/>
    <x v="0"/>
    <x v="0"/>
    <x v="0"/>
    <x v="0"/>
    <x v="0"/>
    <x v="0"/>
    <x v="0"/>
    <m/>
    <x v="0"/>
    <x v="0"/>
    <x v="0"/>
    <x v="0"/>
    <x v="0"/>
  </r>
  <r>
    <s v="Muara Tokong/"/>
    <x v="0"/>
    <x v="0"/>
    <x v="0"/>
    <x v="13"/>
    <x v="184"/>
    <x v="0"/>
    <x v="0"/>
    <x v="0"/>
    <x v="0"/>
    <x v="0"/>
    <x v="0"/>
    <x v="0"/>
    <x v="0"/>
    <x v="0"/>
    <x v="0"/>
    <x v="0"/>
    <x v="0"/>
    <m/>
    <x v="0"/>
    <x v="0"/>
    <x v="0"/>
    <x v="0"/>
    <x v="0"/>
  </r>
  <r>
    <s v="Muara Nyahing/"/>
    <x v="0"/>
    <x v="0"/>
    <x v="0"/>
    <x v="13"/>
    <x v="185"/>
    <x v="0"/>
    <x v="0"/>
    <x v="0"/>
    <x v="0"/>
    <x v="0"/>
    <x v="0"/>
    <x v="0"/>
    <x v="0"/>
    <x v="0"/>
    <x v="0"/>
    <x v="0"/>
    <x v="0"/>
    <m/>
    <x v="0"/>
    <x v="0"/>
    <x v="0"/>
    <x v="0"/>
    <x v="0"/>
  </r>
  <r>
    <s v="Muara Nilik/"/>
    <x v="0"/>
    <x v="0"/>
    <x v="0"/>
    <x v="13"/>
    <x v="186"/>
    <x v="0"/>
    <x v="0"/>
    <x v="0"/>
    <x v="0"/>
    <x v="0"/>
    <x v="0"/>
    <x v="0"/>
    <x v="0"/>
    <x v="0"/>
    <x v="0"/>
    <x v="0"/>
    <x v="0"/>
    <m/>
    <x v="0"/>
    <x v="0"/>
    <x v="0"/>
    <x v="0"/>
    <x v="0"/>
  </r>
  <r>
    <s v="Muara Bomboy/"/>
    <x v="0"/>
    <x v="0"/>
    <x v="0"/>
    <x v="13"/>
    <x v="187"/>
    <x v="0"/>
    <x v="0"/>
    <x v="0"/>
    <x v="0"/>
    <x v="0"/>
    <x v="0"/>
    <x v="0"/>
    <x v="0"/>
    <x v="0"/>
    <x v="0"/>
    <x v="0"/>
    <x v="0"/>
    <m/>
    <x v="0"/>
    <x v="0"/>
    <x v="0"/>
    <x v="0"/>
    <x v="0"/>
  </r>
  <r>
    <s v="Mendika/"/>
    <x v="0"/>
    <x v="0"/>
    <x v="0"/>
    <x v="13"/>
    <x v="188"/>
    <x v="0"/>
    <x v="0"/>
    <x v="0"/>
    <x v="0"/>
    <x v="0"/>
    <x v="0"/>
    <x v="0"/>
    <x v="0"/>
    <x v="0"/>
    <x v="0"/>
    <x v="0"/>
    <x v="0"/>
    <m/>
    <x v="0"/>
    <x v="0"/>
    <x v="0"/>
    <x v="0"/>
    <x v="0"/>
  </r>
  <r>
    <s v="Mantar/"/>
    <x v="0"/>
    <x v="0"/>
    <x v="0"/>
    <x v="13"/>
    <x v="189"/>
    <x v="0"/>
    <x v="0"/>
    <x v="0"/>
    <x v="0"/>
    <x v="0"/>
    <x v="0"/>
    <x v="0"/>
    <x v="0"/>
    <x v="0"/>
    <x v="0"/>
    <x v="0"/>
    <x v="0"/>
    <m/>
    <x v="0"/>
    <x v="0"/>
    <x v="0"/>
    <x v="0"/>
    <x v="0"/>
  </r>
  <r>
    <s v="Lumpat Dahuq/"/>
    <x v="0"/>
    <x v="0"/>
    <x v="0"/>
    <x v="13"/>
    <x v="190"/>
    <x v="0"/>
    <x v="0"/>
    <x v="0"/>
    <x v="0"/>
    <x v="0"/>
    <x v="0"/>
    <x v="0"/>
    <x v="0"/>
    <x v="0"/>
    <x v="0"/>
    <x v="0"/>
    <x v="0"/>
    <m/>
    <x v="0"/>
    <x v="0"/>
    <x v="0"/>
    <x v="0"/>
    <x v="0"/>
  </r>
  <r>
    <s v="Kelian/"/>
    <x v="0"/>
    <x v="0"/>
    <x v="0"/>
    <x v="13"/>
    <x v="191"/>
    <x v="0"/>
    <x v="0"/>
    <x v="0"/>
    <x v="0"/>
    <x v="0"/>
    <x v="0"/>
    <x v="0"/>
    <x v="0"/>
    <x v="0"/>
    <x v="0"/>
    <x v="0"/>
    <x v="0"/>
    <m/>
    <x v="0"/>
    <x v="0"/>
    <x v="0"/>
    <x v="0"/>
    <x v="0"/>
  </r>
  <r>
    <s v="Keay/"/>
    <x v="0"/>
    <x v="0"/>
    <x v="0"/>
    <x v="13"/>
    <x v="192"/>
    <x v="0"/>
    <x v="0"/>
    <x v="0"/>
    <x v="0"/>
    <x v="0"/>
    <x v="0"/>
    <x v="0"/>
    <x v="0"/>
    <x v="0"/>
    <x v="0"/>
    <x v="0"/>
    <x v="0"/>
    <m/>
    <x v="0"/>
    <x v="0"/>
    <x v="0"/>
    <x v="0"/>
    <x v="0"/>
  </r>
  <r>
    <s v="Kendesiq/"/>
    <x v="0"/>
    <x v="0"/>
    <x v="0"/>
    <x v="12"/>
    <x v="193"/>
    <x v="0"/>
    <x v="0"/>
    <x v="0"/>
    <x v="0"/>
    <x v="0"/>
    <x v="0"/>
    <x v="0"/>
    <x v="0"/>
    <x v="0"/>
    <x v="0"/>
    <x v="0"/>
    <x v="0"/>
    <m/>
    <x v="0"/>
    <x v="0"/>
    <x v="0"/>
    <x v="0"/>
    <x v="0"/>
  </r>
  <r>
    <s v="Tanjung Sari/"/>
    <x v="0"/>
    <x v="0"/>
    <x v="0"/>
    <x v="0"/>
    <x v="194"/>
    <x v="0"/>
    <x v="0"/>
    <x v="0"/>
    <x v="0"/>
    <x v="0"/>
    <x v="0"/>
    <x v="0"/>
    <x v="0"/>
    <x v="0"/>
    <x v="0"/>
    <x v="0"/>
    <x v="0"/>
    <m/>
    <x v="0"/>
    <x v="0"/>
    <x v="0"/>
    <x v="0"/>
    <x v="0"/>
  </r>
  <r>
    <s v="2019/Muara Lawa/Tower"/>
    <x v="1"/>
    <x v="1"/>
    <x v="2"/>
    <x v="16"/>
    <x v="175"/>
    <x v="0"/>
    <x v="0"/>
    <x v="0"/>
    <x v="0"/>
    <x v="0"/>
    <x v="1"/>
    <x v="0"/>
    <x v="0"/>
    <x v="0"/>
    <x v="0"/>
    <x v="0"/>
    <x v="0"/>
    <s v="E.115'68980'"/>
    <x v="1"/>
    <x v="3"/>
    <x v="1"/>
    <x v="0"/>
    <x v="1"/>
  </r>
  <r>
    <s v="2019/Muara Lawa/Tower"/>
    <x v="1"/>
    <x v="1"/>
    <x v="2"/>
    <x v="16"/>
    <x v="175"/>
    <x v="0"/>
    <x v="0"/>
    <x v="0"/>
    <x v="0"/>
    <x v="0"/>
    <x v="1"/>
    <x v="0"/>
    <x v="0"/>
    <x v="0"/>
    <x v="0"/>
    <x v="0"/>
    <x v="0"/>
    <s v="E.115ᴼ45'42,8'"/>
    <x v="1"/>
    <x v="4"/>
    <x v="1"/>
    <x v="0"/>
    <x v="1"/>
  </r>
  <r>
    <s v="2019/Tanah Mea (Tana Mea)/Tower"/>
    <x v="1"/>
    <x v="1"/>
    <x v="2"/>
    <x v="12"/>
    <x v="111"/>
    <x v="0"/>
    <x v="0"/>
    <x v="0"/>
    <x v="0"/>
    <x v="0"/>
    <x v="1"/>
    <x v="0"/>
    <x v="0"/>
    <x v="0"/>
    <x v="0"/>
    <x v="0"/>
    <x v="0"/>
    <m/>
    <x v="1"/>
    <x v="4"/>
    <x v="1"/>
    <x v="0"/>
    <x v="1"/>
  </r>
  <r>
    <s v="2019/Dingin/Tower"/>
    <x v="1"/>
    <x v="1"/>
    <x v="2"/>
    <x v="16"/>
    <x v="179"/>
    <x v="0"/>
    <x v="0"/>
    <x v="0"/>
    <x v="0"/>
    <x v="0"/>
    <x v="1"/>
    <x v="0"/>
    <x v="0"/>
    <x v="0"/>
    <x v="0"/>
    <x v="0"/>
    <x v="0"/>
    <s v="E.115ᴼ46'201'"/>
    <x v="1"/>
    <x v="5"/>
    <x v="1"/>
    <x v="0"/>
    <x v="1"/>
  </r>
  <r>
    <s v="2019/Lambing/Tower"/>
    <x v="1"/>
    <x v="1"/>
    <x v="2"/>
    <x v="16"/>
    <x v="178"/>
    <x v="0"/>
    <x v="0"/>
    <x v="0"/>
    <x v="0"/>
    <x v="0"/>
    <x v="1"/>
    <x v="0"/>
    <x v="0"/>
    <x v="0"/>
    <x v="0"/>
    <x v="0"/>
    <x v="0"/>
    <m/>
    <x v="1"/>
    <x v="6"/>
    <x v="1"/>
    <x v="0"/>
    <x v="1"/>
  </r>
  <r>
    <s v="2019/Muhur/Tower"/>
    <x v="1"/>
    <x v="1"/>
    <x v="2"/>
    <x v="12"/>
    <x v="115"/>
    <x v="0"/>
    <x v="0"/>
    <x v="0"/>
    <x v="0"/>
    <x v="0"/>
    <x v="1"/>
    <x v="0"/>
    <x v="0"/>
    <x v="0"/>
    <x v="0"/>
    <x v="0"/>
    <x v="0"/>
    <s v="E.115ᴼ55'00,8'"/>
    <x v="1"/>
    <x v="4"/>
    <x v="1"/>
    <x v="0"/>
    <x v="1"/>
  </r>
  <r>
    <s v="2019/Dilang Puti/Tower"/>
    <x v="1"/>
    <x v="1"/>
    <x v="2"/>
    <x v="11"/>
    <x v="107"/>
    <x v="0"/>
    <x v="0"/>
    <x v="0"/>
    <x v="0"/>
    <x v="0"/>
    <x v="1"/>
    <x v="0"/>
    <x v="0"/>
    <x v="0"/>
    <x v="0"/>
    <x v="0"/>
    <x v="0"/>
    <s v="E.116ᴼ46'02,0'"/>
    <x v="1"/>
    <x v="4"/>
    <x v="1"/>
    <x v="0"/>
    <x v="1"/>
  </r>
  <r>
    <s v="2019/Bukit Harapan/Tower"/>
    <x v="1"/>
    <x v="1"/>
    <x v="2"/>
    <x v="0"/>
    <x v="136"/>
    <x v="0"/>
    <x v="0"/>
    <x v="0"/>
    <x v="0"/>
    <x v="0"/>
    <x v="1"/>
    <x v="0"/>
    <x v="0"/>
    <x v="0"/>
    <x v="0"/>
    <x v="0"/>
    <x v="0"/>
    <m/>
    <x v="1"/>
    <x v="1"/>
    <x v="1"/>
    <x v="0"/>
    <x v="1"/>
  </r>
  <r>
    <s v="2019/Muara Tae/Tower"/>
    <x v="1"/>
    <x v="1"/>
    <x v="2"/>
    <x v="10"/>
    <x v="143"/>
    <x v="0"/>
    <x v="0"/>
    <x v="0"/>
    <x v="0"/>
    <x v="0"/>
    <x v="1"/>
    <x v="0"/>
    <x v="0"/>
    <x v="0"/>
    <x v="0"/>
    <x v="0"/>
    <x v="0"/>
    <m/>
    <x v="1"/>
    <x v="4"/>
    <x v="1"/>
    <x v="0"/>
    <x v="1"/>
  </r>
  <r>
    <s v="2019/Muara Nayan/Tower"/>
    <x v="1"/>
    <x v="1"/>
    <x v="2"/>
    <x v="10"/>
    <x v="121"/>
    <x v="0"/>
    <x v="0"/>
    <x v="0"/>
    <x v="0"/>
    <x v="0"/>
    <x v="1"/>
    <x v="0"/>
    <x v="0"/>
    <x v="0"/>
    <x v="0"/>
    <x v="0"/>
    <x v="0"/>
    <s v="E.116.10066"/>
    <x v="1"/>
    <x v="4"/>
    <x v="1"/>
    <x v="0"/>
    <x v="1"/>
  </r>
  <r>
    <s v="2019/Tanjung Isuy/Tower"/>
    <x v="1"/>
    <x v="1"/>
    <x v="2"/>
    <x v="10"/>
    <x v="139"/>
    <x v="0"/>
    <x v="0"/>
    <x v="0"/>
    <x v="0"/>
    <x v="0"/>
    <x v="1"/>
    <x v="0"/>
    <x v="0"/>
    <x v="0"/>
    <x v="0"/>
    <x v="0"/>
    <x v="0"/>
    <s v="E.116ᴼ08'626''"/>
    <x v="1"/>
    <x v="7"/>
    <x v="1"/>
    <x v="0"/>
    <x v="1"/>
  </r>
  <r>
    <s v="2019/Tanjung Isuy/Tower"/>
    <x v="1"/>
    <x v="1"/>
    <x v="2"/>
    <x v="10"/>
    <x v="139"/>
    <x v="0"/>
    <x v="0"/>
    <x v="0"/>
    <x v="0"/>
    <x v="0"/>
    <x v="1"/>
    <x v="0"/>
    <x v="0"/>
    <x v="0"/>
    <x v="0"/>
    <x v="0"/>
    <x v="0"/>
    <s v="E.116ᴼ08'22,1'"/>
    <x v="1"/>
    <x v="4"/>
    <x v="1"/>
    <x v="0"/>
    <x v="1"/>
  </r>
  <r>
    <s v="2019/Jambuk/Tower"/>
    <x v="1"/>
    <x v="1"/>
    <x v="2"/>
    <x v="0"/>
    <x v="133"/>
    <x v="0"/>
    <x v="0"/>
    <x v="0"/>
    <x v="0"/>
    <x v="0"/>
    <x v="1"/>
    <x v="0"/>
    <x v="0"/>
    <x v="0"/>
    <x v="0"/>
    <x v="0"/>
    <x v="0"/>
    <s v="E.116ᴼ16 0,02"/>
    <x v="1"/>
    <x v="8"/>
    <x v="1"/>
    <x v="0"/>
    <x v="1"/>
  </r>
  <r>
    <s v="2019/Penawai/Tower"/>
    <x v="1"/>
    <x v="1"/>
    <x v="2"/>
    <x v="0"/>
    <x v="125"/>
    <x v="0"/>
    <x v="0"/>
    <x v="0"/>
    <x v="0"/>
    <x v="0"/>
    <x v="1"/>
    <x v="0"/>
    <x v="0"/>
    <x v="0"/>
    <x v="0"/>
    <x v="0"/>
    <x v="0"/>
    <s v="E.116 14.217"/>
    <x v="1"/>
    <x v="4"/>
    <x v="1"/>
    <x v="0"/>
    <x v="1"/>
  </r>
  <r>
    <s v="2019/Keay/Tower"/>
    <x v="1"/>
    <x v="1"/>
    <x v="2"/>
    <x v="13"/>
    <x v="192"/>
    <x v="0"/>
    <x v="0"/>
    <x v="0"/>
    <x v="0"/>
    <x v="0"/>
    <x v="1"/>
    <x v="0"/>
    <x v="0"/>
    <x v="0"/>
    <x v="0"/>
    <x v="0"/>
    <x v="0"/>
    <s v="E.115'41.46.7'"/>
    <x v="1"/>
    <x v="3"/>
    <x v="1"/>
    <x v="0"/>
    <x v="1"/>
  </r>
  <r>
    <s v="2019/Sendawar/Tower"/>
    <x v="1"/>
    <x v="1"/>
    <x v="2"/>
    <x v="7"/>
    <x v="53"/>
    <x v="0"/>
    <x v="0"/>
    <x v="0"/>
    <x v="0"/>
    <x v="0"/>
    <x v="1"/>
    <x v="0"/>
    <x v="0"/>
    <x v="0"/>
    <x v="0"/>
    <x v="0"/>
    <x v="0"/>
    <s v="E.115°46'46,0'"/>
    <x v="1"/>
    <x v="4"/>
    <x v="1"/>
    <x v="0"/>
    <x v="1"/>
  </r>
  <r>
    <s v="2019/Jengan Danum/Tower"/>
    <x v="1"/>
    <x v="1"/>
    <x v="2"/>
    <x v="13"/>
    <x v="171"/>
    <x v="0"/>
    <x v="0"/>
    <x v="0"/>
    <x v="0"/>
    <x v="0"/>
    <x v="1"/>
    <x v="0"/>
    <x v="0"/>
    <x v="0"/>
    <x v="0"/>
    <x v="0"/>
    <x v="0"/>
    <s v="E.115ᴼ43'16,6''"/>
    <x v="1"/>
    <x v="9"/>
    <x v="1"/>
    <x v="0"/>
    <x v="1"/>
  </r>
  <r>
    <s v="2019/Simpang Raya/Tower"/>
    <x v="1"/>
    <x v="1"/>
    <x v="2"/>
    <x v="7"/>
    <x v="52"/>
    <x v="0"/>
    <x v="0"/>
    <x v="0"/>
    <x v="0"/>
    <x v="0"/>
    <x v="1"/>
    <x v="0"/>
    <x v="0"/>
    <x v="0"/>
    <x v="0"/>
    <x v="0"/>
    <x v="0"/>
    <s v="E.115'68439'"/>
    <x v="1"/>
    <x v="3"/>
    <x v="1"/>
    <x v="0"/>
    <x v="1"/>
  </r>
  <r>
    <s v="2019/Simpang Raya/Tower"/>
    <x v="1"/>
    <x v="1"/>
    <x v="2"/>
    <x v="7"/>
    <x v="52"/>
    <x v="0"/>
    <x v="0"/>
    <x v="0"/>
    <x v="0"/>
    <x v="0"/>
    <x v="1"/>
    <x v="0"/>
    <x v="0"/>
    <x v="0"/>
    <x v="0"/>
    <x v="0"/>
    <x v="0"/>
    <s v="E.115°41'159"/>
    <x v="1"/>
    <x v="4"/>
    <x v="1"/>
    <x v="0"/>
    <x v="1"/>
  </r>
  <r>
    <s v="2019/Simpang Raya/Tower"/>
    <x v="1"/>
    <x v="1"/>
    <x v="2"/>
    <x v="7"/>
    <x v="52"/>
    <x v="0"/>
    <x v="0"/>
    <x v="0"/>
    <x v="0"/>
    <x v="0"/>
    <x v="1"/>
    <x v="0"/>
    <x v="0"/>
    <x v="0"/>
    <x v="0"/>
    <x v="0"/>
    <x v="0"/>
    <s v="E.115'70018'"/>
    <x v="1"/>
    <x v="3"/>
    <x v="1"/>
    <x v="0"/>
    <x v="1"/>
  </r>
  <r>
    <s v="2019/Simpang Raya/Tower"/>
    <x v="1"/>
    <x v="1"/>
    <x v="2"/>
    <x v="7"/>
    <x v="52"/>
    <x v="0"/>
    <x v="0"/>
    <x v="0"/>
    <x v="0"/>
    <x v="0"/>
    <x v="1"/>
    <x v="0"/>
    <x v="0"/>
    <x v="0"/>
    <x v="0"/>
    <x v="0"/>
    <x v="0"/>
    <s v="E.115'70889'"/>
    <x v="1"/>
    <x v="3"/>
    <x v="1"/>
    <x v="0"/>
    <x v="1"/>
  </r>
  <r>
    <s v="2019/Melapeh Baru/Tower"/>
    <x v="1"/>
    <x v="1"/>
    <x v="2"/>
    <x v="8"/>
    <x v="76"/>
    <x v="0"/>
    <x v="0"/>
    <x v="0"/>
    <x v="0"/>
    <x v="0"/>
    <x v="1"/>
    <x v="0"/>
    <x v="0"/>
    <x v="0"/>
    <x v="0"/>
    <x v="0"/>
    <x v="0"/>
    <s v="E.115ᴼ57545"/>
    <x v="1"/>
    <x v="4"/>
    <x v="1"/>
    <x v="0"/>
    <x v="1"/>
  </r>
  <r>
    <s v="2019/Sumber Sari/Tower"/>
    <x v="1"/>
    <x v="1"/>
    <x v="2"/>
    <x v="7"/>
    <x v="51"/>
    <x v="0"/>
    <x v="0"/>
    <x v="0"/>
    <x v="0"/>
    <x v="0"/>
    <x v="1"/>
    <x v="0"/>
    <x v="0"/>
    <x v="0"/>
    <x v="0"/>
    <x v="0"/>
    <x v="0"/>
    <m/>
    <x v="1"/>
    <x v="4"/>
    <x v="1"/>
    <x v="0"/>
    <x v="1"/>
  </r>
  <r>
    <s v="2019/Geleo Baru/Tower"/>
    <x v="1"/>
    <x v="1"/>
    <x v="2"/>
    <x v="7"/>
    <x v="64"/>
    <x v="0"/>
    <x v="0"/>
    <x v="0"/>
    <x v="0"/>
    <x v="0"/>
    <x v="1"/>
    <x v="0"/>
    <x v="0"/>
    <x v="0"/>
    <x v="0"/>
    <x v="0"/>
    <x v="0"/>
    <s v="E.115°745505"/>
    <x v="1"/>
    <x v="4"/>
    <x v="1"/>
    <x v="0"/>
    <x v="1"/>
  </r>
  <r>
    <s v="2019/Ombau Asa/Tower"/>
    <x v="1"/>
    <x v="1"/>
    <x v="2"/>
    <x v="7"/>
    <x v="58"/>
    <x v="0"/>
    <x v="0"/>
    <x v="0"/>
    <x v="0"/>
    <x v="0"/>
    <x v="1"/>
    <x v="0"/>
    <x v="0"/>
    <x v="0"/>
    <x v="0"/>
    <x v="0"/>
    <x v="0"/>
    <s v="E.115ᴼ42'58,80'"/>
    <x v="1"/>
    <x v="1"/>
    <x v="1"/>
    <x v="0"/>
    <x v="1"/>
  </r>
  <r>
    <s v="2019/Melak Ulu/Tower"/>
    <x v="1"/>
    <x v="1"/>
    <x v="2"/>
    <x v="9"/>
    <x v="87"/>
    <x v="0"/>
    <x v="0"/>
    <x v="0"/>
    <x v="0"/>
    <x v="0"/>
    <x v="1"/>
    <x v="0"/>
    <x v="0"/>
    <x v="0"/>
    <x v="0"/>
    <x v="0"/>
    <x v="0"/>
    <s v="E.115°48'58"/>
    <x v="1"/>
    <x v="4"/>
    <x v="1"/>
    <x v="0"/>
    <x v="1"/>
  </r>
  <r>
    <s v="2019/Melak Ulu/Tower"/>
    <x v="1"/>
    <x v="1"/>
    <x v="2"/>
    <x v="9"/>
    <x v="87"/>
    <x v="0"/>
    <x v="0"/>
    <x v="0"/>
    <x v="0"/>
    <x v="0"/>
    <x v="1"/>
    <x v="0"/>
    <x v="0"/>
    <x v="0"/>
    <x v="0"/>
    <x v="0"/>
    <x v="0"/>
    <s v="PHE"/>
    <x v="1"/>
    <x v="4"/>
    <x v="1"/>
    <x v="0"/>
    <x v="1"/>
  </r>
  <r>
    <s v="2019/Melak Ulu/Tower"/>
    <x v="1"/>
    <x v="1"/>
    <x v="2"/>
    <x v="9"/>
    <x v="87"/>
    <x v="0"/>
    <x v="0"/>
    <x v="0"/>
    <x v="0"/>
    <x v="0"/>
    <x v="1"/>
    <x v="0"/>
    <x v="0"/>
    <x v="0"/>
    <x v="0"/>
    <x v="0"/>
    <x v="0"/>
    <s v="E.115. 1892"/>
    <x v="1"/>
    <x v="10"/>
    <x v="1"/>
    <x v="0"/>
    <x v="1"/>
  </r>
  <r>
    <s v="2019/Melak Ulu/Tower"/>
    <x v="1"/>
    <x v="1"/>
    <x v="2"/>
    <x v="9"/>
    <x v="87"/>
    <x v="0"/>
    <x v="0"/>
    <x v="0"/>
    <x v="0"/>
    <x v="0"/>
    <x v="1"/>
    <x v="0"/>
    <x v="0"/>
    <x v="0"/>
    <x v="0"/>
    <x v="0"/>
    <x v="0"/>
    <s v="E.115ᴼ49'24,1'"/>
    <x v="1"/>
    <x v="7"/>
    <x v="1"/>
    <x v="0"/>
    <x v="1"/>
  </r>
  <r>
    <s v="2019/Melak Ulu/Tower"/>
    <x v="1"/>
    <x v="1"/>
    <x v="2"/>
    <x v="9"/>
    <x v="87"/>
    <x v="0"/>
    <x v="0"/>
    <x v="0"/>
    <x v="0"/>
    <x v="0"/>
    <x v="1"/>
    <x v="0"/>
    <x v="0"/>
    <x v="0"/>
    <x v="0"/>
    <x v="0"/>
    <x v="0"/>
    <s v="E.115°49'24,1'"/>
    <x v="1"/>
    <x v="4"/>
    <x v="1"/>
    <x v="0"/>
    <x v="1"/>
  </r>
  <r>
    <s v="2019/Muara Bunyut/Tower"/>
    <x v="1"/>
    <x v="1"/>
    <x v="2"/>
    <x v="9"/>
    <x v="85"/>
    <x v="0"/>
    <x v="0"/>
    <x v="0"/>
    <x v="0"/>
    <x v="0"/>
    <x v="1"/>
    <x v="0"/>
    <x v="0"/>
    <x v="0"/>
    <x v="0"/>
    <x v="0"/>
    <x v="0"/>
    <s v="E.117°06'56,8'"/>
    <x v="1"/>
    <x v="4"/>
    <x v="1"/>
    <x v="0"/>
    <x v="1"/>
  </r>
  <r>
    <s v="2019/Muara Bunyut/Tower"/>
    <x v="1"/>
    <x v="1"/>
    <x v="2"/>
    <x v="9"/>
    <x v="85"/>
    <x v="0"/>
    <x v="0"/>
    <x v="0"/>
    <x v="0"/>
    <x v="0"/>
    <x v="1"/>
    <x v="0"/>
    <x v="0"/>
    <x v="0"/>
    <x v="0"/>
    <x v="0"/>
    <x v="0"/>
    <s v="E.115.85538"/>
    <x v="1"/>
    <x v="1"/>
    <x v="1"/>
    <x v="0"/>
    <x v="1"/>
  </r>
  <r>
    <s v="2019/Melak Ilir/Tower"/>
    <x v="1"/>
    <x v="1"/>
    <x v="2"/>
    <x v="9"/>
    <x v="88"/>
    <x v="0"/>
    <x v="0"/>
    <x v="0"/>
    <x v="0"/>
    <x v="0"/>
    <x v="1"/>
    <x v="0"/>
    <x v="0"/>
    <x v="0"/>
    <x v="0"/>
    <x v="0"/>
    <x v="0"/>
    <s v="E.115'49'59,8'"/>
    <x v="1"/>
    <x v="3"/>
    <x v="1"/>
    <x v="0"/>
    <x v="1"/>
  </r>
  <r>
    <s v="2019/Melak Ilir/Tower"/>
    <x v="1"/>
    <x v="1"/>
    <x v="2"/>
    <x v="9"/>
    <x v="88"/>
    <x v="0"/>
    <x v="0"/>
    <x v="0"/>
    <x v="0"/>
    <x v="0"/>
    <x v="1"/>
    <x v="0"/>
    <x v="0"/>
    <x v="0"/>
    <x v="0"/>
    <x v="0"/>
    <x v="0"/>
    <m/>
    <x v="1"/>
    <x v="11"/>
    <x v="1"/>
    <x v="0"/>
    <x v="1"/>
  </r>
  <r>
    <s v="2019/Linggang Bigung/Tower"/>
    <x v="1"/>
    <x v="1"/>
    <x v="2"/>
    <x v="8"/>
    <x v="81"/>
    <x v="0"/>
    <x v="0"/>
    <x v="0"/>
    <x v="0"/>
    <x v="0"/>
    <x v="1"/>
    <x v="0"/>
    <x v="0"/>
    <x v="0"/>
    <x v="0"/>
    <x v="0"/>
    <x v="0"/>
    <s v="E.115°37'47,7'"/>
    <x v="1"/>
    <x v="4"/>
    <x v="1"/>
    <x v="0"/>
    <x v="1"/>
  </r>
  <r>
    <s v="2019/Linggang Bigung/Tower"/>
    <x v="1"/>
    <x v="1"/>
    <x v="2"/>
    <x v="8"/>
    <x v="81"/>
    <x v="0"/>
    <x v="0"/>
    <x v="0"/>
    <x v="0"/>
    <x v="0"/>
    <x v="1"/>
    <x v="0"/>
    <x v="0"/>
    <x v="0"/>
    <x v="0"/>
    <x v="0"/>
    <x v="0"/>
    <s v="E.115ᴼ42'58,80'"/>
    <x v="1"/>
    <x v="1"/>
    <x v="1"/>
    <x v="0"/>
    <x v="1"/>
  </r>
  <r>
    <s v="2019/Damai Kota/Tower"/>
    <x v="1"/>
    <x v="1"/>
    <x v="2"/>
    <x v="13"/>
    <x v="169"/>
    <x v="0"/>
    <x v="0"/>
    <x v="0"/>
    <x v="0"/>
    <x v="0"/>
    <x v="1"/>
    <x v="0"/>
    <x v="0"/>
    <x v="0"/>
    <x v="0"/>
    <x v="0"/>
    <x v="0"/>
    <s v="E.115ᴼ41'48,3'"/>
    <x v="1"/>
    <x v="1"/>
    <x v="1"/>
    <x v="0"/>
    <x v="1"/>
  </r>
  <r>
    <s v="2019/Damai Kota/Tower"/>
    <x v="1"/>
    <x v="1"/>
    <x v="2"/>
    <x v="13"/>
    <x v="169"/>
    <x v="0"/>
    <x v="0"/>
    <x v="0"/>
    <x v="0"/>
    <x v="0"/>
    <x v="1"/>
    <x v="0"/>
    <x v="0"/>
    <x v="0"/>
    <x v="0"/>
    <x v="0"/>
    <x v="0"/>
    <s v="E.115ᴼ41'51,2'"/>
    <x v="1"/>
    <x v="4"/>
    <x v="1"/>
    <x v="0"/>
    <x v="1"/>
  </r>
  <r>
    <s v="2019/Sekolaq Darat/Tower"/>
    <x v="1"/>
    <x v="1"/>
    <x v="2"/>
    <x v="3"/>
    <x v="3"/>
    <x v="0"/>
    <x v="0"/>
    <x v="0"/>
    <x v="0"/>
    <x v="0"/>
    <x v="1"/>
    <x v="0"/>
    <x v="0"/>
    <x v="0"/>
    <x v="0"/>
    <x v="0"/>
    <x v="0"/>
    <s v="E.115ᴼ43'06,9'"/>
    <x v="1"/>
    <x v="4"/>
    <x v="1"/>
    <x v="0"/>
    <x v="1"/>
  </r>
  <r>
    <s v="2019/Barong Tongkok/Tower"/>
    <x v="1"/>
    <x v="1"/>
    <x v="2"/>
    <x v="7"/>
    <x v="68"/>
    <x v="0"/>
    <x v="0"/>
    <x v="0"/>
    <x v="0"/>
    <x v="0"/>
    <x v="1"/>
    <x v="0"/>
    <x v="0"/>
    <x v="0"/>
    <x v="0"/>
    <x v="0"/>
    <x v="0"/>
    <s v="E.115.70939"/>
    <x v="1"/>
    <x v="3"/>
    <x v="1"/>
    <x v="0"/>
    <x v="1"/>
  </r>
  <r>
    <s v="2019/Barong Tongkok/Tower"/>
    <x v="1"/>
    <x v="1"/>
    <x v="2"/>
    <x v="7"/>
    <x v="68"/>
    <x v="0"/>
    <x v="0"/>
    <x v="0"/>
    <x v="0"/>
    <x v="0"/>
    <x v="1"/>
    <x v="0"/>
    <x v="0"/>
    <x v="0"/>
    <x v="0"/>
    <x v="0"/>
    <x v="0"/>
    <s v="E.115'68980'"/>
    <x v="1"/>
    <x v="3"/>
    <x v="1"/>
    <x v="0"/>
    <x v="1"/>
  </r>
  <r>
    <s v="2019/Barong Tongkok/Tower"/>
    <x v="1"/>
    <x v="1"/>
    <x v="2"/>
    <x v="7"/>
    <x v="68"/>
    <x v="0"/>
    <x v="0"/>
    <x v="0"/>
    <x v="0"/>
    <x v="0"/>
    <x v="1"/>
    <x v="0"/>
    <x v="0"/>
    <x v="0"/>
    <x v="0"/>
    <x v="0"/>
    <x v="0"/>
    <s v="E.115ᴼ41'07,4'"/>
    <x v="1"/>
    <x v="12"/>
    <x v="1"/>
    <x v="0"/>
    <x v="1"/>
  </r>
  <r>
    <s v="2019/Barong Tongkok/Tower"/>
    <x v="1"/>
    <x v="1"/>
    <x v="2"/>
    <x v="7"/>
    <x v="68"/>
    <x v="0"/>
    <x v="0"/>
    <x v="0"/>
    <x v="0"/>
    <x v="0"/>
    <x v="1"/>
    <x v="0"/>
    <x v="0"/>
    <x v="0"/>
    <x v="0"/>
    <x v="0"/>
    <x v="0"/>
    <s v="E.115°71353"/>
    <x v="1"/>
    <x v="4"/>
    <x v="1"/>
    <x v="0"/>
    <x v="1"/>
  </r>
  <r>
    <s v="2019/Barong Tongkok/Tower"/>
    <x v="1"/>
    <x v="1"/>
    <x v="2"/>
    <x v="7"/>
    <x v="68"/>
    <x v="0"/>
    <x v="0"/>
    <x v="0"/>
    <x v="0"/>
    <x v="0"/>
    <x v="1"/>
    <x v="0"/>
    <x v="0"/>
    <x v="0"/>
    <x v="0"/>
    <x v="0"/>
    <x v="0"/>
    <s v="E.115°40'54,8'"/>
    <x v="1"/>
    <x v="4"/>
    <x v="1"/>
    <x v="0"/>
    <x v="1"/>
  </r>
  <r>
    <s v="2019/Barong Tongkok/Tower"/>
    <x v="1"/>
    <x v="1"/>
    <x v="2"/>
    <x v="7"/>
    <x v="68"/>
    <x v="0"/>
    <x v="0"/>
    <x v="0"/>
    <x v="0"/>
    <x v="0"/>
    <x v="1"/>
    <x v="0"/>
    <x v="0"/>
    <x v="0"/>
    <x v="0"/>
    <x v="0"/>
    <x v="0"/>
    <s v="E.115°85529"/>
    <x v="1"/>
    <x v="4"/>
    <x v="1"/>
    <x v="0"/>
    <x v="1"/>
  </r>
  <r>
    <s v="2019/Gunung Bayan/Tower"/>
    <x v="1"/>
    <x v="1"/>
    <x v="2"/>
    <x v="15"/>
    <x v="166"/>
    <x v="0"/>
    <x v="0"/>
    <x v="0"/>
    <x v="0"/>
    <x v="0"/>
    <x v="1"/>
    <x v="0"/>
    <x v="0"/>
    <x v="0"/>
    <x v="0"/>
    <x v="0"/>
    <x v="0"/>
    <s v="E.116ᴼ00.769''"/>
    <x v="1"/>
    <x v="7"/>
    <x v="1"/>
    <x v="0"/>
    <x v="1"/>
  </r>
  <r>
    <s v="2019/Tanjung Laong/Tower"/>
    <x v="1"/>
    <x v="1"/>
    <x v="2"/>
    <x v="15"/>
    <x v="159"/>
    <x v="0"/>
    <x v="0"/>
    <x v="0"/>
    <x v="0"/>
    <x v="0"/>
    <x v="1"/>
    <x v="0"/>
    <x v="0"/>
    <x v="0"/>
    <x v="0"/>
    <x v="0"/>
    <x v="0"/>
    <m/>
    <x v="1"/>
    <x v="4"/>
    <x v="1"/>
    <x v="0"/>
    <x v="1"/>
  </r>
  <r>
    <s v="2019/Teluk Tempudau/Tower"/>
    <x v="1"/>
    <x v="1"/>
    <x v="2"/>
    <x v="15"/>
    <x v="158"/>
    <x v="0"/>
    <x v="0"/>
    <x v="0"/>
    <x v="0"/>
    <x v="0"/>
    <x v="1"/>
    <x v="0"/>
    <x v="0"/>
    <x v="0"/>
    <x v="0"/>
    <x v="0"/>
    <x v="0"/>
    <m/>
    <x v="1"/>
    <x v="4"/>
    <x v="1"/>
    <x v="0"/>
    <x v="1"/>
  </r>
  <r>
    <s v="2019/Gunung Rampah/Tower"/>
    <x v="1"/>
    <x v="1"/>
    <x v="2"/>
    <x v="6"/>
    <x v="35"/>
    <x v="0"/>
    <x v="0"/>
    <x v="0"/>
    <x v="0"/>
    <x v="0"/>
    <x v="1"/>
    <x v="0"/>
    <x v="0"/>
    <x v="0"/>
    <x v="0"/>
    <x v="0"/>
    <x v="0"/>
    <s v="E.115. 88682"/>
    <x v="1"/>
    <x v="4"/>
    <x v="1"/>
    <x v="0"/>
    <x v="1"/>
  </r>
  <r>
    <s v="2019/Gunung Rampah/Tower"/>
    <x v="1"/>
    <x v="1"/>
    <x v="2"/>
    <x v="6"/>
    <x v="35"/>
    <x v="0"/>
    <x v="0"/>
    <x v="0"/>
    <x v="0"/>
    <x v="0"/>
    <x v="1"/>
    <x v="0"/>
    <x v="0"/>
    <x v="0"/>
    <x v="0"/>
    <x v="0"/>
    <x v="0"/>
    <s v="E.115ᴼ54'46,4'"/>
    <x v="1"/>
    <x v="4"/>
    <x v="1"/>
    <x v="0"/>
    <x v="1"/>
  </r>
  <r>
    <s v="2019/Kelian Luar/Tower"/>
    <x v="1"/>
    <x v="1"/>
    <x v="2"/>
    <x v="4"/>
    <x v="37"/>
    <x v="0"/>
    <x v="0"/>
    <x v="0"/>
    <x v="0"/>
    <x v="0"/>
    <x v="1"/>
    <x v="0"/>
    <x v="0"/>
    <x v="0"/>
    <x v="0"/>
    <x v="0"/>
    <x v="0"/>
    <m/>
    <x v="1"/>
    <x v="1"/>
    <x v="1"/>
    <x v="0"/>
    <x v="1"/>
  </r>
  <r>
    <s v="2019/Long Iram Kota/Tower"/>
    <x v="1"/>
    <x v="1"/>
    <x v="2"/>
    <x v="4"/>
    <x v="43"/>
    <x v="0"/>
    <x v="0"/>
    <x v="0"/>
    <x v="0"/>
    <x v="0"/>
    <x v="1"/>
    <x v="0"/>
    <x v="0"/>
    <x v="0"/>
    <x v="0"/>
    <x v="0"/>
    <x v="0"/>
    <s v="E.115ᴼ37'35,0'"/>
    <x v="1"/>
    <x v="1"/>
    <x v="1"/>
    <x v="0"/>
    <x v="1"/>
  </r>
  <r>
    <s v="2019/Tering Lama/Tower"/>
    <x v="1"/>
    <x v="1"/>
    <x v="2"/>
    <x v="2"/>
    <x v="8"/>
    <x v="0"/>
    <x v="0"/>
    <x v="0"/>
    <x v="0"/>
    <x v="0"/>
    <x v="1"/>
    <x v="0"/>
    <x v="0"/>
    <x v="0"/>
    <x v="0"/>
    <x v="0"/>
    <x v="0"/>
    <s v="E.115ᴼ38'35.5'.'"/>
    <x v="1"/>
    <x v="4"/>
    <x v="1"/>
    <x v="0"/>
    <x v="1"/>
  </r>
  <r>
    <s v="2019/Penyinggahan Ulu/Tower"/>
    <x v="1"/>
    <x v="1"/>
    <x v="2"/>
    <x v="14"/>
    <x v="151"/>
    <x v="0"/>
    <x v="0"/>
    <x v="0"/>
    <x v="0"/>
    <x v="0"/>
    <x v="1"/>
    <x v="0"/>
    <x v="0"/>
    <x v="0"/>
    <x v="0"/>
    <x v="0"/>
    <x v="0"/>
    <s v="E.117ᴼ20'17,'"/>
    <x v="1"/>
    <x v="4"/>
    <x v="1"/>
    <x v="0"/>
    <x v="1"/>
  </r>
  <r>
    <s v="2019/Tutuh (Tutung)/Tower"/>
    <x v="1"/>
    <x v="1"/>
    <x v="2"/>
    <x v="8"/>
    <x v="74"/>
    <x v="0"/>
    <x v="0"/>
    <x v="0"/>
    <x v="0"/>
    <x v="0"/>
    <x v="1"/>
    <x v="0"/>
    <x v="0"/>
    <x v="0"/>
    <x v="0"/>
    <x v="0"/>
    <x v="0"/>
    <s v="E.115ᴼ38'254'"/>
    <x v="1"/>
    <x v="5"/>
    <x v="1"/>
    <x v="0"/>
    <x v="1"/>
  </r>
  <r>
    <s v="2019/Dempar/Tower"/>
    <x v="1"/>
    <x v="1"/>
    <x v="2"/>
    <x v="5"/>
    <x v="50"/>
    <x v="0"/>
    <x v="0"/>
    <x v="0"/>
    <x v="0"/>
    <x v="0"/>
    <x v="1"/>
    <x v="0"/>
    <x v="0"/>
    <x v="0"/>
    <x v="0"/>
    <x v="0"/>
    <x v="0"/>
    <s v="E.115ᴼ30'59,1'"/>
    <x v="1"/>
    <x v="13"/>
    <x v="1"/>
    <x v="0"/>
    <x v="1"/>
  </r>
  <r>
    <s v="2019/Ngenyan Asa/Tower"/>
    <x v="1"/>
    <x v="1"/>
    <x v="2"/>
    <x v="7"/>
    <x v="59"/>
    <x v="0"/>
    <x v="0"/>
    <x v="0"/>
    <x v="0"/>
    <x v="0"/>
    <x v="1"/>
    <x v="0"/>
    <x v="0"/>
    <x v="0"/>
    <x v="0"/>
    <x v="0"/>
    <x v="0"/>
    <s v="E.115.73794"/>
    <x v="1"/>
    <x v="3"/>
    <x v="1"/>
    <x v="0"/>
    <x v="1"/>
  </r>
  <r>
    <s v="2019/Rejo Basuki/Tower"/>
    <x v="1"/>
    <x v="1"/>
    <x v="2"/>
    <x v="7"/>
    <x v="54"/>
    <x v="0"/>
    <x v="0"/>
    <x v="0"/>
    <x v="0"/>
    <x v="0"/>
    <x v="1"/>
    <x v="0"/>
    <x v="0"/>
    <x v="0"/>
    <x v="0"/>
    <x v="0"/>
    <x v="0"/>
    <s v="E.115°40'46,1'"/>
    <x v="1"/>
    <x v="4"/>
    <x v="1"/>
    <x v="0"/>
    <x v="1"/>
  </r>
  <r>
    <s v="2019/Linggang Kebut/Tower"/>
    <x v="1"/>
    <x v="1"/>
    <x v="2"/>
    <x v="8"/>
    <x v="80"/>
    <x v="0"/>
    <x v="0"/>
    <x v="0"/>
    <x v="0"/>
    <x v="0"/>
    <x v="1"/>
    <x v="0"/>
    <x v="0"/>
    <x v="0"/>
    <x v="0"/>
    <x v="0"/>
    <x v="0"/>
    <m/>
    <x v="1"/>
    <x v="7"/>
    <x v="1"/>
    <x v="0"/>
    <x v="1"/>
  </r>
  <r>
    <s v="2020/Asa/Jaringan"/>
    <x v="2"/>
    <x v="2"/>
    <x v="3"/>
    <x v="7"/>
    <x v="145"/>
    <x v="1"/>
    <x v="1"/>
    <x v="0"/>
    <x v="1"/>
    <x v="0"/>
    <x v="2"/>
    <x v="0"/>
    <x v="0"/>
    <x v="0"/>
    <x v="0"/>
    <x v="0"/>
    <x v="0"/>
    <m/>
    <x v="0"/>
    <x v="0"/>
    <x v="0"/>
    <x v="0"/>
    <x v="2"/>
  </r>
  <r>
    <s v="2020/Balok Asa/Jaringan"/>
    <x v="2"/>
    <x v="2"/>
    <x v="3"/>
    <x v="7"/>
    <x v="69"/>
    <x v="1"/>
    <x v="1"/>
    <x v="0"/>
    <x v="1"/>
    <x v="0"/>
    <x v="2"/>
    <x v="0"/>
    <x v="0"/>
    <x v="0"/>
    <x v="0"/>
    <x v="0"/>
    <x v="0"/>
    <m/>
    <x v="0"/>
    <x v="0"/>
    <x v="0"/>
    <x v="0"/>
    <x v="2"/>
  </r>
  <r>
    <s v="2020/Anah/Jaringan"/>
    <x v="2"/>
    <x v="2"/>
    <x v="3"/>
    <x v="4"/>
    <x v="26"/>
    <x v="2"/>
    <x v="2"/>
    <x v="0"/>
    <x v="1"/>
    <x v="0"/>
    <x v="3"/>
    <x v="0"/>
    <x v="0"/>
    <x v="0"/>
    <x v="0"/>
    <x v="0"/>
    <x v="0"/>
    <m/>
    <x v="0"/>
    <x v="0"/>
    <x v="0"/>
    <x v="0"/>
    <x v="2"/>
  </r>
  <r>
    <s v="2020/Tering Lama Ulu/Jaringan"/>
    <x v="2"/>
    <x v="2"/>
    <x v="3"/>
    <x v="2"/>
    <x v="13"/>
    <x v="1"/>
    <x v="3"/>
    <x v="0"/>
    <x v="1"/>
    <x v="0"/>
    <x v="4"/>
    <x v="0"/>
    <x v="0"/>
    <x v="0"/>
    <x v="0"/>
    <x v="0"/>
    <x v="0"/>
    <m/>
    <x v="0"/>
    <x v="0"/>
    <x v="0"/>
    <x v="0"/>
    <x v="2"/>
  </r>
  <r>
    <s v="2020/Banjar Rejo/Jaringan"/>
    <x v="2"/>
    <x v="2"/>
    <x v="3"/>
    <x v="2"/>
    <x v="2"/>
    <x v="1"/>
    <x v="3"/>
    <x v="0"/>
    <x v="1"/>
    <x v="0"/>
    <x v="4"/>
    <x v="0"/>
    <x v="0"/>
    <x v="0"/>
    <x v="0"/>
    <x v="0"/>
    <x v="0"/>
    <m/>
    <x v="0"/>
    <x v="0"/>
    <x v="0"/>
    <x v="0"/>
    <x v="2"/>
  </r>
  <r>
    <s v="2020/Gabung Baru/Jaringan"/>
    <x v="2"/>
    <x v="2"/>
    <x v="3"/>
    <x v="2"/>
    <x v="4"/>
    <x v="2"/>
    <x v="2"/>
    <x v="0"/>
    <x v="1"/>
    <x v="0"/>
    <x v="3"/>
    <x v="0"/>
    <x v="0"/>
    <x v="0"/>
    <x v="0"/>
    <x v="0"/>
    <x v="0"/>
    <m/>
    <x v="0"/>
    <x v="0"/>
    <x v="0"/>
    <x v="0"/>
    <x v="2"/>
  </r>
  <r>
    <s v="2020/Tukul/Jaringan"/>
    <x v="2"/>
    <x v="2"/>
    <x v="3"/>
    <x v="2"/>
    <x v="5"/>
    <x v="2"/>
    <x v="2"/>
    <x v="0"/>
    <x v="1"/>
    <x v="0"/>
    <x v="3"/>
    <x v="0"/>
    <x v="0"/>
    <x v="0"/>
    <x v="0"/>
    <x v="0"/>
    <x v="0"/>
    <m/>
    <x v="0"/>
    <x v="0"/>
    <x v="0"/>
    <x v="0"/>
    <x v="2"/>
  </r>
  <r>
    <s v="2020/Tering Seberang/Jaringan"/>
    <x v="2"/>
    <x v="2"/>
    <x v="3"/>
    <x v="2"/>
    <x v="7"/>
    <x v="1"/>
    <x v="3"/>
    <x v="0"/>
    <x v="1"/>
    <x v="0"/>
    <x v="4"/>
    <x v="0"/>
    <x v="0"/>
    <x v="0"/>
    <x v="0"/>
    <x v="0"/>
    <x v="0"/>
    <m/>
    <x v="0"/>
    <x v="0"/>
    <x v="0"/>
    <x v="0"/>
    <x v="2"/>
  </r>
  <r>
    <s v="2020/Tering Lama/Jaringan"/>
    <x v="2"/>
    <x v="2"/>
    <x v="3"/>
    <x v="2"/>
    <x v="8"/>
    <x v="1"/>
    <x v="3"/>
    <x v="0"/>
    <x v="1"/>
    <x v="0"/>
    <x v="4"/>
    <x v="0"/>
    <x v="0"/>
    <x v="0"/>
    <x v="0"/>
    <x v="0"/>
    <x v="0"/>
    <m/>
    <x v="0"/>
    <x v="0"/>
    <x v="0"/>
    <x v="0"/>
    <x v="2"/>
  </r>
  <r>
    <s v="2020/Tering Baru/Jaringan"/>
    <x v="2"/>
    <x v="2"/>
    <x v="3"/>
    <x v="2"/>
    <x v="9"/>
    <x v="1"/>
    <x v="3"/>
    <x v="0"/>
    <x v="1"/>
    <x v="0"/>
    <x v="4"/>
    <x v="0"/>
    <x v="0"/>
    <x v="0"/>
    <x v="0"/>
    <x v="0"/>
    <x v="0"/>
    <m/>
    <x v="0"/>
    <x v="0"/>
    <x v="0"/>
    <x v="0"/>
    <x v="2"/>
  </r>
  <r>
    <s v="2020/Purworejo/Jaringan"/>
    <x v="2"/>
    <x v="2"/>
    <x v="3"/>
    <x v="2"/>
    <x v="10"/>
    <x v="1"/>
    <x v="1"/>
    <x v="0"/>
    <x v="1"/>
    <x v="0"/>
    <x v="2"/>
    <x v="0"/>
    <x v="0"/>
    <x v="0"/>
    <x v="0"/>
    <x v="0"/>
    <x v="0"/>
    <m/>
    <x v="0"/>
    <x v="0"/>
    <x v="0"/>
    <x v="0"/>
    <x v="2"/>
  </r>
  <r>
    <s v="2020/Kelian Luar/Jaringan"/>
    <x v="2"/>
    <x v="2"/>
    <x v="3"/>
    <x v="4"/>
    <x v="37"/>
    <x v="2"/>
    <x v="2"/>
    <x v="0"/>
    <x v="1"/>
    <x v="0"/>
    <x v="3"/>
    <x v="0"/>
    <x v="0"/>
    <x v="0"/>
    <x v="0"/>
    <x v="0"/>
    <x v="0"/>
    <m/>
    <x v="0"/>
    <x v="0"/>
    <x v="0"/>
    <x v="0"/>
    <x v="2"/>
  </r>
  <r>
    <s v="2020/Muyub/Muyup Ulu/Jaringan"/>
    <x v="2"/>
    <x v="2"/>
    <x v="3"/>
    <x v="2"/>
    <x v="11"/>
    <x v="1"/>
    <x v="1"/>
    <x v="0"/>
    <x v="1"/>
    <x v="0"/>
    <x v="2"/>
    <x v="0"/>
    <x v="0"/>
    <x v="0"/>
    <x v="0"/>
    <x v="0"/>
    <x v="0"/>
    <m/>
    <x v="0"/>
    <x v="0"/>
    <x v="0"/>
    <x v="0"/>
    <x v="2"/>
  </r>
  <r>
    <s v="2020/Muyub/Muyup Aket/Jaringan"/>
    <x v="2"/>
    <x v="2"/>
    <x v="3"/>
    <x v="2"/>
    <x v="14"/>
    <x v="1"/>
    <x v="1"/>
    <x v="0"/>
    <x v="1"/>
    <x v="0"/>
    <x v="2"/>
    <x v="0"/>
    <x v="0"/>
    <x v="0"/>
    <x v="0"/>
    <x v="0"/>
    <x v="0"/>
    <m/>
    <x v="0"/>
    <x v="0"/>
    <x v="0"/>
    <x v="0"/>
    <x v="2"/>
  </r>
  <r>
    <s v="2020/Muara Mujan/Jaringan"/>
    <x v="2"/>
    <x v="2"/>
    <x v="3"/>
    <x v="2"/>
    <x v="24"/>
    <x v="1"/>
    <x v="1"/>
    <x v="0"/>
    <x v="1"/>
    <x v="0"/>
    <x v="2"/>
    <x v="0"/>
    <x v="0"/>
    <x v="0"/>
    <x v="0"/>
    <x v="0"/>
    <x v="0"/>
    <m/>
    <x v="0"/>
    <x v="0"/>
    <x v="0"/>
    <x v="0"/>
    <x v="2"/>
  </r>
  <r>
    <s v="2020/Kelubaq/Jaringan"/>
    <x v="2"/>
    <x v="2"/>
    <x v="3"/>
    <x v="2"/>
    <x v="15"/>
    <x v="1"/>
    <x v="1"/>
    <x v="0"/>
    <x v="1"/>
    <x v="0"/>
    <x v="2"/>
    <x v="0"/>
    <x v="0"/>
    <x v="0"/>
    <x v="0"/>
    <x v="0"/>
    <x v="0"/>
    <m/>
    <x v="0"/>
    <x v="0"/>
    <x v="0"/>
    <x v="0"/>
    <x v="2"/>
  </r>
  <r>
    <s v="2020/Kelian Dalam/Jaringan"/>
    <x v="2"/>
    <x v="2"/>
    <x v="3"/>
    <x v="2"/>
    <x v="16"/>
    <x v="1"/>
    <x v="1"/>
    <x v="0"/>
    <x v="1"/>
    <x v="0"/>
    <x v="2"/>
    <x v="0"/>
    <x v="0"/>
    <x v="0"/>
    <x v="0"/>
    <x v="0"/>
    <x v="0"/>
    <m/>
    <x v="0"/>
    <x v="0"/>
    <x v="0"/>
    <x v="0"/>
    <x v="2"/>
  </r>
  <r>
    <s v="2020/Jelemuq/Jelmuq/Jaringan"/>
    <x v="2"/>
    <x v="2"/>
    <x v="3"/>
    <x v="2"/>
    <x v="17"/>
    <x v="1"/>
    <x v="1"/>
    <x v="0"/>
    <x v="1"/>
    <x v="0"/>
    <x v="2"/>
    <x v="0"/>
    <x v="0"/>
    <x v="0"/>
    <x v="0"/>
    <x v="0"/>
    <x v="0"/>
    <m/>
    <x v="0"/>
    <x v="0"/>
    <x v="0"/>
    <x v="0"/>
    <x v="2"/>
  </r>
  <r>
    <s v="2020/Awai/Jaringan"/>
    <x v="2"/>
    <x v="2"/>
    <x v="3"/>
    <x v="5"/>
    <x v="18"/>
    <x v="1"/>
    <x v="1"/>
    <x v="0"/>
    <x v="1"/>
    <x v="0"/>
    <x v="2"/>
    <x v="0"/>
    <x v="0"/>
    <x v="0"/>
    <x v="0"/>
    <x v="0"/>
    <x v="0"/>
    <m/>
    <x v="0"/>
    <x v="0"/>
    <x v="0"/>
    <x v="0"/>
    <x v="2"/>
  </r>
  <r>
    <s v="2020/Terajuk/Jaringan"/>
    <x v="2"/>
    <x v="2"/>
    <x v="3"/>
    <x v="5"/>
    <x v="19"/>
    <x v="1"/>
    <x v="3"/>
    <x v="0"/>
    <x v="1"/>
    <x v="0"/>
    <x v="4"/>
    <x v="0"/>
    <x v="0"/>
    <x v="0"/>
    <x v="0"/>
    <x v="0"/>
    <x v="0"/>
    <m/>
    <x v="0"/>
    <x v="0"/>
    <x v="0"/>
    <x v="0"/>
    <x v="2"/>
  </r>
  <r>
    <s v="2020/Temula/Jaringan"/>
    <x v="2"/>
    <x v="2"/>
    <x v="3"/>
    <x v="5"/>
    <x v="20"/>
    <x v="1"/>
    <x v="1"/>
    <x v="0"/>
    <x v="1"/>
    <x v="0"/>
    <x v="2"/>
    <x v="0"/>
    <x v="0"/>
    <x v="0"/>
    <x v="0"/>
    <x v="0"/>
    <x v="0"/>
    <m/>
    <x v="0"/>
    <x v="0"/>
    <x v="0"/>
    <x v="0"/>
    <x v="2"/>
  </r>
  <r>
    <s v="2020/Sentalar/Jaringan"/>
    <x v="2"/>
    <x v="2"/>
    <x v="3"/>
    <x v="5"/>
    <x v="21"/>
    <x v="2"/>
    <x v="2"/>
    <x v="0"/>
    <x v="1"/>
    <x v="0"/>
    <x v="3"/>
    <x v="0"/>
    <x v="0"/>
    <x v="0"/>
    <x v="0"/>
    <x v="0"/>
    <x v="0"/>
    <m/>
    <x v="0"/>
    <x v="0"/>
    <x v="0"/>
    <x v="0"/>
    <x v="2"/>
  </r>
  <r>
    <s v="2020/Muyub/Muyup Ilir/Jaringan"/>
    <x v="2"/>
    <x v="2"/>
    <x v="3"/>
    <x v="2"/>
    <x v="12"/>
    <x v="1"/>
    <x v="1"/>
    <x v="0"/>
    <x v="1"/>
    <x v="0"/>
    <x v="2"/>
    <x v="0"/>
    <x v="0"/>
    <x v="0"/>
    <x v="0"/>
    <x v="0"/>
    <x v="0"/>
    <m/>
    <x v="0"/>
    <x v="0"/>
    <x v="0"/>
    <x v="0"/>
    <x v="2"/>
  </r>
  <r>
    <s v="2020/Sembuan/Jaringan"/>
    <x v="2"/>
    <x v="2"/>
    <x v="3"/>
    <x v="5"/>
    <x v="22"/>
    <x v="1"/>
    <x v="3"/>
    <x v="0"/>
    <x v="1"/>
    <x v="0"/>
    <x v="4"/>
    <x v="0"/>
    <x v="0"/>
    <x v="0"/>
    <x v="0"/>
    <x v="0"/>
    <x v="0"/>
    <m/>
    <x v="0"/>
    <x v="0"/>
    <x v="0"/>
    <x v="0"/>
    <x v="2"/>
  </r>
  <r>
    <s v="2020/Keliway/Jaringan"/>
    <x v="2"/>
    <x v="2"/>
    <x v="3"/>
    <x v="4"/>
    <x v="27"/>
    <x v="2"/>
    <x v="2"/>
    <x v="0"/>
    <x v="1"/>
    <x v="0"/>
    <x v="3"/>
    <x v="0"/>
    <x v="0"/>
    <x v="0"/>
    <x v="0"/>
    <x v="0"/>
    <x v="0"/>
    <m/>
    <x v="0"/>
    <x v="0"/>
    <x v="0"/>
    <x v="0"/>
    <x v="2"/>
  </r>
  <r>
    <s v="2020/Long Iram Bayan/Jaringan"/>
    <x v="2"/>
    <x v="2"/>
    <x v="3"/>
    <x v="4"/>
    <x v="45"/>
    <x v="1"/>
    <x v="3"/>
    <x v="0"/>
    <x v="1"/>
    <x v="0"/>
    <x v="4"/>
    <x v="0"/>
    <x v="0"/>
    <x v="0"/>
    <x v="0"/>
    <x v="0"/>
    <x v="0"/>
    <m/>
    <x v="0"/>
    <x v="0"/>
    <x v="0"/>
    <x v="0"/>
    <x v="2"/>
  </r>
  <r>
    <s v="2020/Sakaq Tada/Jaringan"/>
    <x v="2"/>
    <x v="2"/>
    <x v="3"/>
    <x v="6"/>
    <x v="96"/>
    <x v="2"/>
    <x v="2"/>
    <x v="0"/>
    <x v="1"/>
    <x v="0"/>
    <x v="3"/>
    <x v="0"/>
    <x v="0"/>
    <x v="0"/>
    <x v="0"/>
    <x v="0"/>
    <x v="0"/>
    <m/>
    <x v="0"/>
    <x v="0"/>
    <x v="0"/>
    <x v="0"/>
    <x v="2"/>
  </r>
  <r>
    <s v="2020/Sakaq Lotoq/Jaringan"/>
    <x v="2"/>
    <x v="2"/>
    <x v="3"/>
    <x v="6"/>
    <x v="95"/>
    <x v="1"/>
    <x v="1"/>
    <x v="0"/>
    <x v="1"/>
    <x v="0"/>
    <x v="2"/>
    <x v="0"/>
    <x v="0"/>
    <x v="0"/>
    <x v="0"/>
    <x v="0"/>
    <x v="0"/>
    <m/>
    <x v="0"/>
    <x v="0"/>
    <x v="0"/>
    <x v="0"/>
    <x v="2"/>
  </r>
  <r>
    <s v="2020/Rambayan/Jaringan"/>
    <x v="2"/>
    <x v="2"/>
    <x v="3"/>
    <x v="6"/>
    <x v="28"/>
    <x v="1"/>
    <x v="3"/>
    <x v="0"/>
    <x v="1"/>
    <x v="0"/>
    <x v="4"/>
    <x v="0"/>
    <x v="0"/>
    <x v="0"/>
    <x v="0"/>
    <x v="0"/>
    <x v="0"/>
    <m/>
    <x v="0"/>
    <x v="0"/>
    <x v="0"/>
    <x v="0"/>
    <x v="2"/>
  </r>
  <r>
    <s v="2020/Muara Jawaq/Jaringan"/>
    <x v="2"/>
    <x v="2"/>
    <x v="3"/>
    <x v="6"/>
    <x v="29"/>
    <x v="1"/>
    <x v="1"/>
    <x v="0"/>
    <x v="1"/>
    <x v="0"/>
    <x v="2"/>
    <x v="0"/>
    <x v="0"/>
    <x v="0"/>
    <x v="0"/>
    <x v="0"/>
    <x v="0"/>
    <m/>
    <x v="0"/>
    <x v="0"/>
    <x v="0"/>
    <x v="0"/>
    <x v="2"/>
  </r>
  <r>
    <s v="2020/Muara Batuq/Jaringan"/>
    <x v="2"/>
    <x v="2"/>
    <x v="3"/>
    <x v="6"/>
    <x v="30"/>
    <x v="1"/>
    <x v="1"/>
    <x v="0"/>
    <x v="1"/>
    <x v="0"/>
    <x v="2"/>
    <x v="0"/>
    <x v="0"/>
    <x v="0"/>
    <x v="0"/>
    <x v="0"/>
    <x v="0"/>
    <m/>
    <x v="0"/>
    <x v="0"/>
    <x v="0"/>
    <x v="0"/>
    <x v="2"/>
  </r>
  <r>
    <s v="2020/Merayaq/Jaringan"/>
    <x v="2"/>
    <x v="2"/>
    <x v="3"/>
    <x v="6"/>
    <x v="31"/>
    <x v="1"/>
    <x v="1"/>
    <x v="0"/>
    <x v="1"/>
    <x v="0"/>
    <x v="2"/>
    <x v="0"/>
    <x v="0"/>
    <x v="0"/>
    <x v="0"/>
    <x v="0"/>
    <x v="0"/>
    <m/>
    <x v="0"/>
    <x v="0"/>
    <x v="0"/>
    <x v="0"/>
    <x v="2"/>
  </r>
  <r>
    <s v="2020/Linggang Marimun/Jaringan"/>
    <x v="2"/>
    <x v="2"/>
    <x v="3"/>
    <x v="6"/>
    <x v="32"/>
    <x v="1"/>
    <x v="1"/>
    <x v="0"/>
    <x v="1"/>
    <x v="0"/>
    <x v="2"/>
    <x v="0"/>
    <x v="0"/>
    <x v="0"/>
    <x v="0"/>
    <x v="0"/>
    <x v="0"/>
    <m/>
    <x v="0"/>
    <x v="0"/>
    <x v="0"/>
    <x v="0"/>
    <x v="2"/>
  </r>
  <r>
    <s v="2020/Kelumpang/Jaringan"/>
    <x v="2"/>
    <x v="2"/>
    <x v="3"/>
    <x v="6"/>
    <x v="33"/>
    <x v="1"/>
    <x v="1"/>
    <x v="0"/>
    <x v="1"/>
    <x v="0"/>
    <x v="2"/>
    <x v="0"/>
    <x v="0"/>
    <x v="0"/>
    <x v="0"/>
    <x v="0"/>
    <x v="0"/>
    <m/>
    <x v="0"/>
    <x v="0"/>
    <x v="0"/>
    <x v="0"/>
    <x v="2"/>
  </r>
  <r>
    <s v="2020/Karangan/Jaringan"/>
    <x v="2"/>
    <x v="2"/>
    <x v="3"/>
    <x v="6"/>
    <x v="34"/>
    <x v="1"/>
    <x v="1"/>
    <x v="0"/>
    <x v="1"/>
    <x v="0"/>
    <x v="2"/>
    <x v="0"/>
    <x v="0"/>
    <x v="0"/>
    <x v="0"/>
    <x v="0"/>
    <x v="0"/>
    <m/>
    <x v="0"/>
    <x v="0"/>
    <x v="0"/>
    <x v="0"/>
    <x v="2"/>
  </r>
  <r>
    <s v="2020/Long Daliq/Jaringan"/>
    <x v="2"/>
    <x v="2"/>
    <x v="3"/>
    <x v="4"/>
    <x v="46"/>
    <x v="2"/>
    <x v="2"/>
    <x v="0"/>
    <x v="1"/>
    <x v="0"/>
    <x v="3"/>
    <x v="0"/>
    <x v="0"/>
    <x v="0"/>
    <x v="0"/>
    <x v="0"/>
    <x v="0"/>
    <m/>
    <x v="0"/>
    <x v="0"/>
    <x v="0"/>
    <x v="0"/>
    <x v="2"/>
  </r>
  <r>
    <s v="2020/Gunung Rampah/Jaringan"/>
    <x v="2"/>
    <x v="2"/>
    <x v="3"/>
    <x v="6"/>
    <x v="35"/>
    <x v="1"/>
    <x v="3"/>
    <x v="0"/>
    <x v="1"/>
    <x v="0"/>
    <x v="4"/>
    <x v="0"/>
    <x v="0"/>
    <x v="0"/>
    <x v="0"/>
    <x v="0"/>
    <x v="0"/>
    <m/>
    <x v="0"/>
    <x v="0"/>
    <x v="0"/>
    <x v="0"/>
    <x v="2"/>
  </r>
  <r>
    <s v="2020/Gadur/Jaringan"/>
    <x v="2"/>
    <x v="2"/>
    <x v="3"/>
    <x v="6"/>
    <x v="38"/>
    <x v="1"/>
    <x v="1"/>
    <x v="0"/>
    <x v="1"/>
    <x v="0"/>
    <x v="2"/>
    <x v="0"/>
    <x v="0"/>
    <x v="0"/>
    <x v="0"/>
    <x v="0"/>
    <x v="0"/>
    <m/>
    <x v="0"/>
    <x v="0"/>
    <x v="0"/>
    <x v="0"/>
    <x v="2"/>
  </r>
  <r>
    <s v="2020/Muara Kalaq/Jaringan"/>
    <x v="2"/>
    <x v="2"/>
    <x v="3"/>
    <x v="6"/>
    <x v="47"/>
    <x v="2"/>
    <x v="2"/>
    <x v="0"/>
    <x v="1"/>
    <x v="0"/>
    <x v="3"/>
    <x v="0"/>
    <x v="0"/>
    <x v="0"/>
    <x v="0"/>
    <x v="0"/>
    <x v="0"/>
    <m/>
    <x v="0"/>
    <x v="0"/>
    <x v="0"/>
    <x v="0"/>
    <x v="2"/>
  </r>
  <r>
    <s v="2020/Abit/Jaringan"/>
    <x v="2"/>
    <x v="2"/>
    <x v="3"/>
    <x v="6"/>
    <x v="39"/>
    <x v="2"/>
    <x v="2"/>
    <x v="0"/>
    <x v="1"/>
    <x v="0"/>
    <x v="3"/>
    <x v="0"/>
    <x v="0"/>
    <x v="0"/>
    <x v="0"/>
    <x v="0"/>
    <x v="0"/>
    <m/>
    <x v="0"/>
    <x v="0"/>
    <x v="0"/>
    <x v="0"/>
    <x v="2"/>
  </r>
  <r>
    <s v="2020/Ujoh Halang/Jaringan"/>
    <x v="2"/>
    <x v="2"/>
    <x v="3"/>
    <x v="4"/>
    <x v="6"/>
    <x v="2"/>
    <x v="2"/>
    <x v="0"/>
    <x v="1"/>
    <x v="0"/>
    <x v="3"/>
    <x v="0"/>
    <x v="0"/>
    <x v="0"/>
    <x v="0"/>
    <x v="0"/>
    <x v="0"/>
    <m/>
    <x v="0"/>
    <x v="0"/>
    <x v="0"/>
    <x v="0"/>
    <x v="2"/>
  </r>
  <r>
    <s v="2020/Suko Mulyo/Jaringan"/>
    <x v="2"/>
    <x v="2"/>
    <x v="3"/>
    <x v="4"/>
    <x v="40"/>
    <x v="1"/>
    <x v="1"/>
    <x v="0"/>
    <x v="1"/>
    <x v="0"/>
    <x v="2"/>
    <x v="0"/>
    <x v="0"/>
    <x v="0"/>
    <x v="0"/>
    <x v="0"/>
    <x v="0"/>
    <m/>
    <x v="0"/>
    <x v="0"/>
    <x v="0"/>
    <x v="0"/>
    <x v="2"/>
  </r>
  <r>
    <s v="2020/Muara Leban/Jaringan"/>
    <x v="2"/>
    <x v="2"/>
    <x v="3"/>
    <x v="4"/>
    <x v="41"/>
    <x v="1"/>
    <x v="1"/>
    <x v="0"/>
    <x v="1"/>
    <x v="0"/>
    <x v="2"/>
    <x v="0"/>
    <x v="0"/>
    <x v="0"/>
    <x v="0"/>
    <x v="0"/>
    <x v="0"/>
    <m/>
    <x v="0"/>
    <x v="0"/>
    <x v="0"/>
    <x v="0"/>
    <x v="2"/>
  </r>
  <r>
    <s v="2020/Longiram Seberang/Jaringan"/>
    <x v="2"/>
    <x v="2"/>
    <x v="3"/>
    <x v="4"/>
    <x v="42"/>
    <x v="2"/>
    <x v="2"/>
    <x v="0"/>
    <x v="1"/>
    <x v="0"/>
    <x v="3"/>
    <x v="0"/>
    <x v="0"/>
    <x v="0"/>
    <x v="0"/>
    <x v="0"/>
    <x v="0"/>
    <m/>
    <x v="0"/>
    <x v="0"/>
    <x v="0"/>
    <x v="0"/>
    <x v="2"/>
  </r>
  <r>
    <s v="2020/Long Iram Kota/Jaringan"/>
    <x v="2"/>
    <x v="2"/>
    <x v="3"/>
    <x v="4"/>
    <x v="43"/>
    <x v="1"/>
    <x v="3"/>
    <x v="0"/>
    <x v="1"/>
    <x v="0"/>
    <x v="4"/>
    <x v="0"/>
    <x v="0"/>
    <x v="0"/>
    <x v="0"/>
    <x v="0"/>
    <x v="0"/>
    <m/>
    <x v="0"/>
    <x v="0"/>
    <x v="0"/>
    <x v="0"/>
    <x v="2"/>
  </r>
  <r>
    <s v="2020/Long Iram Ilir/Jaringan"/>
    <x v="2"/>
    <x v="2"/>
    <x v="3"/>
    <x v="4"/>
    <x v="44"/>
    <x v="1"/>
    <x v="3"/>
    <x v="0"/>
    <x v="1"/>
    <x v="0"/>
    <x v="4"/>
    <x v="0"/>
    <x v="0"/>
    <x v="0"/>
    <x v="0"/>
    <x v="0"/>
    <x v="0"/>
    <m/>
    <x v="0"/>
    <x v="0"/>
    <x v="0"/>
    <x v="0"/>
    <x v="2"/>
  </r>
  <r>
    <s v="2020/Gemuruh/Jaringan"/>
    <x v="2"/>
    <x v="2"/>
    <x v="3"/>
    <x v="6"/>
    <x v="36"/>
    <x v="1"/>
    <x v="1"/>
    <x v="0"/>
    <x v="1"/>
    <x v="0"/>
    <x v="2"/>
    <x v="0"/>
    <x v="0"/>
    <x v="0"/>
    <x v="0"/>
    <x v="0"/>
    <x v="0"/>
    <m/>
    <x v="0"/>
    <x v="0"/>
    <x v="0"/>
    <x v="0"/>
    <x v="2"/>
  </r>
  <r>
    <s v="2020/Jengan/Jaringan"/>
    <x v="2"/>
    <x v="2"/>
    <x v="3"/>
    <x v="6"/>
    <x v="97"/>
    <x v="1"/>
    <x v="1"/>
    <x v="0"/>
    <x v="1"/>
    <x v="0"/>
    <x v="2"/>
    <x v="0"/>
    <x v="0"/>
    <x v="0"/>
    <x v="0"/>
    <x v="0"/>
    <x v="0"/>
    <m/>
    <x v="0"/>
    <x v="0"/>
    <x v="0"/>
    <x v="0"/>
    <x v="2"/>
  </r>
  <r>
    <s v="2020/Mu'ut/Jaringan"/>
    <x v="2"/>
    <x v="2"/>
    <x v="3"/>
    <x v="5"/>
    <x v="23"/>
    <x v="2"/>
    <x v="1"/>
    <x v="0"/>
    <x v="1"/>
    <x v="0"/>
    <x v="2"/>
    <x v="0"/>
    <x v="0"/>
    <x v="0"/>
    <x v="0"/>
    <x v="0"/>
    <x v="0"/>
    <m/>
    <x v="0"/>
    <x v="0"/>
    <x v="0"/>
    <x v="0"/>
    <x v="2"/>
  </r>
  <r>
    <s v="2020/Jontai/Jaringan"/>
    <x v="2"/>
    <x v="2"/>
    <x v="3"/>
    <x v="5"/>
    <x v="48"/>
    <x v="1"/>
    <x v="3"/>
    <x v="0"/>
    <x v="1"/>
    <x v="0"/>
    <x v="4"/>
    <x v="0"/>
    <x v="0"/>
    <x v="0"/>
    <x v="0"/>
    <x v="0"/>
    <x v="0"/>
    <m/>
    <x v="0"/>
    <x v="0"/>
    <x v="0"/>
    <x v="0"/>
    <x v="2"/>
  </r>
  <r>
    <s v="2020/Sekolaq Muliaq/Jaringan"/>
    <x v="2"/>
    <x v="2"/>
    <x v="3"/>
    <x v="3"/>
    <x v="72"/>
    <x v="1"/>
    <x v="3"/>
    <x v="0"/>
    <x v="1"/>
    <x v="0"/>
    <x v="4"/>
    <x v="0"/>
    <x v="0"/>
    <x v="0"/>
    <x v="0"/>
    <x v="0"/>
    <x v="0"/>
    <m/>
    <x v="0"/>
    <x v="0"/>
    <x v="0"/>
    <x v="0"/>
    <x v="2"/>
  </r>
  <r>
    <s v="2020/Sekolaq Joleq/Jaringan"/>
    <x v="2"/>
    <x v="2"/>
    <x v="3"/>
    <x v="3"/>
    <x v="71"/>
    <x v="1"/>
    <x v="3"/>
    <x v="0"/>
    <x v="1"/>
    <x v="0"/>
    <x v="4"/>
    <x v="0"/>
    <x v="0"/>
    <x v="0"/>
    <x v="0"/>
    <x v="0"/>
    <x v="0"/>
    <m/>
    <x v="0"/>
    <x v="0"/>
    <x v="0"/>
    <x v="0"/>
    <x v="2"/>
  </r>
  <r>
    <s v="2020/Sekolaq Darat/Jaringan"/>
    <x v="2"/>
    <x v="2"/>
    <x v="3"/>
    <x v="3"/>
    <x v="3"/>
    <x v="1"/>
    <x v="3"/>
    <x v="0"/>
    <x v="1"/>
    <x v="0"/>
    <x v="4"/>
    <x v="0"/>
    <x v="0"/>
    <x v="0"/>
    <x v="0"/>
    <x v="0"/>
    <x v="0"/>
    <m/>
    <x v="0"/>
    <x v="0"/>
    <x v="0"/>
    <x v="0"/>
    <x v="2"/>
  </r>
  <r>
    <s v="2020/Sumber Sari/Jaringan"/>
    <x v="2"/>
    <x v="2"/>
    <x v="3"/>
    <x v="7"/>
    <x v="51"/>
    <x v="1"/>
    <x v="3"/>
    <x v="0"/>
    <x v="1"/>
    <x v="0"/>
    <x v="4"/>
    <x v="0"/>
    <x v="0"/>
    <x v="0"/>
    <x v="0"/>
    <x v="0"/>
    <x v="0"/>
    <m/>
    <x v="0"/>
    <x v="0"/>
    <x v="0"/>
    <x v="0"/>
    <x v="2"/>
  </r>
  <r>
    <s v="2020/Simpang Raya/Jaringan"/>
    <x v="2"/>
    <x v="2"/>
    <x v="3"/>
    <x v="7"/>
    <x v="52"/>
    <x v="1"/>
    <x v="3"/>
    <x v="0"/>
    <x v="1"/>
    <x v="0"/>
    <x v="4"/>
    <x v="0"/>
    <x v="0"/>
    <x v="0"/>
    <x v="0"/>
    <x v="0"/>
    <x v="0"/>
    <m/>
    <x v="0"/>
    <x v="0"/>
    <x v="0"/>
    <x v="0"/>
    <x v="2"/>
  </r>
  <r>
    <s v="2020/Sendawar/Jaringan"/>
    <x v="2"/>
    <x v="2"/>
    <x v="3"/>
    <x v="7"/>
    <x v="53"/>
    <x v="1"/>
    <x v="3"/>
    <x v="0"/>
    <x v="1"/>
    <x v="0"/>
    <x v="4"/>
    <x v="0"/>
    <x v="0"/>
    <x v="0"/>
    <x v="0"/>
    <x v="0"/>
    <x v="0"/>
    <m/>
    <x v="0"/>
    <x v="0"/>
    <x v="0"/>
    <x v="0"/>
    <x v="2"/>
  </r>
  <r>
    <s v="2020/Rejo Basuki/Jaringan"/>
    <x v="2"/>
    <x v="2"/>
    <x v="3"/>
    <x v="7"/>
    <x v="54"/>
    <x v="1"/>
    <x v="1"/>
    <x v="0"/>
    <x v="1"/>
    <x v="0"/>
    <x v="2"/>
    <x v="0"/>
    <x v="0"/>
    <x v="0"/>
    <x v="0"/>
    <x v="0"/>
    <x v="0"/>
    <m/>
    <x v="0"/>
    <x v="0"/>
    <x v="0"/>
    <x v="0"/>
    <x v="2"/>
  </r>
  <r>
    <s v="2020/Pepas/Pepes Asa/Jaringan"/>
    <x v="2"/>
    <x v="2"/>
    <x v="3"/>
    <x v="7"/>
    <x v="55"/>
    <x v="1"/>
    <x v="3"/>
    <x v="0"/>
    <x v="1"/>
    <x v="0"/>
    <x v="4"/>
    <x v="0"/>
    <x v="0"/>
    <x v="0"/>
    <x v="0"/>
    <x v="0"/>
    <x v="0"/>
    <m/>
    <x v="0"/>
    <x v="0"/>
    <x v="0"/>
    <x v="0"/>
    <x v="2"/>
  </r>
  <r>
    <s v="2020/Pepas Eheng/Jaringan"/>
    <x v="2"/>
    <x v="2"/>
    <x v="3"/>
    <x v="7"/>
    <x v="56"/>
    <x v="1"/>
    <x v="1"/>
    <x v="0"/>
    <x v="1"/>
    <x v="0"/>
    <x v="2"/>
    <x v="0"/>
    <x v="0"/>
    <x v="0"/>
    <x v="0"/>
    <x v="0"/>
    <x v="0"/>
    <m/>
    <x v="0"/>
    <x v="0"/>
    <x v="0"/>
    <x v="0"/>
    <x v="2"/>
  </r>
  <r>
    <s v="2020/Sekolaq Oday/Jaringan"/>
    <x v="2"/>
    <x v="2"/>
    <x v="3"/>
    <x v="3"/>
    <x v="73"/>
    <x v="1"/>
    <x v="1"/>
    <x v="0"/>
    <x v="1"/>
    <x v="0"/>
    <x v="2"/>
    <x v="0"/>
    <x v="0"/>
    <x v="0"/>
    <x v="0"/>
    <x v="0"/>
    <x v="0"/>
    <m/>
    <x v="0"/>
    <x v="0"/>
    <x v="0"/>
    <x v="0"/>
    <x v="2"/>
  </r>
  <r>
    <s v="2020/Ongko Asa/Jaringan"/>
    <x v="2"/>
    <x v="2"/>
    <x v="3"/>
    <x v="7"/>
    <x v="57"/>
    <x v="1"/>
    <x v="1"/>
    <x v="0"/>
    <x v="1"/>
    <x v="0"/>
    <x v="2"/>
    <x v="0"/>
    <x v="0"/>
    <x v="0"/>
    <x v="0"/>
    <x v="0"/>
    <x v="0"/>
    <m/>
    <x v="0"/>
    <x v="0"/>
    <x v="0"/>
    <x v="0"/>
    <x v="2"/>
  </r>
  <r>
    <s v="2020/Ngenyan Asa/Jaringan"/>
    <x v="2"/>
    <x v="2"/>
    <x v="3"/>
    <x v="7"/>
    <x v="59"/>
    <x v="1"/>
    <x v="1"/>
    <x v="0"/>
    <x v="1"/>
    <x v="0"/>
    <x v="2"/>
    <x v="0"/>
    <x v="0"/>
    <x v="0"/>
    <x v="0"/>
    <x v="0"/>
    <x v="0"/>
    <m/>
    <x v="0"/>
    <x v="0"/>
    <x v="0"/>
    <x v="0"/>
    <x v="2"/>
  </r>
  <r>
    <s v="2020/Muara Asa/Jaringan"/>
    <x v="2"/>
    <x v="2"/>
    <x v="3"/>
    <x v="7"/>
    <x v="60"/>
    <x v="2"/>
    <x v="2"/>
    <x v="0"/>
    <x v="1"/>
    <x v="0"/>
    <x v="3"/>
    <x v="0"/>
    <x v="0"/>
    <x v="0"/>
    <x v="0"/>
    <x v="0"/>
    <x v="0"/>
    <m/>
    <x v="0"/>
    <x v="0"/>
    <x v="0"/>
    <x v="0"/>
    <x v="2"/>
  </r>
  <r>
    <s v="2020/Mencimai/Jaringan"/>
    <x v="2"/>
    <x v="2"/>
    <x v="3"/>
    <x v="7"/>
    <x v="70"/>
    <x v="1"/>
    <x v="3"/>
    <x v="0"/>
    <x v="1"/>
    <x v="0"/>
    <x v="4"/>
    <x v="0"/>
    <x v="0"/>
    <x v="0"/>
    <x v="0"/>
    <x v="0"/>
    <x v="0"/>
    <m/>
    <x v="0"/>
    <x v="0"/>
    <x v="0"/>
    <x v="0"/>
    <x v="2"/>
  </r>
  <r>
    <s v="2020/Juhan Asa/Jaringan"/>
    <x v="2"/>
    <x v="2"/>
    <x v="3"/>
    <x v="7"/>
    <x v="61"/>
    <x v="1"/>
    <x v="1"/>
    <x v="0"/>
    <x v="1"/>
    <x v="0"/>
    <x v="2"/>
    <x v="0"/>
    <x v="0"/>
    <x v="0"/>
    <x v="0"/>
    <x v="0"/>
    <x v="0"/>
    <m/>
    <x v="0"/>
    <x v="0"/>
    <x v="0"/>
    <x v="0"/>
    <x v="2"/>
  </r>
  <r>
    <s v="2020/Juaq Asa/Jaringan"/>
    <x v="2"/>
    <x v="2"/>
    <x v="3"/>
    <x v="7"/>
    <x v="62"/>
    <x v="1"/>
    <x v="1"/>
    <x v="0"/>
    <x v="1"/>
    <x v="0"/>
    <x v="2"/>
    <x v="0"/>
    <x v="0"/>
    <x v="0"/>
    <x v="0"/>
    <x v="0"/>
    <x v="0"/>
    <m/>
    <x v="0"/>
    <x v="0"/>
    <x v="0"/>
    <x v="0"/>
    <x v="2"/>
  </r>
  <r>
    <s v="2020/Gemuhan Asa/Jaringan"/>
    <x v="2"/>
    <x v="2"/>
    <x v="3"/>
    <x v="7"/>
    <x v="63"/>
    <x v="1"/>
    <x v="1"/>
    <x v="0"/>
    <x v="1"/>
    <x v="0"/>
    <x v="2"/>
    <x v="0"/>
    <x v="0"/>
    <x v="0"/>
    <x v="0"/>
    <x v="0"/>
    <x v="0"/>
    <m/>
    <x v="0"/>
    <x v="0"/>
    <x v="0"/>
    <x v="0"/>
    <x v="2"/>
  </r>
  <r>
    <s v="2020/Geleo Baru/Jaringan"/>
    <x v="2"/>
    <x v="2"/>
    <x v="3"/>
    <x v="7"/>
    <x v="64"/>
    <x v="1"/>
    <x v="3"/>
    <x v="0"/>
    <x v="1"/>
    <x v="0"/>
    <x v="4"/>
    <x v="0"/>
    <x v="0"/>
    <x v="0"/>
    <x v="0"/>
    <x v="0"/>
    <x v="0"/>
    <m/>
    <x v="0"/>
    <x v="0"/>
    <x v="0"/>
    <x v="0"/>
    <x v="2"/>
  </r>
  <r>
    <s v="2020/Geleo Asa/Jaringan"/>
    <x v="2"/>
    <x v="2"/>
    <x v="3"/>
    <x v="7"/>
    <x v="65"/>
    <x v="1"/>
    <x v="1"/>
    <x v="0"/>
    <x v="1"/>
    <x v="0"/>
    <x v="2"/>
    <x v="0"/>
    <x v="0"/>
    <x v="0"/>
    <x v="0"/>
    <x v="0"/>
    <x v="0"/>
    <m/>
    <x v="0"/>
    <x v="0"/>
    <x v="0"/>
    <x v="0"/>
    <x v="2"/>
  </r>
  <r>
    <s v="2020/Engkuni Pasek/Jaringan"/>
    <x v="2"/>
    <x v="2"/>
    <x v="3"/>
    <x v="7"/>
    <x v="66"/>
    <x v="1"/>
    <x v="1"/>
    <x v="0"/>
    <x v="1"/>
    <x v="0"/>
    <x v="2"/>
    <x v="0"/>
    <x v="0"/>
    <x v="0"/>
    <x v="0"/>
    <x v="0"/>
    <x v="0"/>
    <m/>
    <x v="0"/>
    <x v="0"/>
    <x v="0"/>
    <x v="0"/>
    <x v="2"/>
  </r>
  <r>
    <s v="2020/Ombau Asa/Jaringan"/>
    <x v="2"/>
    <x v="2"/>
    <x v="3"/>
    <x v="7"/>
    <x v="58"/>
    <x v="1"/>
    <x v="1"/>
    <x v="0"/>
    <x v="1"/>
    <x v="0"/>
    <x v="2"/>
    <x v="0"/>
    <x v="0"/>
    <x v="0"/>
    <x v="0"/>
    <x v="0"/>
    <x v="0"/>
    <m/>
    <x v="0"/>
    <x v="0"/>
    <x v="0"/>
    <x v="0"/>
    <x v="2"/>
  </r>
  <r>
    <s v="2020/Lakan Bilem/Jaringan"/>
    <x v="2"/>
    <x v="2"/>
    <x v="3"/>
    <x v="5"/>
    <x v="25"/>
    <x v="2"/>
    <x v="2"/>
    <x v="0"/>
    <x v="1"/>
    <x v="0"/>
    <x v="3"/>
    <x v="0"/>
    <x v="0"/>
    <x v="0"/>
    <x v="0"/>
    <x v="0"/>
    <x v="0"/>
    <m/>
    <x v="0"/>
    <x v="0"/>
    <x v="0"/>
    <x v="0"/>
    <x v="2"/>
  </r>
  <r>
    <s v="2020/Sri Mulyo/Jaringan"/>
    <x v="2"/>
    <x v="2"/>
    <x v="3"/>
    <x v="3"/>
    <x v="94"/>
    <x v="1"/>
    <x v="3"/>
    <x v="0"/>
    <x v="1"/>
    <x v="0"/>
    <x v="4"/>
    <x v="0"/>
    <x v="0"/>
    <x v="0"/>
    <x v="0"/>
    <x v="0"/>
    <x v="0"/>
    <m/>
    <x v="0"/>
    <x v="0"/>
    <x v="0"/>
    <x v="0"/>
    <x v="2"/>
  </r>
  <r>
    <s v="2020/Sumber Rejo/Jaringan"/>
    <x v="2"/>
    <x v="2"/>
    <x v="3"/>
    <x v="3"/>
    <x v="92"/>
    <x v="1"/>
    <x v="3"/>
    <x v="0"/>
    <x v="1"/>
    <x v="0"/>
    <x v="4"/>
    <x v="0"/>
    <x v="0"/>
    <x v="0"/>
    <x v="0"/>
    <x v="0"/>
    <x v="0"/>
    <m/>
    <x v="0"/>
    <x v="0"/>
    <x v="0"/>
    <x v="0"/>
    <x v="2"/>
  </r>
  <r>
    <s v="2020/Intu Lingau/Jaringan"/>
    <x v="2"/>
    <x v="2"/>
    <x v="3"/>
    <x v="5"/>
    <x v="49"/>
    <x v="2"/>
    <x v="2"/>
    <x v="0"/>
    <x v="1"/>
    <x v="0"/>
    <x v="3"/>
    <x v="0"/>
    <x v="0"/>
    <x v="0"/>
    <x v="0"/>
    <x v="0"/>
    <x v="0"/>
    <m/>
    <x v="0"/>
    <x v="0"/>
    <x v="0"/>
    <x v="0"/>
    <x v="2"/>
  </r>
  <r>
    <s v="2020/Dempar/Jaringan"/>
    <x v="2"/>
    <x v="2"/>
    <x v="3"/>
    <x v="5"/>
    <x v="50"/>
    <x v="1"/>
    <x v="3"/>
    <x v="0"/>
    <x v="1"/>
    <x v="0"/>
    <x v="4"/>
    <x v="0"/>
    <x v="0"/>
    <x v="0"/>
    <x v="0"/>
    <x v="0"/>
    <x v="0"/>
    <m/>
    <x v="0"/>
    <x v="0"/>
    <x v="0"/>
    <x v="0"/>
    <x v="2"/>
  </r>
  <r>
    <s v="2020/Tutuh (Tutung)/Jaringan"/>
    <x v="2"/>
    <x v="2"/>
    <x v="3"/>
    <x v="8"/>
    <x v="74"/>
    <x v="1"/>
    <x v="3"/>
    <x v="0"/>
    <x v="1"/>
    <x v="0"/>
    <x v="4"/>
    <x v="0"/>
    <x v="0"/>
    <x v="0"/>
    <x v="0"/>
    <x v="0"/>
    <x v="0"/>
    <m/>
    <x v="0"/>
    <x v="0"/>
    <x v="0"/>
    <x v="0"/>
    <x v="2"/>
  </r>
  <r>
    <s v="2020/Purwadadi/Jaringan"/>
    <x v="2"/>
    <x v="2"/>
    <x v="3"/>
    <x v="8"/>
    <x v="75"/>
    <x v="1"/>
    <x v="1"/>
    <x v="0"/>
    <x v="1"/>
    <x v="0"/>
    <x v="2"/>
    <x v="0"/>
    <x v="0"/>
    <x v="0"/>
    <x v="0"/>
    <x v="0"/>
    <x v="0"/>
    <m/>
    <x v="0"/>
    <x v="0"/>
    <x v="0"/>
    <x v="0"/>
    <x v="2"/>
  </r>
  <r>
    <s v="2020/Melapeh Baru/Jaringan"/>
    <x v="2"/>
    <x v="2"/>
    <x v="3"/>
    <x v="8"/>
    <x v="76"/>
    <x v="1"/>
    <x v="3"/>
    <x v="0"/>
    <x v="1"/>
    <x v="0"/>
    <x v="4"/>
    <x v="0"/>
    <x v="0"/>
    <x v="0"/>
    <x v="0"/>
    <x v="0"/>
    <x v="0"/>
    <m/>
    <x v="0"/>
    <x v="0"/>
    <x v="0"/>
    <x v="0"/>
    <x v="2"/>
  </r>
  <r>
    <s v="2020/Linggang Mencelew/Jaringan"/>
    <x v="2"/>
    <x v="2"/>
    <x v="3"/>
    <x v="8"/>
    <x v="77"/>
    <x v="2"/>
    <x v="2"/>
    <x v="0"/>
    <x v="1"/>
    <x v="0"/>
    <x v="3"/>
    <x v="0"/>
    <x v="0"/>
    <x v="0"/>
    <x v="0"/>
    <x v="0"/>
    <x v="0"/>
    <m/>
    <x v="0"/>
    <x v="0"/>
    <x v="0"/>
    <x v="0"/>
    <x v="2"/>
  </r>
  <r>
    <s v="2020/Linggang Melapeh/Jaringan"/>
    <x v="2"/>
    <x v="2"/>
    <x v="3"/>
    <x v="8"/>
    <x v="78"/>
    <x v="2"/>
    <x v="2"/>
    <x v="0"/>
    <x v="1"/>
    <x v="0"/>
    <x v="3"/>
    <x v="0"/>
    <x v="0"/>
    <x v="0"/>
    <x v="0"/>
    <x v="0"/>
    <x v="0"/>
    <m/>
    <x v="0"/>
    <x v="0"/>
    <x v="0"/>
    <x v="0"/>
    <x v="2"/>
  </r>
  <r>
    <s v="2020/Linggang Mapan/Jaringan"/>
    <x v="2"/>
    <x v="2"/>
    <x v="3"/>
    <x v="8"/>
    <x v="79"/>
    <x v="2"/>
    <x v="2"/>
    <x v="0"/>
    <x v="1"/>
    <x v="0"/>
    <x v="3"/>
    <x v="0"/>
    <x v="0"/>
    <x v="0"/>
    <x v="0"/>
    <x v="0"/>
    <x v="0"/>
    <m/>
    <x v="0"/>
    <x v="0"/>
    <x v="0"/>
    <x v="0"/>
    <x v="2"/>
  </r>
  <r>
    <s v="2020/Linggang Kebut/Jaringan"/>
    <x v="2"/>
    <x v="2"/>
    <x v="3"/>
    <x v="8"/>
    <x v="80"/>
    <x v="1"/>
    <x v="1"/>
    <x v="0"/>
    <x v="1"/>
    <x v="0"/>
    <x v="2"/>
    <x v="0"/>
    <x v="0"/>
    <x v="0"/>
    <x v="0"/>
    <x v="0"/>
    <x v="0"/>
    <m/>
    <x v="0"/>
    <x v="0"/>
    <x v="0"/>
    <x v="0"/>
    <x v="2"/>
  </r>
  <r>
    <s v="2020/Sumber Bangun/Jaringan"/>
    <x v="2"/>
    <x v="2"/>
    <x v="3"/>
    <x v="3"/>
    <x v="93"/>
    <x v="1"/>
    <x v="3"/>
    <x v="0"/>
    <x v="1"/>
    <x v="0"/>
    <x v="4"/>
    <x v="0"/>
    <x v="0"/>
    <x v="0"/>
    <x v="0"/>
    <x v="0"/>
    <x v="0"/>
    <m/>
    <x v="0"/>
    <x v="0"/>
    <x v="0"/>
    <x v="0"/>
    <x v="2"/>
  </r>
  <r>
    <s v="2020/Linggang Bigung/Jaringan"/>
    <x v="2"/>
    <x v="2"/>
    <x v="3"/>
    <x v="8"/>
    <x v="81"/>
    <x v="1"/>
    <x v="3"/>
    <x v="0"/>
    <x v="1"/>
    <x v="0"/>
    <x v="4"/>
    <x v="0"/>
    <x v="0"/>
    <x v="0"/>
    <x v="0"/>
    <x v="0"/>
    <x v="0"/>
    <m/>
    <x v="0"/>
    <x v="0"/>
    <x v="0"/>
    <x v="0"/>
    <x v="2"/>
  </r>
  <r>
    <s v="2020/Bigung Baru/Jaringan"/>
    <x v="2"/>
    <x v="2"/>
    <x v="3"/>
    <x v="8"/>
    <x v="83"/>
    <x v="2"/>
    <x v="3"/>
    <x v="0"/>
    <x v="1"/>
    <x v="0"/>
    <x v="4"/>
    <x v="0"/>
    <x v="0"/>
    <x v="0"/>
    <x v="0"/>
    <x v="0"/>
    <x v="0"/>
    <m/>
    <x v="0"/>
    <x v="0"/>
    <x v="0"/>
    <x v="0"/>
    <x v="2"/>
  </r>
  <r>
    <s v="2020/Bangun Sari/Jaringan"/>
    <x v="2"/>
    <x v="2"/>
    <x v="3"/>
    <x v="8"/>
    <x v="84"/>
    <x v="2"/>
    <x v="1"/>
    <x v="0"/>
    <x v="1"/>
    <x v="0"/>
    <x v="2"/>
    <x v="0"/>
    <x v="0"/>
    <x v="0"/>
    <x v="0"/>
    <x v="0"/>
    <x v="0"/>
    <m/>
    <x v="0"/>
    <x v="0"/>
    <x v="0"/>
    <x v="0"/>
    <x v="2"/>
  </r>
  <r>
    <s v="2020/Muara Bunyut/Jaringan"/>
    <x v="2"/>
    <x v="2"/>
    <x v="3"/>
    <x v="9"/>
    <x v="85"/>
    <x v="1"/>
    <x v="1"/>
    <x v="0"/>
    <x v="1"/>
    <x v="0"/>
    <x v="2"/>
    <x v="0"/>
    <x v="0"/>
    <x v="0"/>
    <x v="0"/>
    <x v="0"/>
    <x v="0"/>
    <m/>
    <x v="0"/>
    <x v="0"/>
    <x v="0"/>
    <x v="0"/>
    <x v="2"/>
  </r>
  <r>
    <s v="2020/Muara Benangaq/Jaringan"/>
    <x v="2"/>
    <x v="2"/>
    <x v="3"/>
    <x v="9"/>
    <x v="86"/>
    <x v="1"/>
    <x v="1"/>
    <x v="0"/>
    <x v="1"/>
    <x v="0"/>
    <x v="2"/>
    <x v="0"/>
    <x v="0"/>
    <x v="0"/>
    <x v="0"/>
    <x v="0"/>
    <x v="0"/>
    <m/>
    <x v="0"/>
    <x v="0"/>
    <x v="0"/>
    <x v="0"/>
    <x v="2"/>
  </r>
  <r>
    <s v="2020/Melak Ulu/Jaringan"/>
    <x v="2"/>
    <x v="2"/>
    <x v="3"/>
    <x v="9"/>
    <x v="87"/>
    <x v="1"/>
    <x v="3"/>
    <x v="0"/>
    <x v="1"/>
    <x v="0"/>
    <x v="4"/>
    <x v="0"/>
    <x v="0"/>
    <x v="0"/>
    <x v="0"/>
    <x v="0"/>
    <x v="0"/>
    <m/>
    <x v="0"/>
    <x v="0"/>
    <x v="0"/>
    <x v="0"/>
    <x v="2"/>
  </r>
  <r>
    <s v="2020/Melak Ilir/Jaringan"/>
    <x v="2"/>
    <x v="2"/>
    <x v="3"/>
    <x v="9"/>
    <x v="88"/>
    <x v="1"/>
    <x v="3"/>
    <x v="0"/>
    <x v="1"/>
    <x v="0"/>
    <x v="4"/>
    <x v="0"/>
    <x v="0"/>
    <x v="0"/>
    <x v="0"/>
    <x v="0"/>
    <x v="0"/>
    <m/>
    <x v="0"/>
    <x v="0"/>
    <x v="0"/>
    <x v="0"/>
    <x v="2"/>
  </r>
  <r>
    <s v="2020/Empas/Jaringan"/>
    <x v="2"/>
    <x v="2"/>
    <x v="3"/>
    <x v="9"/>
    <x v="89"/>
    <x v="1"/>
    <x v="1"/>
    <x v="0"/>
    <x v="1"/>
    <x v="0"/>
    <x v="2"/>
    <x v="0"/>
    <x v="0"/>
    <x v="0"/>
    <x v="0"/>
    <x v="0"/>
    <x v="0"/>
    <m/>
    <x v="0"/>
    <x v="0"/>
    <x v="0"/>
    <x v="0"/>
    <x v="2"/>
  </r>
  <r>
    <s v="2020/Empakuq/Jaringan"/>
    <x v="2"/>
    <x v="2"/>
    <x v="3"/>
    <x v="9"/>
    <x v="90"/>
    <x v="1"/>
    <x v="1"/>
    <x v="0"/>
    <x v="1"/>
    <x v="0"/>
    <x v="2"/>
    <x v="0"/>
    <x v="0"/>
    <x v="0"/>
    <x v="0"/>
    <x v="0"/>
    <x v="0"/>
    <m/>
    <x v="0"/>
    <x v="0"/>
    <x v="0"/>
    <x v="0"/>
    <x v="2"/>
  </r>
  <r>
    <s v="2020/Leleng/Jaringan"/>
    <x v="2"/>
    <x v="2"/>
    <x v="3"/>
    <x v="3"/>
    <x v="91"/>
    <x v="1"/>
    <x v="3"/>
    <x v="0"/>
    <x v="1"/>
    <x v="0"/>
    <x v="4"/>
    <x v="0"/>
    <x v="0"/>
    <x v="0"/>
    <x v="0"/>
    <x v="0"/>
    <x v="0"/>
    <m/>
    <x v="0"/>
    <x v="0"/>
    <x v="0"/>
    <x v="0"/>
    <x v="2"/>
  </r>
  <r>
    <s v="2020/Linggang Amer/Jaringan"/>
    <x v="2"/>
    <x v="2"/>
    <x v="3"/>
    <x v="8"/>
    <x v="82"/>
    <x v="2"/>
    <x v="2"/>
    <x v="0"/>
    <x v="1"/>
    <x v="0"/>
    <x v="3"/>
    <x v="0"/>
    <x v="0"/>
    <x v="0"/>
    <x v="0"/>
    <x v="0"/>
    <x v="0"/>
    <m/>
    <x v="0"/>
    <x v="0"/>
    <x v="0"/>
    <x v="0"/>
    <x v="2"/>
  </r>
  <r>
    <s v="2020/Tondoh/Jaringan"/>
    <x v="2"/>
    <x v="2"/>
    <x v="3"/>
    <x v="6"/>
    <x v="98"/>
    <x v="2"/>
    <x v="2"/>
    <x v="0"/>
    <x v="1"/>
    <x v="0"/>
    <x v="3"/>
    <x v="0"/>
    <x v="0"/>
    <x v="0"/>
    <x v="0"/>
    <x v="0"/>
    <x v="0"/>
    <m/>
    <x v="0"/>
    <x v="0"/>
    <x v="0"/>
    <x v="0"/>
    <x v="2"/>
  </r>
  <r>
    <s v="2020/Dasaq/Jaringan"/>
    <x v="2"/>
    <x v="2"/>
    <x v="3"/>
    <x v="15"/>
    <x v="167"/>
    <x v="1"/>
    <x v="1"/>
    <x v="0"/>
    <x v="1"/>
    <x v="0"/>
    <x v="2"/>
    <x v="0"/>
    <x v="0"/>
    <x v="0"/>
    <x v="0"/>
    <x v="0"/>
    <x v="0"/>
    <m/>
    <x v="0"/>
    <x v="0"/>
    <x v="0"/>
    <x v="0"/>
    <x v="2"/>
  </r>
  <r>
    <s v="2020/Gunung Bayan/Jaringan"/>
    <x v="2"/>
    <x v="2"/>
    <x v="3"/>
    <x v="15"/>
    <x v="166"/>
    <x v="1"/>
    <x v="1"/>
    <x v="0"/>
    <x v="1"/>
    <x v="0"/>
    <x v="2"/>
    <x v="0"/>
    <x v="0"/>
    <x v="0"/>
    <x v="0"/>
    <x v="0"/>
    <x v="0"/>
    <m/>
    <x v="0"/>
    <x v="0"/>
    <x v="0"/>
    <x v="0"/>
    <x v="2"/>
  </r>
  <r>
    <s v="2020/Mancong/Jaringan"/>
    <x v="2"/>
    <x v="2"/>
    <x v="3"/>
    <x v="10"/>
    <x v="120"/>
    <x v="1"/>
    <x v="1"/>
    <x v="0"/>
    <x v="1"/>
    <x v="0"/>
    <x v="2"/>
    <x v="0"/>
    <x v="0"/>
    <x v="0"/>
    <x v="0"/>
    <x v="0"/>
    <x v="0"/>
    <m/>
    <x v="0"/>
    <x v="0"/>
    <x v="0"/>
    <x v="0"/>
    <x v="2"/>
  </r>
  <r>
    <s v="2020/Lembonah/Jaringan"/>
    <x v="2"/>
    <x v="2"/>
    <x v="3"/>
    <x v="10"/>
    <x v="108"/>
    <x v="1"/>
    <x v="3"/>
    <x v="0"/>
    <x v="1"/>
    <x v="0"/>
    <x v="4"/>
    <x v="0"/>
    <x v="0"/>
    <x v="0"/>
    <x v="0"/>
    <x v="0"/>
    <x v="0"/>
    <m/>
    <x v="0"/>
    <x v="0"/>
    <x v="0"/>
    <x v="0"/>
    <x v="2"/>
  </r>
  <r>
    <s v="2020/Bekokong Makmur/Jaringan"/>
    <x v="2"/>
    <x v="2"/>
    <x v="3"/>
    <x v="10"/>
    <x v="99"/>
    <x v="1"/>
    <x v="1"/>
    <x v="0"/>
    <x v="1"/>
    <x v="0"/>
    <x v="2"/>
    <x v="0"/>
    <x v="0"/>
    <x v="0"/>
    <x v="0"/>
    <x v="0"/>
    <x v="0"/>
    <m/>
    <x v="0"/>
    <x v="0"/>
    <x v="0"/>
    <x v="0"/>
    <x v="2"/>
  </r>
  <r>
    <s v="2020/Tukuq/Jaringan"/>
    <x v="2"/>
    <x v="2"/>
    <x v="3"/>
    <x v="11"/>
    <x v="100"/>
    <x v="2"/>
    <x v="2"/>
    <x v="0"/>
    <x v="1"/>
    <x v="0"/>
    <x v="3"/>
    <x v="0"/>
    <x v="0"/>
    <x v="0"/>
    <x v="0"/>
    <x v="0"/>
    <x v="0"/>
    <m/>
    <x v="0"/>
    <x v="0"/>
    <x v="0"/>
    <x v="0"/>
    <x v="2"/>
  </r>
  <r>
    <s v="2020/Tende/Jaringan"/>
    <x v="2"/>
    <x v="2"/>
    <x v="3"/>
    <x v="11"/>
    <x v="101"/>
    <x v="1"/>
    <x v="1"/>
    <x v="0"/>
    <x v="1"/>
    <x v="0"/>
    <x v="2"/>
    <x v="0"/>
    <x v="0"/>
    <x v="0"/>
    <x v="0"/>
    <x v="0"/>
    <x v="0"/>
    <m/>
    <x v="0"/>
    <x v="0"/>
    <x v="0"/>
    <x v="0"/>
    <x v="2"/>
  </r>
  <r>
    <s v="2020/Suakong/Jaringan"/>
    <x v="2"/>
    <x v="2"/>
    <x v="3"/>
    <x v="11"/>
    <x v="102"/>
    <x v="1"/>
    <x v="1"/>
    <x v="0"/>
    <x v="1"/>
    <x v="0"/>
    <x v="2"/>
    <x v="0"/>
    <x v="0"/>
    <x v="0"/>
    <x v="0"/>
    <x v="0"/>
    <x v="0"/>
    <m/>
    <x v="0"/>
    <x v="0"/>
    <x v="0"/>
    <x v="0"/>
    <x v="2"/>
  </r>
  <r>
    <s v="2020/Sambung/Jaringan"/>
    <x v="2"/>
    <x v="2"/>
    <x v="3"/>
    <x v="11"/>
    <x v="103"/>
    <x v="1"/>
    <x v="1"/>
    <x v="0"/>
    <x v="1"/>
    <x v="0"/>
    <x v="2"/>
    <x v="0"/>
    <x v="0"/>
    <x v="0"/>
    <x v="0"/>
    <x v="0"/>
    <x v="0"/>
    <m/>
    <x v="0"/>
    <x v="0"/>
    <x v="0"/>
    <x v="0"/>
    <x v="2"/>
  </r>
  <r>
    <s v="2020/Randa Empas/Jaringan"/>
    <x v="2"/>
    <x v="2"/>
    <x v="3"/>
    <x v="11"/>
    <x v="104"/>
    <x v="1"/>
    <x v="1"/>
    <x v="0"/>
    <x v="1"/>
    <x v="0"/>
    <x v="2"/>
    <x v="0"/>
    <x v="0"/>
    <x v="0"/>
    <x v="0"/>
    <x v="0"/>
    <x v="0"/>
    <m/>
    <x v="0"/>
    <x v="0"/>
    <x v="0"/>
    <x v="0"/>
    <x v="2"/>
  </r>
  <r>
    <s v="2020/Penarung/Jaringan"/>
    <x v="2"/>
    <x v="2"/>
    <x v="3"/>
    <x v="11"/>
    <x v="105"/>
    <x v="1"/>
    <x v="1"/>
    <x v="0"/>
    <x v="1"/>
    <x v="0"/>
    <x v="2"/>
    <x v="0"/>
    <x v="0"/>
    <x v="0"/>
    <x v="0"/>
    <x v="0"/>
    <x v="0"/>
    <m/>
    <x v="0"/>
    <x v="0"/>
    <x v="0"/>
    <x v="0"/>
    <x v="2"/>
  </r>
  <r>
    <s v="2020/Muara Nayan/Jaringan"/>
    <x v="2"/>
    <x v="2"/>
    <x v="3"/>
    <x v="10"/>
    <x v="121"/>
    <x v="1"/>
    <x v="3"/>
    <x v="0"/>
    <x v="1"/>
    <x v="0"/>
    <x v="4"/>
    <x v="0"/>
    <x v="0"/>
    <x v="0"/>
    <x v="0"/>
    <x v="0"/>
    <x v="0"/>
    <m/>
    <x v="0"/>
    <x v="0"/>
    <x v="0"/>
    <x v="0"/>
    <x v="2"/>
  </r>
  <r>
    <s v="2020/Jelmu Sibak/Jaringan"/>
    <x v="2"/>
    <x v="2"/>
    <x v="3"/>
    <x v="11"/>
    <x v="106"/>
    <x v="2"/>
    <x v="2"/>
    <x v="0"/>
    <x v="1"/>
    <x v="0"/>
    <x v="3"/>
    <x v="0"/>
    <x v="0"/>
    <x v="0"/>
    <x v="0"/>
    <x v="0"/>
    <x v="0"/>
    <m/>
    <x v="0"/>
    <x v="0"/>
    <x v="0"/>
    <x v="0"/>
    <x v="2"/>
  </r>
  <r>
    <s v="2020/Anan Jaya/Jaringan"/>
    <x v="2"/>
    <x v="2"/>
    <x v="3"/>
    <x v="11"/>
    <x v="109"/>
    <x v="2"/>
    <x v="2"/>
    <x v="0"/>
    <x v="1"/>
    <x v="0"/>
    <x v="3"/>
    <x v="0"/>
    <x v="0"/>
    <x v="0"/>
    <x v="0"/>
    <x v="0"/>
    <x v="0"/>
    <m/>
    <x v="0"/>
    <x v="0"/>
    <x v="0"/>
    <x v="0"/>
    <x v="2"/>
  </r>
  <r>
    <s v="2020/Tendiq/Jaringan"/>
    <x v="2"/>
    <x v="2"/>
    <x v="3"/>
    <x v="12"/>
    <x v="119"/>
    <x v="1"/>
    <x v="1"/>
    <x v="0"/>
    <x v="1"/>
    <x v="0"/>
    <x v="2"/>
    <x v="0"/>
    <x v="0"/>
    <x v="0"/>
    <x v="0"/>
    <x v="0"/>
    <x v="0"/>
    <m/>
    <x v="0"/>
    <x v="0"/>
    <x v="0"/>
    <x v="0"/>
    <x v="2"/>
  </r>
  <r>
    <s v="2020/Tebisaq/Jaringan"/>
    <x v="2"/>
    <x v="2"/>
    <x v="3"/>
    <x v="12"/>
    <x v="110"/>
    <x v="1"/>
    <x v="3"/>
    <x v="0"/>
    <x v="1"/>
    <x v="0"/>
    <x v="4"/>
    <x v="0"/>
    <x v="0"/>
    <x v="0"/>
    <x v="0"/>
    <x v="0"/>
    <x v="0"/>
    <m/>
    <x v="0"/>
    <x v="0"/>
    <x v="0"/>
    <x v="0"/>
    <x v="2"/>
  </r>
  <r>
    <s v="2020/Tanah Mea (Tana Mea)/Jaringan"/>
    <x v="2"/>
    <x v="2"/>
    <x v="3"/>
    <x v="12"/>
    <x v="111"/>
    <x v="1"/>
    <x v="3"/>
    <x v="0"/>
    <x v="1"/>
    <x v="0"/>
    <x v="4"/>
    <x v="0"/>
    <x v="0"/>
    <x v="0"/>
    <x v="0"/>
    <x v="0"/>
    <x v="0"/>
    <m/>
    <x v="0"/>
    <x v="0"/>
    <x v="0"/>
    <x v="0"/>
    <x v="2"/>
  </r>
  <r>
    <s v="2020/Sang Sang (Sansang)/Jaringan"/>
    <x v="2"/>
    <x v="2"/>
    <x v="3"/>
    <x v="12"/>
    <x v="112"/>
    <x v="1"/>
    <x v="3"/>
    <x v="0"/>
    <x v="1"/>
    <x v="0"/>
    <x v="4"/>
    <x v="0"/>
    <x v="0"/>
    <x v="0"/>
    <x v="0"/>
    <x v="0"/>
    <x v="0"/>
    <m/>
    <x v="0"/>
    <x v="0"/>
    <x v="0"/>
    <x v="0"/>
    <x v="2"/>
  </r>
  <r>
    <s v="2020/Rikong/Jaringan"/>
    <x v="2"/>
    <x v="2"/>
    <x v="3"/>
    <x v="12"/>
    <x v="113"/>
    <x v="2"/>
    <x v="2"/>
    <x v="0"/>
    <x v="1"/>
    <x v="0"/>
    <x v="3"/>
    <x v="0"/>
    <x v="0"/>
    <x v="0"/>
    <x v="0"/>
    <x v="0"/>
    <x v="0"/>
    <m/>
    <x v="0"/>
    <x v="0"/>
    <x v="0"/>
    <x v="0"/>
    <x v="2"/>
  </r>
  <r>
    <s v="2020/Penawang/Jaringan"/>
    <x v="2"/>
    <x v="2"/>
    <x v="3"/>
    <x v="12"/>
    <x v="114"/>
    <x v="2"/>
    <x v="2"/>
    <x v="0"/>
    <x v="1"/>
    <x v="0"/>
    <x v="3"/>
    <x v="0"/>
    <x v="0"/>
    <x v="0"/>
    <x v="0"/>
    <x v="0"/>
    <x v="0"/>
    <m/>
    <x v="0"/>
    <x v="0"/>
    <x v="0"/>
    <x v="0"/>
    <x v="2"/>
  </r>
  <r>
    <s v="2020/Muhur/Jaringan"/>
    <x v="2"/>
    <x v="2"/>
    <x v="3"/>
    <x v="12"/>
    <x v="115"/>
    <x v="1"/>
    <x v="3"/>
    <x v="0"/>
    <x v="1"/>
    <x v="0"/>
    <x v="4"/>
    <x v="0"/>
    <x v="0"/>
    <x v="0"/>
    <x v="0"/>
    <x v="0"/>
    <x v="0"/>
    <m/>
    <x v="0"/>
    <x v="0"/>
    <x v="0"/>
    <x v="0"/>
    <x v="2"/>
  </r>
  <r>
    <s v="2020/Muara Ponak/Jaringan"/>
    <x v="2"/>
    <x v="2"/>
    <x v="3"/>
    <x v="12"/>
    <x v="116"/>
    <x v="2"/>
    <x v="2"/>
    <x v="0"/>
    <x v="1"/>
    <x v="0"/>
    <x v="3"/>
    <x v="0"/>
    <x v="0"/>
    <x v="0"/>
    <x v="0"/>
    <x v="0"/>
    <x v="0"/>
    <m/>
    <x v="0"/>
    <x v="0"/>
    <x v="0"/>
    <x v="0"/>
    <x v="2"/>
  </r>
  <r>
    <s v="2020/Dilang Puti/Jaringan"/>
    <x v="2"/>
    <x v="2"/>
    <x v="3"/>
    <x v="11"/>
    <x v="107"/>
    <x v="1"/>
    <x v="3"/>
    <x v="0"/>
    <x v="1"/>
    <x v="0"/>
    <x v="4"/>
    <x v="0"/>
    <x v="0"/>
    <x v="0"/>
    <x v="0"/>
    <x v="0"/>
    <x v="0"/>
    <m/>
    <x v="0"/>
    <x v="0"/>
    <x v="0"/>
    <x v="0"/>
    <x v="2"/>
  </r>
  <r>
    <s v="2020/Muara Kelawit/Jaringan"/>
    <x v="2"/>
    <x v="2"/>
    <x v="3"/>
    <x v="12"/>
    <x v="117"/>
    <x v="1"/>
    <x v="1"/>
    <x v="0"/>
    <x v="1"/>
    <x v="0"/>
    <x v="2"/>
    <x v="0"/>
    <x v="0"/>
    <x v="0"/>
    <x v="0"/>
    <x v="0"/>
    <x v="0"/>
    <m/>
    <x v="0"/>
    <x v="0"/>
    <x v="0"/>
    <x v="0"/>
    <x v="2"/>
  </r>
  <r>
    <s v="2020/Muara Ohong/Jaringan"/>
    <x v="2"/>
    <x v="2"/>
    <x v="3"/>
    <x v="10"/>
    <x v="122"/>
    <x v="1"/>
    <x v="3"/>
    <x v="0"/>
    <x v="1"/>
    <x v="0"/>
    <x v="4"/>
    <x v="0"/>
    <x v="0"/>
    <x v="0"/>
    <x v="0"/>
    <x v="0"/>
    <x v="0"/>
    <m/>
    <x v="0"/>
    <x v="0"/>
    <x v="0"/>
    <x v="0"/>
    <x v="2"/>
  </r>
  <r>
    <s v="2020/Pentat/Jaringan"/>
    <x v="2"/>
    <x v="2"/>
    <x v="3"/>
    <x v="10"/>
    <x v="142"/>
    <x v="1"/>
    <x v="3"/>
    <x v="0"/>
    <x v="1"/>
    <x v="0"/>
    <x v="4"/>
    <x v="0"/>
    <x v="0"/>
    <x v="0"/>
    <x v="0"/>
    <x v="0"/>
    <x v="0"/>
    <m/>
    <x v="0"/>
    <x v="0"/>
    <x v="0"/>
    <x v="0"/>
    <x v="2"/>
  </r>
  <r>
    <s v="2020/Tanjung Sari/Jaringan"/>
    <x v="2"/>
    <x v="2"/>
    <x v="3"/>
    <x v="0"/>
    <x v="194"/>
    <x v="1"/>
    <x v="1"/>
    <x v="0"/>
    <x v="1"/>
    <x v="0"/>
    <x v="2"/>
    <x v="0"/>
    <x v="0"/>
    <x v="0"/>
    <x v="0"/>
    <x v="0"/>
    <x v="0"/>
    <m/>
    <x v="0"/>
    <x v="0"/>
    <x v="0"/>
    <x v="0"/>
    <x v="2"/>
  </r>
  <r>
    <s v="2020/Resak/Jaringan"/>
    <x v="2"/>
    <x v="2"/>
    <x v="3"/>
    <x v="0"/>
    <x v="123"/>
    <x v="2"/>
    <x v="2"/>
    <x v="0"/>
    <x v="1"/>
    <x v="0"/>
    <x v="3"/>
    <x v="0"/>
    <x v="0"/>
    <x v="0"/>
    <x v="0"/>
    <x v="0"/>
    <x v="0"/>
    <m/>
    <x v="0"/>
    <x v="0"/>
    <x v="0"/>
    <x v="0"/>
    <x v="2"/>
  </r>
  <r>
    <s v="2020/Pereng Talik/Jaringan"/>
    <x v="2"/>
    <x v="2"/>
    <x v="3"/>
    <x v="0"/>
    <x v="124"/>
    <x v="2"/>
    <x v="2"/>
    <x v="0"/>
    <x v="1"/>
    <x v="0"/>
    <x v="3"/>
    <x v="0"/>
    <x v="0"/>
    <x v="0"/>
    <x v="0"/>
    <x v="0"/>
    <x v="0"/>
    <m/>
    <x v="0"/>
    <x v="0"/>
    <x v="0"/>
    <x v="0"/>
    <x v="2"/>
  </r>
  <r>
    <s v="2020/Penawai/Jaringan"/>
    <x v="2"/>
    <x v="2"/>
    <x v="3"/>
    <x v="0"/>
    <x v="125"/>
    <x v="1"/>
    <x v="3"/>
    <x v="0"/>
    <x v="1"/>
    <x v="0"/>
    <x v="4"/>
    <x v="0"/>
    <x v="0"/>
    <x v="0"/>
    <x v="0"/>
    <x v="0"/>
    <x v="0"/>
    <m/>
    <x v="0"/>
    <x v="0"/>
    <x v="0"/>
    <x v="0"/>
    <x v="2"/>
  </r>
  <r>
    <s v="2020/Siram Jaya/Jaringan"/>
    <x v="2"/>
    <x v="2"/>
    <x v="3"/>
    <x v="0"/>
    <x v="126"/>
    <x v="1"/>
    <x v="1"/>
    <x v="0"/>
    <x v="1"/>
    <x v="0"/>
    <x v="2"/>
    <x v="0"/>
    <x v="0"/>
    <x v="0"/>
    <x v="0"/>
    <x v="0"/>
    <x v="0"/>
    <m/>
    <x v="0"/>
    <x v="0"/>
    <x v="0"/>
    <x v="0"/>
    <x v="2"/>
  </r>
  <r>
    <s v="2020/Siram Makmur/Jaringan"/>
    <x v="2"/>
    <x v="2"/>
    <x v="3"/>
    <x v="0"/>
    <x v="127"/>
    <x v="2"/>
    <x v="2"/>
    <x v="0"/>
    <x v="1"/>
    <x v="0"/>
    <x v="3"/>
    <x v="0"/>
    <x v="0"/>
    <x v="0"/>
    <x v="0"/>
    <x v="0"/>
    <x v="0"/>
    <m/>
    <x v="0"/>
    <x v="0"/>
    <x v="0"/>
    <x v="0"/>
    <x v="2"/>
  </r>
  <r>
    <s v="2020/Muara Siram /Jaringan"/>
    <x v="2"/>
    <x v="2"/>
    <x v="3"/>
    <x v="0"/>
    <x v="128"/>
    <x v="2"/>
    <x v="2"/>
    <x v="0"/>
    <x v="1"/>
    <x v="0"/>
    <x v="3"/>
    <x v="0"/>
    <x v="0"/>
    <x v="0"/>
    <x v="0"/>
    <x v="0"/>
    <x v="0"/>
    <m/>
    <x v="0"/>
    <x v="0"/>
    <x v="0"/>
    <x v="0"/>
    <x v="2"/>
  </r>
  <r>
    <s v="2020/Muara Kedang/Jaringan"/>
    <x v="2"/>
    <x v="2"/>
    <x v="3"/>
    <x v="0"/>
    <x v="129"/>
    <x v="1"/>
    <x v="3"/>
    <x v="0"/>
    <x v="1"/>
    <x v="0"/>
    <x v="4"/>
    <x v="0"/>
    <x v="0"/>
    <x v="0"/>
    <x v="0"/>
    <x v="0"/>
    <x v="0"/>
    <m/>
    <x v="0"/>
    <x v="0"/>
    <x v="0"/>
    <x v="0"/>
    <x v="2"/>
  </r>
  <r>
    <s v="2020/Muara Gusik/Jaringan"/>
    <x v="2"/>
    <x v="2"/>
    <x v="3"/>
    <x v="0"/>
    <x v="130"/>
    <x v="1"/>
    <x v="3"/>
    <x v="0"/>
    <x v="1"/>
    <x v="0"/>
    <x v="4"/>
    <x v="0"/>
    <x v="0"/>
    <x v="0"/>
    <x v="0"/>
    <x v="0"/>
    <x v="0"/>
    <m/>
    <x v="0"/>
    <x v="0"/>
    <x v="0"/>
    <x v="0"/>
    <x v="2"/>
  </r>
  <r>
    <s v="2020/Muara Tae/Jaringan"/>
    <x v="2"/>
    <x v="2"/>
    <x v="3"/>
    <x v="10"/>
    <x v="143"/>
    <x v="1"/>
    <x v="3"/>
    <x v="0"/>
    <x v="1"/>
    <x v="0"/>
    <x v="4"/>
    <x v="0"/>
    <x v="0"/>
    <x v="0"/>
    <x v="0"/>
    <x v="0"/>
    <x v="0"/>
    <m/>
    <x v="0"/>
    <x v="0"/>
    <x v="0"/>
    <x v="0"/>
    <x v="2"/>
  </r>
  <r>
    <s v="2020/Lemper/Jaringan"/>
    <x v="2"/>
    <x v="2"/>
    <x v="3"/>
    <x v="0"/>
    <x v="131"/>
    <x v="2"/>
    <x v="2"/>
    <x v="0"/>
    <x v="1"/>
    <x v="0"/>
    <x v="3"/>
    <x v="0"/>
    <x v="0"/>
    <x v="0"/>
    <x v="0"/>
    <x v="0"/>
    <x v="0"/>
    <m/>
    <x v="0"/>
    <x v="0"/>
    <x v="0"/>
    <x v="0"/>
    <x v="2"/>
  </r>
  <r>
    <s v="2020/Jambuk/Jaringan"/>
    <x v="2"/>
    <x v="2"/>
    <x v="3"/>
    <x v="0"/>
    <x v="133"/>
    <x v="1"/>
    <x v="3"/>
    <x v="0"/>
    <x v="1"/>
    <x v="0"/>
    <x v="4"/>
    <x v="0"/>
    <x v="0"/>
    <x v="0"/>
    <x v="0"/>
    <x v="0"/>
    <x v="0"/>
    <m/>
    <x v="0"/>
    <x v="0"/>
    <x v="0"/>
    <x v="0"/>
    <x v="2"/>
  </r>
  <r>
    <s v="2020/Gerunggung/Jaringan"/>
    <x v="2"/>
    <x v="2"/>
    <x v="3"/>
    <x v="0"/>
    <x v="134"/>
    <x v="2"/>
    <x v="2"/>
    <x v="0"/>
    <x v="1"/>
    <x v="0"/>
    <x v="3"/>
    <x v="0"/>
    <x v="0"/>
    <x v="0"/>
    <x v="0"/>
    <x v="0"/>
    <x v="0"/>
    <m/>
    <x v="0"/>
    <x v="0"/>
    <x v="0"/>
    <x v="0"/>
    <x v="2"/>
  </r>
  <r>
    <s v="2020/Deraya/Jaringan"/>
    <x v="2"/>
    <x v="2"/>
    <x v="3"/>
    <x v="0"/>
    <x v="135"/>
    <x v="2"/>
    <x v="2"/>
    <x v="0"/>
    <x v="1"/>
    <x v="0"/>
    <x v="3"/>
    <x v="0"/>
    <x v="0"/>
    <x v="0"/>
    <x v="0"/>
    <x v="0"/>
    <x v="0"/>
    <m/>
    <x v="0"/>
    <x v="0"/>
    <x v="0"/>
    <x v="0"/>
    <x v="2"/>
  </r>
  <r>
    <s v="2020/Bukit Harapan/Jaringan"/>
    <x v="2"/>
    <x v="2"/>
    <x v="3"/>
    <x v="0"/>
    <x v="136"/>
    <x v="1"/>
    <x v="3"/>
    <x v="0"/>
    <x v="1"/>
    <x v="0"/>
    <x v="4"/>
    <x v="0"/>
    <x v="0"/>
    <x v="0"/>
    <x v="0"/>
    <x v="0"/>
    <x v="0"/>
    <m/>
    <x v="0"/>
    <x v="0"/>
    <x v="0"/>
    <x v="0"/>
    <x v="2"/>
  </r>
  <r>
    <s v="2020/Tanjung Jone/Jaringan"/>
    <x v="2"/>
    <x v="2"/>
    <x v="3"/>
    <x v="10"/>
    <x v="137"/>
    <x v="1"/>
    <x v="3"/>
    <x v="0"/>
    <x v="1"/>
    <x v="0"/>
    <x v="4"/>
    <x v="0"/>
    <x v="0"/>
    <x v="0"/>
    <x v="0"/>
    <x v="0"/>
    <x v="0"/>
    <m/>
    <x v="0"/>
    <x v="0"/>
    <x v="0"/>
    <x v="0"/>
    <x v="2"/>
  </r>
  <r>
    <s v="2020/Tanjung Jan/Jaringan"/>
    <x v="2"/>
    <x v="2"/>
    <x v="3"/>
    <x v="10"/>
    <x v="138"/>
    <x v="1"/>
    <x v="3"/>
    <x v="0"/>
    <x v="1"/>
    <x v="0"/>
    <x v="4"/>
    <x v="0"/>
    <x v="0"/>
    <x v="0"/>
    <x v="0"/>
    <x v="0"/>
    <x v="0"/>
    <m/>
    <x v="0"/>
    <x v="0"/>
    <x v="0"/>
    <x v="0"/>
    <x v="2"/>
  </r>
  <r>
    <s v="2020/Tanjung Isuy/Jaringan"/>
    <x v="2"/>
    <x v="2"/>
    <x v="3"/>
    <x v="10"/>
    <x v="139"/>
    <x v="1"/>
    <x v="3"/>
    <x v="0"/>
    <x v="1"/>
    <x v="0"/>
    <x v="4"/>
    <x v="0"/>
    <x v="0"/>
    <x v="0"/>
    <x v="0"/>
    <x v="0"/>
    <x v="0"/>
    <m/>
    <x v="0"/>
    <x v="0"/>
    <x v="0"/>
    <x v="0"/>
    <x v="2"/>
  </r>
  <r>
    <s v="2020/Pulau Lanting/Jaringan"/>
    <x v="2"/>
    <x v="2"/>
    <x v="3"/>
    <x v="10"/>
    <x v="140"/>
    <x v="1"/>
    <x v="3"/>
    <x v="0"/>
    <x v="1"/>
    <x v="0"/>
    <x v="4"/>
    <x v="0"/>
    <x v="0"/>
    <x v="0"/>
    <x v="0"/>
    <x v="0"/>
    <x v="0"/>
    <m/>
    <x v="0"/>
    <x v="0"/>
    <x v="0"/>
    <x v="0"/>
    <x v="2"/>
  </r>
  <r>
    <s v="2020/Perigiq/Jaringan"/>
    <x v="2"/>
    <x v="2"/>
    <x v="3"/>
    <x v="10"/>
    <x v="141"/>
    <x v="1"/>
    <x v="1"/>
    <x v="0"/>
    <x v="1"/>
    <x v="0"/>
    <x v="2"/>
    <x v="0"/>
    <x v="0"/>
    <x v="0"/>
    <x v="0"/>
    <x v="0"/>
    <x v="0"/>
    <m/>
    <x v="0"/>
    <x v="0"/>
    <x v="0"/>
    <x v="0"/>
    <x v="2"/>
  </r>
  <r>
    <s v="2020/Jambuk Makmur/Jaringan"/>
    <x v="2"/>
    <x v="2"/>
    <x v="3"/>
    <x v="0"/>
    <x v="132"/>
    <x v="1"/>
    <x v="3"/>
    <x v="0"/>
    <x v="1"/>
    <x v="0"/>
    <x v="4"/>
    <x v="0"/>
    <x v="0"/>
    <x v="0"/>
    <x v="0"/>
    <x v="0"/>
    <x v="0"/>
    <m/>
    <x v="0"/>
    <x v="0"/>
    <x v="0"/>
    <x v="0"/>
    <x v="2"/>
  </r>
  <r>
    <s v="2020/Lendian Liang Nayuk/Jaringan"/>
    <x v="2"/>
    <x v="2"/>
    <x v="3"/>
    <x v="12"/>
    <x v="118"/>
    <x v="2"/>
    <x v="2"/>
    <x v="0"/>
    <x v="1"/>
    <x v="0"/>
    <x v="3"/>
    <x v="0"/>
    <x v="0"/>
    <x v="0"/>
    <x v="0"/>
    <x v="0"/>
    <x v="0"/>
    <m/>
    <x v="0"/>
    <x v="0"/>
    <x v="0"/>
    <x v="0"/>
    <x v="2"/>
  </r>
  <r>
    <s v="2020/Kiaq/Jaringan"/>
    <x v="2"/>
    <x v="2"/>
    <x v="3"/>
    <x v="12"/>
    <x v="144"/>
    <x v="2"/>
    <x v="2"/>
    <x v="0"/>
    <x v="1"/>
    <x v="0"/>
    <x v="3"/>
    <x v="0"/>
    <x v="0"/>
    <x v="0"/>
    <x v="0"/>
    <x v="0"/>
    <x v="0"/>
    <m/>
    <x v="0"/>
    <x v="0"/>
    <x v="0"/>
    <x v="0"/>
    <x v="2"/>
  </r>
  <r>
    <s v="2020/Kenyanyan/Jaringan"/>
    <x v="2"/>
    <x v="2"/>
    <x v="3"/>
    <x v="12"/>
    <x v="146"/>
    <x v="2"/>
    <x v="2"/>
    <x v="0"/>
    <x v="1"/>
    <x v="0"/>
    <x v="3"/>
    <x v="0"/>
    <x v="0"/>
    <x v="0"/>
    <x v="0"/>
    <x v="0"/>
    <x v="0"/>
    <m/>
    <x v="0"/>
    <x v="0"/>
    <x v="0"/>
    <x v="0"/>
    <x v="2"/>
  </r>
  <r>
    <s v="2020/Damai Kota/Jaringan"/>
    <x v="2"/>
    <x v="2"/>
    <x v="3"/>
    <x v="13"/>
    <x v="169"/>
    <x v="1"/>
    <x v="3"/>
    <x v="0"/>
    <x v="1"/>
    <x v="0"/>
    <x v="4"/>
    <x v="0"/>
    <x v="0"/>
    <x v="0"/>
    <x v="0"/>
    <x v="0"/>
    <x v="0"/>
    <m/>
    <x v="0"/>
    <x v="0"/>
    <x v="0"/>
    <x v="0"/>
    <x v="2"/>
  </r>
  <r>
    <s v="2020/Besiq (Besik)/Jaringan"/>
    <x v="2"/>
    <x v="2"/>
    <x v="3"/>
    <x v="13"/>
    <x v="157"/>
    <x v="1"/>
    <x v="1"/>
    <x v="0"/>
    <x v="1"/>
    <x v="0"/>
    <x v="2"/>
    <x v="0"/>
    <x v="0"/>
    <x v="0"/>
    <x v="0"/>
    <x v="0"/>
    <x v="0"/>
    <m/>
    <x v="0"/>
    <x v="0"/>
    <x v="0"/>
    <x v="0"/>
    <x v="2"/>
  </r>
  <r>
    <s v="2020/Bermai/Jaringan"/>
    <x v="2"/>
    <x v="2"/>
    <x v="3"/>
    <x v="13"/>
    <x v="148"/>
    <x v="1"/>
    <x v="1"/>
    <x v="0"/>
    <x v="1"/>
    <x v="0"/>
    <x v="2"/>
    <x v="0"/>
    <x v="0"/>
    <x v="0"/>
    <x v="0"/>
    <x v="0"/>
    <x v="0"/>
    <m/>
    <x v="0"/>
    <x v="0"/>
    <x v="0"/>
    <x v="0"/>
    <x v="2"/>
  </r>
  <r>
    <s v="2020/Benung/Jaringan"/>
    <x v="2"/>
    <x v="2"/>
    <x v="3"/>
    <x v="13"/>
    <x v="149"/>
    <x v="2"/>
    <x v="2"/>
    <x v="0"/>
    <x v="1"/>
    <x v="0"/>
    <x v="3"/>
    <x v="0"/>
    <x v="0"/>
    <x v="0"/>
    <x v="0"/>
    <x v="0"/>
    <x v="0"/>
    <m/>
    <x v="0"/>
    <x v="0"/>
    <x v="0"/>
    <x v="0"/>
    <x v="2"/>
  </r>
  <r>
    <s v="2020/Tanjung Haur/Jaringan"/>
    <x v="2"/>
    <x v="2"/>
    <x v="3"/>
    <x v="14"/>
    <x v="150"/>
    <x v="1"/>
    <x v="1"/>
    <x v="0"/>
    <x v="1"/>
    <x v="0"/>
    <x v="2"/>
    <x v="0"/>
    <x v="0"/>
    <x v="0"/>
    <x v="0"/>
    <x v="0"/>
    <x v="0"/>
    <m/>
    <x v="0"/>
    <x v="0"/>
    <x v="0"/>
    <x v="0"/>
    <x v="2"/>
  </r>
  <r>
    <s v="2020/Penyinggahan Ulu/Jaringan"/>
    <x v="2"/>
    <x v="2"/>
    <x v="3"/>
    <x v="14"/>
    <x v="151"/>
    <x v="1"/>
    <x v="3"/>
    <x v="0"/>
    <x v="1"/>
    <x v="0"/>
    <x v="4"/>
    <x v="0"/>
    <x v="0"/>
    <x v="0"/>
    <x v="0"/>
    <x v="0"/>
    <x v="0"/>
    <m/>
    <x v="0"/>
    <x v="0"/>
    <x v="0"/>
    <x v="0"/>
    <x v="2"/>
  </r>
  <r>
    <s v="2020/Penyinggahan Ilir/Jaringan"/>
    <x v="2"/>
    <x v="2"/>
    <x v="3"/>
    <x v="14"/>
    <x v="152"/>
    <x v="1"/>
    <x v="3"/>
    <x v="0"/>
    <x v="1"/>
    <x v="0"/>
    <x v="4"/>
    <x v="0"/>
    <x v="0"/>
    <x v="0"/>
    <x v="0"/>
    <x v="0"/>
    <x v="0"/>
    <m/>
    <x v="0"/>
    <x v="0"/>
    <x v="0"/>
    <x v="0"/>
    <x v="2"/>
  </r>
  <r>
    <s v="2020/Minta/Jaringan"/>
    <x v="2"/>
    <x v="2"/>
    <x v="3"/>
    <x v="14"/>
    <x v="153"/>
    <x v="1"/>
    <x v="3"/>
    <x v="0"/>
    <x v="1"/>
    <x v="0"/>
    <x v="4"/>
    <x v="0"/>
    <x v="0"/>
    <x v="0"/>
    <x v="0"/>
    <x v="0"/>
    <x v="0"/>
    <m/>
    <x v="0"/>
    <x v="0"/>
    <x v="0"/>
    <x v="0"/>
    <x v="2"/>
  </r>
  <r>
    <s v="2020/Loa Deras/Jaringan"/>
    <x v="2"/>
    <x v="2"/>
    <x v="3"/>
    <x v="14"/>
    <x v="154"/>
    <x v="1"/>
    <x v="1"/>
    <x v="0"/>
    <x v="1"/>
    <x v="0"/>
    <x v="2"/>
    <x v="0"/>
    <x v="0"/>
    <x v="0"/>
    <x v="0"/>
    <x v="0"/>
    <x v="0"/>
    <m/>
    <x v="0"/>
    <x v="0"/>
    <x v="0"/>
    <x v="0"/>
    <x v="2"/>
  </r>
  <r>
    <s v="2020/Damai Seberang/Jaringan"/>
    <x v="2"/>
    <x v="2"/>
    <x v="3"/>
    <x v="13"/>
    <x v="170"/>
    <x v="2"/>
    <x v="2"/>
    <x v="0"/>
    <x v="1"/>
    <x v="0"/>
    <x v="3"/>
    <x v="0"/>
    <x v="0"/>
    <x v="0"/>
    <x v="0"/>
    <x v="0"/>
    <x v="0"/>
    <m/>
    <x v="0"/>
    <x v="0"/>
    <x v="0"/>
    <x v="0"/>
    <x v="2"/>
  </r>
  <r>
    <s v="2020/Bakung/Jaringan"/>
    <x v="2"/>
    <x v="2"/>
    <x v="3"/>
    <x v="14"/>
    <x v="155"/>
    <x v="1"/>
    <x v="1"/>
    <x v="0"/>
    <x v="1"/>
    <x v="0"/>
    <x v="2"/>
    <x v="0"/>
    <x v="0"/>
    <x v="0"/>
    <x v="0"/>
    <x v="0"/>
    <x v="0"/>
    <m/>
    <x v="0"/>
    <x v="0"/>
    <x v="0"/>
    <x v="0"/>
    <x v="2"/>
  </r>
  <r>
    <s v="2020/Teluk Tempudau/Jaringan"/>
    <x v="2"/>
    <x v="2"/>
    <x v="3"/>
    <x v="15"/>
    <x v="158"/>
    <x v="1"/>
    <x v="3"/>
    <x v="0"/>
    <x v="1"/>
    <x v="0"/>
    <x v="4"/>
    <x v="0"/>
    <x v="0"/>
    <x v="0"/>
    <x v="0"/>
    <x v="0"/>
    <x v="0"/>
    <m/>
    <x v="0"/>
    <x v="0"/>
    <x v="0"/>
    <x v="0"/>
    <x v="2"/>
  </r>
  <r>
    <s v="2020/Tanjung Pagar/Jaringan"/>
    <x v="2"/>
    <x v="2"/>
    <x v="3"/>
    <x v="15"/>
    <x v="168"/>
    <x v="1"/>
    <x v="1"/>
    <x v="0"/>
    <x v="1"/>
    <x v="0"/>
    <x v="2"/>
    <x v="0"/>
    <x v="0"/>
    <x v="0"/>
    <x v="0"/>
    <x v="0"/>
    <x v="0"/>
    <m/>
    <x v="0"/>
    <x v="0"/>
    <x v="0"/>
    <x v="0"/>
    <x v="2"/>
  </r>
  <r>
    <s v="2020/Tanjung Laong/Jaringan"/>
    <x v="2"/>
    <x v="2"/>
    <x v="3"/>
    <x v="15"/>
    <x v="159"/>
    <x v="1"/>
    <x v="3"/>
    <x v="0"/>
    <x v="1"/>
    <x v="0"/>
    <x v="4"/>
    <x v="0"/>
    <x v="0"/>
    <x v="0"/>
    <x v="0"/>
    <x v="0"/>
    <x v="0"/>
    <m/>
    <x v="0"/>
    <x v="0"/>
    <x v="0"/>
    <x v="0"/>
    <x v="2"/>
  </r>
  <r>
    <s v="2020/Sebelang/Jaringan"/>
    <x v="2"/>
    <x v="2"/>
    <x v="3"/>
    <x v="15"/>
    <x v="160"/>
    <x v="1"/>
    <x v="3"/>
    <x v="0"/>
    <x v="1"/>
    <x v="0"/>
    <x v="4"/>
    <x v="0"/>
    <x v="0"/>
    <x v="0"/>
    <x v="0"/>
    <x v="0"/>
    <x v="0"/>
    <m/>
    <x v="0"/>
    <x v="0"/>
    <x v="0"/>
    <x v="0"/>
    <x v="2"/>
  </r>
  <r>
    <s v="2020/Muara Beloan/Jaringan"/>
    <x v="2"/>
    <x v="2"/>
    <x v="3"/>
    <x v="15"/>
    <x v="161"/>
    <x v="1"/>
    <x v="1"/>
    <x v="0"/>
    <x v="1"/>
    <x v="0"/>
    <x v="2"/>
    <x v="0"/>
    <x v="0"/>
    <x v="0"/>
    <x v="0"/>
    <x v="0"/>
    <x v="0"/>
    <m/>
    <x v="0"/>
    <x v="0"/>
    <x v="0"/>
    <x v="0"/>
    <x v="2"/>
  </r>
  <r>
    <s v="2020/Muara Baroh/Jaringan"/>
    <x v="2"/>
    <x v="2"/>
    <x v="3"/>
    <x v="15"/>
    <x v="162"/>
    <x v="1"/>
    <x v="3"/>
    <x v="0"/>
    <x v="1"/>
    <x v="0"/>
    <x v="4"/>
    <x v="0"/>
    <x v="0"/>
    <x v="0"/>
    <x v="0"/>
    <x v="0"/>
    <x v="0"/>
    <m/>
    <x v="0"/>
    <x v="0"/>
    <x v="0"/>
    <x v="0"/>
    <x v="2"/>
  </r>
  <r>
    <s v="2020/Mendung/Jaringan"/>
    <x v="2"/>
    <x v="2"/>
    <x v="3"/>
    <x v="15"/>
    <x v="163"/>
    <x v="1"/>
    <x v="1"/>
    <x v="0"/>
    <x v="1"/>
    <x v="0"/>
    <x v="2"/>
    <x v="0"/>
    <x v="0"/>
    <x v="0"/>
    <x v="0"/>
    <x v="0"/>
    <x v="0"/>
    <m/>
    <x v="0"/>
    <x v="0"/>
    <x v="0"/>
    <x v="0"/>
    <x v="2"/>
  </r>
  <r>
    <s v="2020/Jerang Melayu/Jaringan"/>
    <x v="2"/>
    <x v="2"/>
    <x v="3"/>
    <x v="15"/>
    <x v="164"/>
    <x v="1"/>
    <x v="1"/>
    <x v="0"/>
    <x v="1"/>
    <x v="0"/>
    <x v="2"/>
    <x v="0"/>
    <x v="0"/>
    <x v="0"/>
    <x v="0"/>
    <x v="0"/>
    <x v="0"/>
    <m/>
    <x v="0"/>
    <x v="0"/>
    <x v="0"/>
    <x v="0"/>
    <x v="2"/>
  </r>
  <r>
    <s v="2020/Jerang Dayak/Jaringan"/>
    <x v="2"/>
    <x v="2"/>
    <x v="3"/>
    <x v="15"/>
    <x v="165"/>
    <x v="1"/>
    <x v="1"/>
    <x v="0"/>
    <x v="1"/>
    <x v="0"/>
    <x v="2"/>
    <x v="0"/>
    <x v="0"/>
    <x v="0"/>
    <x v="0"/>
    <x v="0"/>
    <x v="0"/>
    <m/>
    <x v="0"/>
    <x v="0"/>
    <x v="0"/>
    <x v="0"/>
    <x v="2"/>
  </r>
  <r>
    <s v="2020/Tepian Ulaq/Jaringan"/>
    <x v="2"/>
    <x v="2"/>
    <x v="3"/>
    <x v="15"/>
    <x v="156"/>
    <x v="1"/>
    <x v="3"/>
    <x v="0"/>
    <x v="1"/>
    <x v="0"/>
    <x v="4"/>
    <x v="0"/>
    <x v="0"/>
    <x v="0"/>
    <x v="0"/>
    <x v="0"/>
    <x v="0"/>
    <m/>
    <x v="0"/>
    <x v="0"/>
    <x v="0"/>
    <x v="0"/>
    <x v="2"/>
  </r>
  <r>
    <s v="2020/Jengan Danum/Jaringan"/>
    <x v="2"/>
    <x v="2"/>
    <x v="3"/>
    <x v="13"/>
    <x v="171"/>
    <x v="1"/>
    <x v="3"/>
    <x v="0"/>
    <x v="1"/>
    <x v="0"/>
    <x v="4"/>
    <x v="0"/>
    <x v="0"/>
    <x v="0"/>
    <x v="0"/>
    <x v="0"/>
    <x v="0"/>
    <m/>
    <x v="0"/>
    <x v="0"/>
    <x v="0"/>
    <x v="0"/>
    <x v="2"/>
  </r>
  <r>
    <s v="2020/Keay/Jaringan"/>
    <x v="2"/>
    <x v="2"/>
    <x v="3"/>
    <x v="13"/>
    <x v="192"/>
    <x v="2"/>
    <x v="2"/>
    <x v="0"/>
    <x v="1"/>
    <x v="0"/>
    <x v="3"/>
    <x v="0"/>
    <x v="0"/>
    <x v="0"/>
    <x v="0"/>
    <x v="0"/>
    <x v="0"/>
    <m/>
    <x v="0"/>
    <x v="0"/>
    <x v="0"/>
    <x v="0"/>
    <x v="2"/>
  </r>
  <r>
    <s v="2020/Kelian/Jaringan"/>
    <x v="2"/>
    <x v="2"/>
    <x v="3"/>
    <x v="13"/>
    <x v="191"/>
    <x v="2"/>
    <x v="2"/>
    <x v="0"/>
    <x v="1"/>
    <x v="0"/>
    <x v="3"/>
    <x v="0"/>
    <x v="0"/>
    <x v="0"/>
    <x v="0"/>
    <x v="0"/>
    <x v="0"/>
    <m/>
    <x v="0"/>
    <x v="0"/>
    <x v="0"/>
    <x v="0"/>
    <x v="2"/>
  </r>
  <r>
    <s v="2020/Kendesiq/Jaringan"/>
    <x v="2"/>
    <x v="2"/>
    <x v="3"/>
    <x v="12"/>
    <x v="193"/>
    <x v="2"/>
    <x v="2"/>
    <x v="0"/>
    <x v="1"/>
    <x v="0"/>
    <x v="3"/>
    <x v="0"/>
    <x v="0"/>
    <x v="0"/>
    <x v="0"/>
    <x v="0"/>
    <x v="0"/>
    <m/>
    <x v="0"/>
    <x v="0"/>
    <x v="0"/>
    <x v="0"/>
    <x v="2"/>
  </r>
  <r>
    <s v="2020/Kaliq/Jaringan"/>
    <x v="2"/>
    <x v="2"/>
    <x v="3"/>
    <x v="12"/>
    <x v="147"/>
    <x v="1"/>
    <x v="3"/>
    <x v="0"/>
    <x v="1"/>
    <x v="0"/>
    <x v="4"/>
    <x v="0"/>
    <x v="0"/>
    <x v="0"/>
    <x v="0"/>
    <x v="0"/>
    <x v="0"/>
    <m/>
    <x v="0"/>
    <x v="0"/>
    <x v="0"/>
    <x v="0"/>
    <x v="2"/>
  </r>
  <r>
    <s v="2020/Betung/Jaringan"/>
    <x v="2"/>
    <x v="2"/>
    <x v="3"/>
    <x v="12"/>
    <x v="172"/>
    <x v="1"/>
    <x v="1"/>
    <x v="0"/>
    <x v="1"/>
    <x v="0"/>
    <x v="2"/>
    <x v="0"/>
    <x v="0"/>
    <x v="0"/>
    <x v="0"/>
    <x v="0"/>
    <x v="0"/>
    <m/>
    <x v="0"/>
    <x v="0"/>
    <x v="0"/>
    <x v="0"/>
    <x v="2"/>
  </r>
  <r>
    <s v="2020/Bentas/Jaringan"/>
    <x v="2"/>
    <x v="2"/>
    <x v="3"/>
    <x v="12"/>
    <x v="173"/>
    <x v="2"/>
    <x v="2"/>
    <x v="0"/>
    <x v="1"/>
    <x v="0"/>
    <x v="3"/>
    <x v="0"/>
    <x v="0"/>
    <x v="0"/>
    <x v="0"/>
    <x v="0"/>
    <x v="0"/>
    <m/>
    <x v="0"/>
    <x v="0"/>
    <x v="0"/>
    <x v="0"/>
    <x v="2"/>
  </r>
  <r>
    <s v="2020/Payang/Jaringan"/>
    <x v="2"/>
    <x v="2"/>
    <x v="3"/>
    <x v="16"/>
    <x v="174"/>
    <x v="1"/>
    <x v="1"/>
    <x v="0"/>
    <x v="1"/>
    <x v="0"/>
    <x v="2"/>
    <x v="0"/>
    <x v="0"/>
    <x v="0"/>
    <x v="0"/>
    <x v="0"/>
    <x v="0"/>
    <m/>
    <x v="0"/>
    <x v="0"/>
    <x v="0"/>
    <x v="0"/>
    <x v="2"/>
  </r>
  <r>
    <s v="2020/Muara Lawa/Jaringan"/>
    <x v="2"/>
    <x v="2"/>
    <x v="3"/>
    <x v="16"/>
    <x v="175"/>
    <x v="1"/>
    <x v="3"/>
    <x v="0"/>
    <x v="1"/>
    <x v="0"/>
    <x v="4"/>
    <x v="0"/>
    <x v="0"/>
    <x v="0"/>
    <x v="0"/>
    <x v="0"/>
    <x v="0"/>
    <m/>
    <x v="0"/>
    <x v="0"/>
    <x v="0"/>
    <x v="0"/>
    <x v="2"/>
  </r>
  <r>
    <s v="2020/Muara Begai/Jaringan"/>
    <x v="2"/>
    <x v="2"/>
    <x v="3"/>
    <x v="16"/>
    <x v="176"/>
    <x v="1"/>
    <x v="3"/>
    <x v="0"/>
    <x v="1"/>
    <x v="0"/>
    <x v="4"/>
    <x v="0"/>
    <x v="0"/>
    <x v="0"/>
    <x v="0"/>
    <x v="0"/>
    <x v="0"/>
    <m/>
    <x v="0"/>
    <x v="0"/>
    <x v="0"/>
    <x v="0"/>
    <x v="2"/>
  </r>
  <r>
    <s v="2020/Lataq/Lotaq/Jaringan"/>
    <x v="2"/>
    <x v="2"/>
    <x v="3"/>
    <x v="16"/>
    <x v="177"/>
    <x v="1"/>
    <x v="1"/>
    <x v="0"/>
    <x v="1"/>
    <x v="0"/>
    <x v="2"/>
    <x v="0"/>
    <x v="0"/>
    <x v="0"/>
    <x v="0"/>
    <x v="0"/>
    <x v="0"/>
    <m/>
    <x v="0"/>
    <x v="0"/>
    <x v="0"/>
    <x v="0"/>
    <x v="2"/>
  </r>
  <r>
    <s v="2020/Lambing/Jaringan"/>
    <x v="2"/>
    <x v="2"/>
    <x v="3"/>
    <x v="16"/>
    <x v="178"/>
    <x v="1"/>
    <x v="1"/>
    <x v="0"/>
    <x v="1"/>
    <x v="0"/>
    <x v="2"/>
    <x v="0"/>
    <x v="0"/>
    <x v="0"/>
    <x v="0"/>
    <x v="0"/>
    <x v="0"/>
    <m/>
    <x v="0"/>
    <x v="0"/>
    <x v="0"/>
    <x v="0"/>
    <x v="2"/>
  </r>
  <r>
    <s v="2020/Dingin/Jaringan"/>
    <x v="2"/>
    <x v="2"/>
    <x v="3"/>
    <x v="16"/>
    <x v="179"/>
    <x v="1"/>
    <x v="3"/>
    <x v="0"/>
    <x v="1"/>
    <x v="0"/>
    <x v="4"/>
    <x v="0"/>
    <x v="0"/>
    <x v="0"/>
    <x v="0"/>
    <x v="0"/>
    <x v="0"/>
    <m/>
    <x v="0"/>
    <x v="0"/>
    <x v="0"/>
    <x v="0"/>
    <x v="2"/>
  </r>
  <r>
    <s v="2020/Cempedas/Jaringan"/>
    <x v="2"/>
    <x v="2"/>
    <x v="3"/>
    <x v="16"/>
    <x v="180"/>
    <x v="1"/>
    <x v="1"/>
    <x v="0"/>
    <x v="1"/>
    <x v="0"/>
    <x v="2"/>
    <x v="0"/>
    <x v="0"/>
    <x v="0"/>
    <x v="0"/>
    <x v="0"/>
    <x v="0"/>
    <m/>
    <x v="0"/>
    <x v="0"/>
    <x v="0"/>
    <x v="0"/>
    <x v="2"/>
  </r>
  <r>
    <s v="2020/Benggeris/Jaringan"/>
    <x v="2"/>
    <x v="2"/>
    <x v="3"/>
    <x v="16"/>
    <x v="181"/>
    <x v="1"/>
    <x v="1"/>
    <x v="0"/>
    <x v="1"/>
    <x v="0"/>
    <x v="2"/>
    <x v="0"/>
    <x v="0"/>
    <x v="0"/>
    <x v="0"/>
    <x v="0"/>
    <x v="0"/>
    <m/>
    <x v="0"/>
    <x v="0"/>
    <x v="0"/>
    <x v="0"/>
    <x v="2"/>
  </r>
  <r>
    <s v="2020/Tepulang/Jaringan"/>
    <x v="2"/>
    <x v="2"/>
    <x v="3"/>
    <x v="13"/>
    <x v="182"/>
    <x v="1"/>
    <x v="3"/>
    <x v="0"/>
    <x v="1"/>
    <x v="0"/>
    <x v="4"/>
    <x v="0"/>
    <x v="0"/>
    <x v="0"/>
    <x v="0"/>
    <x v="0"/>
    <x v="0"/>
    <m/>
    <x v="0"/>
    <x v="0"/>
    <x v="0"/>
    <x v="0"/>
    <x v="2"/>
  </r>
  <r>
    <s v="2020/Sempatn Kelauq/Jaringan"/>
    <x v="2"/>
    <x v="2"/>
    <x v="3"/>
    <x v="13"/>
    <x v="183"/>
    <x v="1"/>
    <x v="1"/>
    <x v="0"/>
    <x v="1"/>
    <x v="0"/>
    <x v="2"/>
    <x v="0"/>
    <x v="0"/>
    <x v="0"/>
    <x v="0"/>
    <x v="0"/>
    <x v="0"/>
    <m/>
    <x v="0"/>
    <x v="0"/>
    <x v="0"/>
    <x v="0"/>
    <x v="2"/>
  </r>
  <r>
    <s v="2020/Muara Tokong/Jaringan"/>
    <x v="2"/>
    <x v="2"/>
    <x v="3"/>
    <x v="13"/>
    <x v="184"/>
    <x v="2"/>
    <x v="2"/>
    <x v="0"/>
    <x v="1"/>
    <x v="0"/>
    <x v="3"/>
    <x v="0"/>
    <x v="0"/>
    <x v="0"/>
    <x v="0"/>
    <x v="0"/>
    <x v="0"/>
    <m/>
    <x v="0"/>
    <x v="0"/>
    <x v="0"/>
    <x v="0"/>
    <x v="2"/>
  </r>
  <r>
    <s v="2020/Muara Nyahing/Jaringan"/>
    <x v="2"/>
    <x v="2"/>
    <x v="3"/>
    <x v="13"/>
    <x v="185"/>
    <x v="1"/>
    <x v="1"/>
    <x v="0"/>
    <x v="1"/>
    <x v="0"/>
    <x v="2"/>
    <x v="0"/>
    <x v="0"/>
    <x v="0"/>
    <x v="0"/>
    <x v="0"/>
    <x v="0"/>
    <m/>
    <x v="0"/>
    <x v="0"/>
    <x v="0"/>
    <x v="0"/>
    <x v="2"/>
  </r>
  <r>
    <s v="2020/Muara Nilik/Jaringan"/>
    <x v="2"/>
    <x v="2"/>
    <x v="3"/>
    <x v="13"/>
    <x v="186"/>
    <x v="1"/>
    <x v="1"/>
    <x v="0"/>
    <x v="1"/>
    <x v="0"/>
    <x v="2"/>
    <x v="0"/>
    <x v="0"/>
    <x v="0"/>
    <x v="0"/>
    <x v="0"/>
    <x v="0"/>
    <m/>
    <x v="0"/>
    <x v="0"/>
    <x v="0"/>
    <x v="0"/>
    <x v="2"/>
  </r>
  <r>
    <s v="2020/Muara Bomboy/Jaringan"/>
    <x v="2"/>
    <x v="2"/>
    <x v="3"/>
    <x v="13"/>
    <x v="187"/>
    <x v="1"/>
    <x v="3"/>
    <x v="0"/>
    <x v="1"/>
    <x v="0"/>
    <x v="4"/>
    <x v="0"/>
    <x v="0"/>
    <x v="0"/>
    <x v="0"/>
    <x v="0"/>
    <x v="0"/>
    <m/>
    <x v="0"/>
    <x v="0"/>
    <x v="0"/>
    <x v="0"/>
    <x v="2"/>
  </r>
  <r>
    <s v="2020/Mendika/Jaringan"/>
    <x v="2"/>
    <x v="2"/>
    <x v="3"/>
    <x v="13"/>
    <x v="188"/>
    <x v="1"/>
    <x v="3"/>
    <x v="0"/>
    <x v="1"/>
    <x v="0"/>
    <x v="4"/>
    <x v="0"/>
    <x v="0"/>
    <x v="0"/>
    <x v="0"/>
    <x v="0"/>
    <x v="0"/>
    <m/>
    <x v="0"/>
    <x v="0"/>
    <x v="0"/>
    <x v="0"/>
    <x v="2"/>
  </r>
  <r>
    <s v="2020/Mantar/Jaringan"/>
    <x v="2"/>
    <x v="2"/>
    <x v="3"/>
    <x v="13"/>
    <x v="189"/>
    <x v="1"/>
    <x v="1"/>
    <x v="0"/>
    <x v="1"/>
    <x v="0"/>
    <x v="2"/>
    <x v="0"/>
    <x v="0"/>
    <x v="0"/>
    <x v="0"/>
    <x v="0"/>
    <x v="0"/>
    <m/>
    <x v="0"/>
    <x v="0"/>
    <x v="0"/>
    <x v="0"/>
    <x v="2"/>
  </r>
  <r>
    <s v="2020/Lumpat Dahuq/Jaringan"/>
    <x v="2"/>
    <x v="2"/>
    <x v="3"/>
    <x v="13"/>
    <x v="190"/>
    <x v="2"/>
    <x v="2"/>
    <x v="0"/>
    <x v="1"/>
    <x v="0"/>
    <x v="3"/>
    <x v="0"/>
    <x v="0"/>
    <x v="0"/>
    <x v="0"/>
    <x v="0"/>
    <x v="0"/>
    <m/>
    <x v="0"/>
    <x v="0"/>
    <x v="0"/>
    <x v="0"/>
    <x v="2"/>
  </r>
  <r>
    <s v="2020/Belempung Ulaq/Jaringan"/>
    <x v="2"/>
    <x v="2"/>
    <x v="3"/>
    <x v="7"/>
    <x v="67"/>
    <x v="1"/>
    <x v="1"/>
    <x v="0"/>
    <x v="1"/>
    <x v="0"/>
    <x v="2"/>
    <x v="0"/>
    <x v="0"/>
    <x v="0"/>
    <x v="0"/>
    <x v="0"/>
    <x v="0"/>
    <m/>
    <x v="0"/>
    <x v="0"/>
    <x v="0"/>
    <x v="0"/>
    <x v="2"/>
  </r>
  <r>
    <s v="2020/Barong Tongkok/Jaringan"/>
    <x v="2"/>
    <x v="2"/>
    <x v="3"/>
    <x v="7"/>
    <x v="68"/>
    <x v="1"/>
    <x v="3"/>
    <x v="0"/>
    <x v="1"/>
    <x v="0"/>
    <x v="4"/>
    <x v="0"/>
    <x v="0"/>
    <x v="0"/>
    <x v="0"/>
    <x v="0"/>
    <x v="0"/>
    <m/>
    <x v="0"/>
    <x v="0"/>
    <x v="0"/>
    <x v="0"/>
    <x v="2"/>
  </r>
  <r>
    <s v="2020/Tanjung Soke/Jaringan"/>
    <x v="2"/>
    <x v="2"/>
    <x v="3"/>
    <x v="0"/>
    <x v="0"/>
    <x v="2"/>
    <x v="2"/>
    <x v="0"/>
    <x v="1"/>
    <x v="0"/>
    <x v="3"/>
    <x v="0"/>
    <x v="0"/>
    <x v="0"/>
    <x v="0"/>
    <x v="0"/>
    <x v="0"/>
    <m/>
    <x v="0"/>
    <x v="0"/>
    <x v="0"/>
    <x v="0"/>
    <x v="2"/>
  </r>
  <r>
    <s v="2020/Tende/Tower"/>
    <x v="3"/>
    <x v="2"/>
    <x v="4"/>
    <x v="11"/>
    <x v="101"/>
    <x v="0"/>
    <x v="0"/>
    <x v="0"/>
    <x v="0"/>
    <x v="0"/>
    <x v="1"/>
    <x v="0"/>
    <x v="0"/>
    <x v="0"/>
    <x v="0"/>
    <x v="0"/>
    <x v="1"/>
    <s v="115.7621"/>
    <x v="1"/>
    <x v="14"/>
    <x v="1"/>
    <x v="0"/>
    <x v="3"/>
  </r>
  <r>
    <s v="2020/Dingin/Tower"/>
    <x v="3"/>
    <x v="2"/>
    <x v="4"/>
    <x v="16"/>
    <x v="179"/>
    <x v="0"/>
    <x v="0"/>
    <x v="0"/>
    <x v="0"/>
    <x v="0"/>
    <x v="1"/>
    <x v="0"/>
    <x v="0"/>
    <x v="0"/>
    <x v="0"/>
    <x v="0"/>
    <x v="0"/>
    <s v="E.115ᴼ46'201'"/>
    <x v="1"/>
    <x v="5"/>
    <x v="1"/>
    <x v="0"/>
    <x v="3"/>
  </r>
  <r>
    <s v="2020/Lambing/Tower"/>
    <x v="3"/>
    <x v="2"/>
    <x v="4"/>
    <x v="16"/>
    <x v="178"/>
    <x v="0"/>
    <x v="0"/>
    <x v="0"/>
    <x v="0"/>
    <x v="0"/>
    <x v="1"/>
    <x v="0"/>
    <x v="0"/>
    <x v="0"/>
    <x v="0"/>
    <x v="0"/>
    <x v="0"/>
    <m/>
    <x v="1"/>
    <x v="6"/>
    <x v="1"/>
    <x v="0"/>
    <x v="3"/>
  </r>
  <r>
    <s v="2020/Muhur/Tower"/>
    <x v="3"/>
    <x v="2"/>
    <x v="4"/>
    <x v="12"/>
    <x v="115"/>
    <x v="0"/>
    <x v="0"/>
    <x v="0"/>
    <x v="0"/>
    <x v="0"/>
    <x v="1"/>
    <x v="0"/>
    <x v="0"/>
    <x v="0"/>
    <x v="0"/>
    <x v="0"/>
    <x v="0"/>
    <s v="E.115ᴼ55'00,8'"/>
    <x v="1"/>
    <x v="4"/>
    <x v="1"/>
    <x v="0"/>
    <x v="3"/>
  </r>
  <r>
    <s v="2020/Tanah Mea (Tana Mea)/Tower"/>
    <x v="3"/>
    <x v="2"/>
    <x v="4"/>
    <x v="12"/>
    <x v="111"/>
    <x v="0"/>
    <x v="0"/>
    <x v="0"/>
    <x v="0"/>
    <x v="0"/>
    <x v="1"/>
    <x v="0"/>
    <x v="0"/>
    <x v="0"/>
    <x v="0"/>
    <x v="0"/>
    <x v="0"/>
    <m/>
    <x v="1"/>
    <x v="4"/>
    <x v="1"/>
    <x v="0"/>
    <x v="3"/>
  </r>
  <r>
    <s v="2020/Muara Lawa/Tower"/>
    <x v="3"/>
    <x v="2"/>
    <x v="4"/>
    <x v="16"/>
    <x v="175"/>
    <x v="0"/>
    <x v="0"/>
    <x v="0"/>
    <x v="0"/>
    <x v="0"/>
    <x v="1"/>
    <x v="0"/>
    <x v="0"/>
    <x v="0"/>
    <x v="0"/>
    <x v="0"/>
    <x v="0"/>
    <s v="E.115'68980'"/>
    <x v="1"/>
    <x v="3"/>
    <x v="1"/>
    <x v="0"/>
    <x v="3"/>
  </r>
  <r>
    <s v="2020/Muara Lawa/Tower"/>
    <x v="3"/>
    <x v="2"/>
    <x v="4"/>
    <x v="16"/>
    <x v="175"/>
    <x v="0"/>
    <x v="0"/>
    <x v="0"/>
    <x v="0"/>
    <x v="0"/>
    <x v="1"/>
    <x v="0"/>
    <x v="0"/>
    <x v="0"/>
    <x v="0"/>
    <x v="0"/>
    <x v="0"/>
    <s v="E.115ᴼ45'42,8'"/>
    <x v="1"/>
    <x v="4"/>
    <x v="1"/>
    <x v="0"/>
    <x v="3"/>
  </r>
  <r>
    <s v="2020/Dilang Puti/Tower"/>
    <x v="3"/>
    <x v="2"/>
    <x v="4"/>
    <x v="11"/>
    <x v="107"/>
    <x v="0"/>
    <x v="0"/>
    <x v="0"/>
    <x v="0"/>
    <x v="0"/>
    <x v="1"/>
    <x v="0"/>
    <x v="0"/>
    <x v="0"/>
    <x v="0"/>
    <x v="0"/>
    <x v="0"/>
    <s v="E.116ᴼ46'02,0'"/>
    <x v="1"/>
    <x v="4"/>
    <x v="1"/>
    <x v="0"/>
    <x v="3"/>
  </r>
  <r>
    <s v="2020/Tanjung Isuy/Tower"/>
    <x v="3"/>
    <x v="2"/>
    <x v="4"/>
    <x v="10"/>
    <x v="139"/>
    <x v="0"/>
    <x v="0"/>
    <x v="0"/>
    <x v="0"/>
    <x v="0"/>
    <x v="1"/>
    <x v="0"/>
    <x v="0"/>
    <x v="0"/>
    <x v="0"/>
    <x v="0"/>
    <x v="0"/>
    <s v="E.116ᴼ08'22,1'"/>
    <x v="1"/>
    <x v="4"/>
    <x v="1"/>
    <x v="0"/>
    <x v="3"/>
  </r>
  <r>
    <s v="2020/Tanjung Isuy/Tower"/>
    <x v="3"/>
    <x v="2"/>
    <x v="4"/>
    <x v="10"/>
    <x v="139"/>
    <x v="0"/>
    <x v="0"/>
    <x v="0"/>
    <x v="0"/>
    <x v="0"/>
    <x v="1"/>
    <x v="0"/>
    <x v="0"/>
    <x v="0"/>
    <x v="0"/>
    <x v="0"/>
    <x v="0"/>
    <s v="E.116ᴼ08'626''"/>
    <x v="1"/>
    <x v="7"/>
    <x v="1"/>
    <x v="0"/>
    <x v="3"/>
  </r>
  <r>
    <s v="2020/Perigiq/Tower"/>
    <x v="3"/>
    <x v="2"/>
    <x v="4"/>
    <x v="10"/>
    <x v="141"/>
    <x v="0"/>
    <x v="0"/>
    <x v="0"/>
    <x v="0"/>
    <x v="0"/>
    <x v="1"/>
    <x v="0"/>
    <x v="0"/>
    <x v="0"/>
    <x v="0"/>
    <x v="0"/>
    <x v="2"/>
    <s v="116.0641"/>
    <x v="1"/>
    <x v="14"/>
    <x v="1"/>
    <x v="0"/>
    <x v="3"/>
  </r>
  <r>
    <s v="2020/Muara Nayan/Tower"/>
    <x v="3"/>
    <x v="2"/>
    <x v="4"/>
    <x v="10"/>
    <x v="121"/>
    <x v="0"/>
    <x v="0"/>
    <x v="0"/>
    <x v="0"/>
    <x v="0"/>
    <x v="1"/>
    <x v="0"/>
    <x v="0"/>
    <x v="0"/>
    <x v="0"/>
    <x v="0"/>
    <x v="0"/>
    <s v="E.116.10066"/>
    <x v="1"/>
    <x v="4"/>
    <x v="1"/>
    <x v="0"/>
    <x v="3"/>
  </r>
  <r>
    <s v="2020/Jambuk/Tower"/>
    <x v="3"/>
    <x v="2"/>
    <x v="4"/>
    <x v="0"/>
    <x v="133"/>
    <x v="0"/>
    <x v="0"/>
    <x v="0"/>
    <x v="0"/>
    <x v="0"/>
    <x v="1"/>
    <x v="0"/>
    <x v="0"/>
    <x v="0"/>
    <x v="0"/>
    <x v="0"/>
    <x v="0"/>
    <s v="E.116ᴼ16 0,02"/>
    <x v="1"/>
    <x v="8"/>
    <x v="1"/>
    <x v="0"/>
    <x v="3"/>
  </r>
  <r>
    <s v="2020/Penawai/Tower"/>
    <x v="3"/>
    <x v="2"/>
    <x v="4"/>
    <x v="0"/>
    <x v="125"/>
    <x v="0"/>
    <x v="0"/>
    <x v="0"/>
    <x v="0"/>
    <x v="0"/>
    <x v="1"/>
    <x v="0"/>
    <x v="0"/>
    <x v="0"/>
    <x v="0"/>
    <x v="0"/>
    <x v="0"/>
    <s v="E.116 14.217"/>
    <x v="1"/>
    <x v="4"/>
    <x v="1"/>
    <x v="0"/>
    <x v="3"/>
  </r>
  <r>
    <s v="2020/Bukit Harapan/Tower"/>
    <x v="3"/>
    <x v="2"/>
    <x v="4"/>
    <x v="0"/>
    <x v="136"/>
    <x v="0"/>
    <x v="0"/>
    <x v="0"/>
    <x v="0"/>
    <x v="0"/>
    <x v="1"/>
    <x v="0"/>
    <x v="0"/>
    <x v="0"/>
    <x v="0"/>
    <x v="0"/>
    <x v="0"/>
    <m/>
    <x v="1"/>
    <x v="1"/>
    <x v="1"/>
    <x v="0"/>
    <x v="3"/>
  </r>
  <r>
    <s v="2020/Muara Kedang/Tower"/>
    <x v="3"/>
    <x v="2"/>
    <x v="4"/>
    <x v="0"/>
    <x v="129"/>
    <x v="0"/>
    <x v="0"/>
    <x v="0"/>
    <x v="0"/>
    <x v="0"/>
    <x v="1"/>
    <x v="0"/>
    <x v="0"/>
    <x v="0"/>
    <x v="0"/>
    <x v="0"/>
    <x v="0"/>
    <m/>
    <x v="1"/>
    <x v="15"/>
    <x v="1"/>
    <x v="0"/>
    <x v="3"/>
  </r>
  <r>
    <s v="2020/Besiq (Besik)/Tower"/>
    <x v="3"/>
    <x v="2"/>
    <x v="4"/>
    <x v="13"/>
    <x v="157"/>
    <x v="0"/>
    <x v="0"/>
    <x v="0"/>
    <x v="0"/>
    <x v="0"/>
    <x v="1"/>
    <x v="0"/>
    <x v="0"/>
    <x v="0"/>
    <x v="0"/>
    <x v="0"/>
    <x v="3"/>
    <s v="115.5582"/>
    <x v="1"/>
    <x v="14"/>
    <x v="1"/>
    <x v="0"/>
    <x v="3"/>
  </r>
  <r>
    <s v="2020/Muara Tae/Tower"/>
    <x v="3"/>
    <x v="2"/>
    <x v="4"/>
    <x v="10"/>
    <x v="143"/>
    <x v="0"/>
    <x v="0"/>
    <x v="0"/>
    <x v="0"/>
    <x v="0"/>
    <x v="1"/>
    <x v="0"/>
    <x v="0"/>
    <x v="0"/>
    <x v="0"/>
    <x v="0"/>
    <x v="0"/>
    <m/>
    <x v="1"/>
    <x v="4"/>
    <x v="1"/>
    <x v="0"/>
    <x v="3"/>
  </r>
  <r>
    <s v="2020/Keay/Tower"/>
    <x v="3"/>
    <x v="2"/>
    <x v="4"/>
    <x v="13"/>
    <x v="192"/>
    <x v="0"/>
    <x v="0"/>
    <x v="0"/>
    <x v="0"/>
    <x v="0"/>
    <x v="1"/>
    <x v="0"/>
    <x v="0"/>
    <x v="0"/>
    <x v="0"/>
    <x v="0"/>
    <x v="0"/>
    <s v="E.115'41.46.7'"/>
    <x v="1"/>
    <x v="3"/>
    <x v="1"/>
    <x v="0"/>
    <x v="3"/>
  </r>
  <r>
    <s v="2020/Jengan Danum/Tower"/>
    <x v="3"/>
    <x v="2"/>
    <x v="4"/>
    <x v="13"/>
    <x v="171"/>
    <x v="0"/>
    <x v="0"/>
    <x v="0"/>
    <x v="0"/>
    <x v="0"/>
    <x v="1"/>
    <x v="0"/>
    <x v="0"/>
    <x v="0"/>
    <x v="0"/>
    <x v="0"/>
    <x v="0"/>
    <s v="E.115ᴼ43'16,6''"/>
    <x v="1"/>
    <x v="9"/>
    <x v="1"/>
    <x v="0"/>
    <x v="3"/>
  </r>
  <r>
    <s v="2020/Melak Ulu/Tower"/>
    <x v="3"/>
    <x v="2"/>
    <x v="4"/>
    <x v="9"/>
    <x v="87"/>
    <x v="0"/>
    <x v="0"/>
    <x v="0"/>
    <x v="0"/>
    <x v="0"/>
    <x v="1"/>
    <x v="0"/>
    <x v="0"/>
    <x v="0"/>
    <x v="0"/>
    <x v="0"/>
    <x v="0"/>
    <s v="PHE"/>
    <x v="1"/>
    <x v="4"/>
    <x v="1"/>
    <x v="0"/>
    <x v="3"/>
  </r>
  <r>
    <s v="2020/Melak Ulu/Tower"/>
    <x v="3"/>
    <x v="2"/>
    <x v="4"/>
    <x v="9"/>
    <x v="87"/>
    <x v="0"/>
    <x v="0"/>
    <x v="0"/>
    <x v="0"/>
    <x v="0"/>
    <x v="1"/>
    <x v="0"/>
    <x v="0"/>
    <x v="0"/>
    <x v="0"/>
    <x v="0"/>
    <x v="0"/>
    <s v="E.115°48'58"/>
    <x v="1"/>
    <x v="4"/>
    <x v="1"/>
    <x v="0"/>
    <x v="3"/>
  </r>
  <r>
    <s v="2020/Melak Ulu/Tower"/>
    <x v="3"/>
    <x v="2"/>
    <x v="4"/>
    <x v="9"/>
    <x v="87"/>
    <x v="0"/>
    <x v="0"/>
    <x v="0"/>
    <x v="0"/>
    <x v="0"/>
    <x v="1"/>
    <x v="0"/>
    <x v="0"/>
    <x v="0"/>
    <x v="0"/>
    <x v="0"/>
    <x v="0"/>
    <s v="E.115°49'24,1'"/>
    <x v="1"/>
    <x v="4"/>
    <x v="1"/>
    <x v="0"/>
    <x v="3"/>
  </r>
  <r>
    <s v="2020/Melak Ulu/Tower"/>
    <x v="3"/>
    <x v="2"/>
    <x v="4"/>
    <x v="9"/>
    <x v="87"/>
    <x v="0"/>
    <x v="0"/>
    <x v="0"/>
    <x v="0"/>
    <x v="0"/>
    <x v="1"/>
    <x v="0"/>
    <x v="0"/>
    <x v="0"/>
    <x v="0"/>
    <x v="0"/>
    <x v="0"/>
    <s v="E.115. 1892"/>
    <x v="1"/>
    <x v="10"/>
    <x v="1"/>
    <x v="0"/>
    <x v="3"/>
  </r>
  <r>
    <s v="2020/Melak Ulu/Tower"/>
    <x v="3"/>
    <x v="2"/>
    <x v="4"/>
    <x v="9"/>
    <x v="87"/>
    <x v="0"/>
    <x v="0"/>
    <x v="0"/>
    <x v="0"/>
    <x v="0"/>
    <x v="1"/>
    <x v="0"/>
    <x v="0"/>
    <x v="0"/>
    <x v="0"/>
    <x v="0"/>
    <x v="0"/>
    <s v="E.115ᴼ49'24,1'"/>
    <x v="1"/>
    <x v="7"/>
    <x v="1"/>
    <x v="0"/>
    <x v="3"/>
  </r>
  <r>
    <s v="2020/Muara Bunyut/Tower"/>
    <x v="3"/>
    <x v="2"/>
    <x v="4"/>
    <x v="9"/>
    <x v="85"/>
    <x v="0"/>
    <x v="0"/>
    <x v="0"/>
    <x v="0"/>
    <x v="0"/>
    <x v="1"/>
    <x v="0"/>
    <x v="0"/>
    <x v="0"/>
    <x v="0"/>
    <x v="0"/>
    <x v="0"/>
    <s v="E.117°06'56,8'"/>
    <x v="1"/>
    <x v="4"/>
    <x v="1"/>
    <x v="0"/>
    <x v="3"/>
  </r>
  <r>
    <s v="2020/Muara Bunyut/Tower"/>
    <x v="3"/>
    <x v="2"/>
    <x v="4"/>
    <x v="9"/>
    <x v="85"/>
    <x v="0"/>
    <x v="0"/>
    <x v="0"/>
    <x v="0"/>
    <x v="0"/>
    <x v="1"/>
    <x v="0"/>
    <x v="0"/>
    <x v="0"/>
    <x v="0"/>
    <x v="0"/>
    <x v="0"/>
    <s v="E.115.85538"/>
    <x v="1"/>
    <x v="1"/>
    <x v="1"/>
    <x v="0"/>
    <x v="3"/>
  </r>
  <r>
    <s v="2020/Sekolaq Darat/Tower"/>
    <x v="3"/>
    <x v="2"/>
    <x v="4"/>
    <x v="3"/>
    <x v="3"/>
    <x v="0"/>
    <x v="0"/>
    <x v="0"/>
    <x v="0"/>
    <x v="0"/>
    <x v="1"/>
    <x v="0"/>
    <x v="0"/>
    <x v="0"/>
    <x v="0"/>
    <x v="0"/>
    <x v="0"/>
    <s v="E.115. 78086"/>
    <x v="1"/>
    <x v="1"/>
    <x v="1"/>
    <x v="0"/>
    <x v="3"/>
  </r>
  <r>
    <s v="2020/Sekolaq Darat/Tower"/>
    <x v="3"/>
    <x v="2"/>
    <x v="4"/>
    <x v="3"/>
    <x v="3"/>
    <x v="0"/>
    <x v="0"/>
    <x v="0"/>
    <x v="0"/>
    <x v="0"/>
    <x v="1"/>
    <x v="0"/>
    <x v="0"/>
    <x v="0"/>
    <x v="0"/>
    <x v="0"/>
    <x v="0"/>
    <s v="E.115ᴼ43'06,9'"/>
    <x v="1"/>
    <x v="4"/>
    <x v="1"/>
    <x v="0"/>
    <x v="3"/>
  </r>
  <r>
    <s v="2020/Ombau Asa/Tower"/>
    <x v="3"/>
    <x v="2"/>
    <x v="4"/>
    <x v="7"/>
    <x v="58"/>
    <x v="0"/>
    <x v="0"/>
    <x v="0"/>
    <x v="0"/>
    <x v="0"/>
    <x v="1"/>
    <x v="0"/>
    <x v="0"/>
    <x v="0"/>
    <x v="0"/>
    <x v="0"/>
    <x v="0"/>
    <s v="E.115ᴼ42'58,80'"/>
    <x v="1"/>
    <x v="1"/>
    <x v="1"/>
    <x v="0"/>
    <x v="3"/>
  </r>
  <r>
    <s v="2020/Damai Kota/Tower"/>
    <x v="3"/>
    <x v="2"/>
    <x v="4"/>
    <x v="13"/>
    <x v="169"/>
    <x v="0"/>
    <x v="0"/>
    <x v="0"/>
    <x v="0"/>
    <x v="0"/>
    <x v="1"/>
    <x v="0"/>
    <x v="0"/>
    <x v="0"/>
    <x v="0"/>
    <x v="0"/>
    <x v="0"/>
    <s v="E.115ᴼ41'48,3'"/>
    <x v="1"/>
    <x v="1"/>
    <x v="1"/>
    <x v="0"/>
    <x v="3"/>
  </r>
  <r>
    <s v="2020/Damai Kota/Tower"/>
    <x v="3"/>
    <x v="2"/>
    <x v="4"/>
    <x v="13"/>
    <x v="169"/>
    <x v="0"/>
    <x v="0"/>
    <x v="0"/>
    <x v="0"/>
    <x v="0"/>
    <x v="1"/>
    <x v="0"/>
    <x v="0"/>
    <x v="0"/>
    <x v="0"/>
    <x v="0"/>
    <x v="0"/>
    <s v="E.115ᴼ41'51,2'"/>
    <x v="1"/>
    <x v="4"/>
    <x v="1"/>
    <x v="0"/>
    <x v="3"/>
  </r>
  <r>
    <s v="2020/Sumber Sari/Tower"/>
    <x v="3"/>
    <x v="2"/>
    <x v="4"/>
    <x v="7"/>
    <x v="51"/>
    <x v="0"/>
    <x v="0"/>
    <x v="0"/>
    <x v="0"/>
    <x v="0"/>
    <x v="1"/>
    <x v="0"/>
    <x v="0"/>
    <x v="0"/>
    <x v="0"/>
    <x v="0"/>
    <x v="0"/>
    <m/>
    <x v="1"/>
    <x v="4"/>
    <x v="1"/>
    <x v="0"/>
    <x v="3"/>
  </r>
  <r>
    <s v="2020/Simpang Raya/Tower"/>
    <x v="3"/>
    <x v="2"/>
    <x v="4"/>
    <x v="7"/>
    <x v="52"/>
    <x v="0"/>
    <x v="0"/>
    <x v="0"/>
    <x v="0"/>
    <x v="0"/>
    <x v="1"/>
    <x v="0"/>
    <x v="0"/>
    <x v="0"/>
    <x v="0"/>
    <x v="0"/>
    <x v="0"/>
    <s v="E.115°41'159"/>
    <x v="1"/>
    <x v="4"/>
    <x v="1"/>
    <x v="0"/>
    <x v="3"/>
  </r>
  <r>
    <s v="2020/Simpang Raya/Tower"/>
    <x v="3"/>
    <x v="2"/>
    <x v="4"/>
    <x v="7"/>
    <x v="52"/>
    <x v="0"/>
    <x v="0"/>
    <x v="0"/>
    <x v="0"/>
    <x v="0"/>
    <x v="1"/>
    <x v="0"/>
    <x v="0"/>
    <x v="0"/>
    <x v="0"/>
    <x v="0"/>
    <x v="0"/>
    <s v="E.115'68439'"/>
    <x v="1"/>
    <x v="3"/>
    <x v="1"/>
    <x v="0"/>
    <x v="3"/>
  </r>
  <r>
    <s v="2020/Simpang Raya/Tower"/>
    <x v="3"/>
    <x v="2"/>
    <x v="4"/>
    <x v="7"/>
    <x v="52"/>
    <x v="0"/>
    <x v="0"/>
    <x v="0"/>
    <x v="0"/>
    <x v="0"/>
    <x v="1"/>
    <x v="0"/>
    <x v="0"/>
    <x v="0"/>
    <x v="0"/>
    <x v="0"/>
    <x v="0"/>
    <s v="E.115'70018'"/>
    <x v="1"/>
    <x v="3"/>
    <x v="1"/>
    <x v="0"/>
    <x v="3"/>
  </r>
  <r>
    <s v="2020/Simpang Raya/Tower"/>
    <x v="3"/>
    <x v="2"/>
    <x v="4"/>
    <x v="7"/>
    <x v="52"/>
    <x v="0"/>
    <x v="0"/>
    <x v="0"/>
    <x v="0"/>
    <x v="0"/>
    <x v="1"/>
    <x v="0"/>
    <x v="0"/>
    <x v="0"/>
    <x v="0"/>
    <x v="0"/>
    <x v="0"/>
    <s v="E.115'70889'"/>
    <x v="1"/>
    <x v="3"/>
    <x v="1"/>
    <x v="0"/>
    <x v="3"/>
  </r>
  <r>
    <s v="2020/Barong Tongkok/Tower"/>
    <x v="3"/>
    <x v="2"/>
    <x v="4"/>
    <x v="7"/>
    <x v="68"/>
    <x v="0"/>
    <x v="0"/>
    <x v="0"/>
    <x v="0"/>
    <x v="0"/>
    <x v="1"/>
    <x v="0"/>
    <x v="0"/>
    <x v="0"/>
    <x v="0"/>
    <x v="0"/>
    <x v="0"/>
    <s v="E.115'68980'"/>
    <x v="1"/>
    <x v="3"/>
    <x v="1"/>
    <x v="0"/>
    <x v="3"/>
  </r>
  <r>
    <s v="2020/Barong Tongkok/Tower"/>
    <x v="3"/>
    <x v="2"/>
    <x v="4"/>
    <x v="7"/>
    <x v="68"/>
    <x v="0"/>
    <x v="0"/>
    <x v="0"/>
    <x v="0"/>
    <x v="0"/>
    <x v="1"/>
    <x v="0"/>
    <x v="0"/>
    <x v="0"/>
    <x v="0"/>
    <x v="0"/>
    <x v="0"/>
    <s v="E.115.70939"/>
    <x v="1"/>
    <x v="3"/>
    <x v="1"/>
    <x v="0"/>
    <x v="3"/>
  </r>
  <r>
    <s v="2020/Barong Tongkok/Tower"/>
    <x v="3"/>
    <x v="2"/>
    <x v="4"/>
    <x v="7"/>
    <x v="68"/>
    <x v="0"/>
    <x v="0"/>
    <x v="0"/>
    <x v="0"/>
    <x v="0"/>
    <x v="1"/>
    <x v="0"/>
    <x v="0"/>
    <x v="0"/>
    <x v="0"/>
    <x v="0"/>
    <x v="0"/>
    <s v="E.115ᴼ41'07,4'"/>
    <x v="1"/>
    <x v="12"/>
    <x v="1"/>
    <x v="0"/>
    <x v="3"/>
  </r>
  <r>
    <s v="2020/Barong Tongkok/Tower"/>
    <x v="3"/>
    <x v="2"/>
    <x v="4"/>
    <x v="7"/>
    <x v="68"/>
    <x v="0"/>
    <x v="0"/>
    <x v="0"/>
    <x v="0"/>
    <x v="0"/>
    <x v="1"/>
    <x v="0"/>
    <x v="0"/>
    <x v="0"/>
    <x v="0"/>
    <x v="0"/>
    <x v="0"/>
    <s v="E.115°71353"/>
    <x v="1"/>
    <x v="4"/>
    <x v="1"/>
    <x v="0"/>
    <x v="3"/>
  </r>
  <r>
    <s v="2020/Barong Tongkok/Tower"/>
    <x v="3"/>
    <x v="2"/>
    <x v="4"/>
    <x v="7"/>
    <x v="68"/>
    <x v="0"/>
    <x v="0"/>
    <x v="0"/>
    <x v="0"/>
    <x v="0"/>
    <x v="1"/>
    <x v="0"/>
    <x v="0"/>
    <x v="0"/>
    <x v="0"/>
    <x v="0"/>
    <x v="0"/>
    <s v="E.115°40'54,8'"/>
    <x v="1"/>
    <x v="4"/>
    <x v="1"/>
    <x v="0"/>
    <x v="3"/>
  </r>
  <r>
    <s v="2020/Barong Tongkok/Tower"/>
    <x v="3"/>
    <x v="2"/>
    <x v="4"/>
    <x v="7"/>
    <x v="68"/>
    <x v="0"/>
    <x v="0"/>
    <x v="0"/>
    <x v="0"/>
    <x v="0"/>
    <x v="1"/>
    <x v="0"/>
    <x v="0"/>
    <x v="0"/>
    <x v="0"/>
    <x v="0"/>
    <x v="0"/>
    <s v="E.115°85529"/>
    <x v="1"/>
    <x v="4"/>
    <x v="1"/>
    <x v="0"/>
    <x v="3"/>
  </r>
  <r>
    <s v="2020/Ngenyan Asa/Tower"/>
    <x v="3"/>
    <x v="2"/>
    <x v="4"/>
    <x v="7"/>
    <x v="59"/>
    <x v="0"/>
    <x v="0"/>
    <x v="0"/>
    <x v="0"/>
    <x v="0"/>
    <x v="1"/>
    <x v="0"/>
    <x v="0"/>
    <x v="0"/>
    <x v="0"/>
    <x v="0"/>
    <x v="0"/>
    <s v="E.115.73794"/>
    <x v="1"/>
    <x v="3"/>
    <x v="1"/>
    <x v="0"/>
    <x v="3"/>
  </r>
  <r>
    <s v="2020/Rejo Basuki/Tower"/>
    <x v="3"/>
    <x v="2"/>
    <x v="4"/>
    <x v="7"/>
    <x v="54"/>
    <x v="0"/>
    <x v="0"/>
    <x v="0"/>
    <x v="0"/>
    <x v="0"/>
    <x v="1"/>
    <x v="0"/>
    <x v="0"/>
    <x v="0"/>
    <x v="0"/>
    <x v="0"/>
    <x v="0"/>
    <s v="E.115°40'46,1'"/>
    <x v="1"/>
    <x v="4"/>
    <x v="1"/>
    <x v="0"/>
    <x v="3"/>
  </r>
  <r>
    <s v="2020/Sendawar/Tower"/>
    <x v="3"/>
    <x v="2"/>
    <x v="4"/>
    <x v="7"/>
    <x v="53"/>
    <x v="0"/>
    <x v="0"/>
    <x v="0"/>
    <x v="0"/>
    <x v="0"/>
    <x v="1"/>
    <x v="0"/>
    <x v="0"/>
    <x v="0"/>
    <x v="0"/>
    <x v="0"/>
    <x v="0"/>
    <s v="E.115°46'46,0'"/>
    <x v="1"/>
    <x v="4"/>
    <x v="1"/>
    <x v="0"/>
    <x v="3"/>
  </r>
  <r>
    <s v="2020/Geleo Baru/Tower"/>
    <x v="3"/>
    <x v="2"/>
    <x v="4"/>
    <x v="7"/>
    <x v="64"/>
    <x v="0"/>
    <x v="0"/>
    <x v="0"/>
    <x v="0"/>
    <x v="0"/>
    <x v="1"/>
    <x v="0"/>
    <x v="0"/>
    <x v="0"/>
    <x v="0"/>
    <x v="0"/>
    <x v="0"/>
    <s v="E.115°745505"/>
    <x v="1"/>
    <x v="4"/>
    <x v="1"/>
    <x v="0"/>
    <x v="3"/>
  </r>
  <r>
    <s v="2020/Melak Ilir/Tower"/>
    <x v="3"/>
    <x v="2"/>
    <x v="4"/>
    <x v="9"/>
    <x v="88"/>
    <x v="0"/>
    <x v="0"/>
    <x v="0"/>
    <x v="0"/>
    <x v="0"/>
    <x v="1"/>
    <x v="0"/>
    <x v="0"/>
    <x v="0"/>
    <x v="0"/>
    <x v="0"/>
    <x v="0"/>
    <s v="E.115'49'59,8'"/>
    <x v="1"/>
    <x v="3"/>
    <x v="1"/>
    <x v="0"/>
    <x v="3"/>
  </r>
  <r>
    <s v="2020/Melak Ilir/Tower"/>
    <x v="3"/>
    <x v="2"/>
    <x v="4"/>
    <x v="9"/>
    <x v="88"/>
    <x v="0"/>
    <x v="0"/>
    <x v="0"/>
    <x v="0"/>
    <x v="0"/>
    <x v="1"/>
    <x v="0"/>
    <x v="0"/>
    <x v="0"/>
    <x v="0"/>
    <x v="0"/>
    <x v="0"/>
    <m/>
    <x v="1"/>
    <x v="11"/>
    <x v="1"/>
    <x v="0"/>
    <x v="3"/>
  </r>
  <r>
    <s v="2020/Penyinggahan Ulu/Tower"/>
    <x v="3"/>
    <x v="2"/>
    <x v="4"/>
    <x v="14"/>
    <x v="151"/>
    <x v="0"/>
    <x v="0"/>
    <x v="0"/>
    <x v="0"/>
    <x v="0"/>
    <x v="1"/>
    <x v="0"/>
    <x v="0"/>
    <x v="0"/>
    <x v="0"/>
    <x v="0"/>
    <x v="0"/>
    <s v="E.117ᴼ20'17,'"/>
    <x v="1"/>
    <x v="4"/>
    <x v="1"/>
    <x v="0"/>
    <x v="3"/>
  </r>
  <r>
    <s v="2020/Gunung Bayan/Tower"/>
    <x v="3"/>
    <x v="2"/>
    <x v="4"/>
    <x v="15"/>
    <x v="166"/>
    <x v="0"/>
    <x v="0"/>
    <x v="0"/>
    <x v="0"/>
    <x v="0"/>
    <x v="1"/>
    <x v="0"/>
    <x v="0"/>
    <x v="0"/>
    <x v="0"/>
    <x v="0"/>
    <x v="0"/>
    <s v="E.116ᴼ00.769''"/>
    <x v="1"/>
    <x v="7"/>
    <x v="1"/>
    <x v="0"/>
    <x v="3"/>
  </r>
  <r>
    <s v="2020/Tanjung Laong/Tower"/>
    <x v="3"/>
    <x v="2"/>
    <x v="4"/>
    <x v="15"/>
    <x v="159"/>
    <x v="0"/>
    <x v="0"/>
    <x v="0"/>
    <x v="0"/>
    <x v="0"/>
    <x v="1"/>
    <x v="0"/>
    <x v="0"/>
    <x v="0"/>
    <x v="0"/>
    <x v="0"/>
    <x v="0"/>
    <m/>
    <x v="1"/>
    <x v="4"/>
    <x v="1"/>
    <x v="0"/>
    <x v="3"/>
  </r>
  <r>
    <s v="2020/Teluk Tempudau/Tower"/>
    <x v="3"/>
    <x v="2"/>
    <x v="4"/>
    <x v="15"/>
    <x v="158"/>
    <x v="0"/>
    <x v="0"/>
    <x v="0"/>
    <x v="0"/>
    <x v="0"/>
    <x v="1"/>
    <x v="0"/>
    <x v="0"/>
    <x v="0"/>
    <x v="0"/>
    <x v="0"/>
    <x v="0"/>
    <m/>
    <x v="1"/>
    <x v="4"/>
    <x v="1"/>
    <x v="0"/>
    <x v="3"/>
  </r>
  <r>
    <s v="2020/Muara Batuq/Tower"/>
    <x v="3"/>
    <x v="2"/>
    <x v="4"/>
    <x v="6"/>
    <x v="30"/>
    <x v="0"/>
    <x v="0"/>
    <x v="0"/>
    <x v="0"/>
    <x v="0"/>
    <x v="1"/>
    <x v="0"/>
    <x v="0"/>
    <x v="0"/>
    <x v="0"/>
    <x v="0"/>
    <x v="4"/>
    <s v="115.7738"/>
    <x v="1"/>
    <x v="14"/>
    <x v="1"/>
    <x v="0"/>
    <x v="3"/>
  </r>
  <r>
    <s v="2020/Gunung Rampah/Tower"/>
    <x v="3"/>
    <x v="2"/>
    <x v="4"/>
    <x v="6"/>
    <x v="35"/>
    <x v="0"/>
    <x v="0"/>
    <x v="0"/>
    <x v="0"/>
    <x v="0"/>
    <x v="1"/>
    <x v="0"/>
    <x v="0"/>
    <x v="0"/>
    <x v="0"/>
    <x v="0"/>
    <x v="0"/>
    <s v="E.115. 88682"/>
    <x v="1"/>
    <x v="4"/>
    <x v="1"/>
    <x v="0"/>
    <x v="3"/>
  </r>
  <r>
    <s v="2020/Gunung Rampah/Tower"/>
    <x v="3"/>
    <x v="2"/>
    <x v="4"/>
    <x v="6"/>
    <x v="35"/>
    <x v="0"/>
    <x v="0"/>
    <x v="0"/>
    <x v="0"/>
    <x v="0"/>
    <x v="1"/>
    <x v="0"/>
    <x v="0"/>
    <x v="0"/>
    <x v="0"/>
    <x v="0"/>
    <x v="0"/>
    <s v="E.115ᴼ54'46,4'"/>
    <x v="1"/>
    <x v="4"/>
    <x v="1"/>
    <x v="0"/>
    <x v="3"/>
  </r>
  <r>
    <s v="2020/Kelian Luar/Tower"/>
    <x v="3"/>
    <x v="2"/>
    <x v="4"/>
    <x v="4"/>
    <x v="37"/>
    <x v="0"/>
    <x v="0"/>
    <x v="0"/>
    <x v="0"/>
    <x v="0"/>
    <x v="1"/>
    <x v="0"/>
    <x v="0"/>
    <x v="0"/>
    <x v="0"/>
    <x v="0"/>
    <x v="0"/>
    <m/>
    <x v="1"/>
    <x v="1"/>
    <x v="1"/>
    <x v="0"/>
    <x v="3"/>
  </r>
  <r>
    <s v="2020/Long Iram Kota/Tower"/>
    <x v="3"/>
    <x v="2"/>
    <x v="4"/>
    <x v="4"/>
    <x v="43"/>
    <x v="0"/>
    <x v="0"/>
    <x v="0"/>
    <x v="0"/>
    <x v="0"/>
    <x v="1"/>
    <x v="0"/>
    <x v="0"/>
    <x v="0"/>
    <x v="0"/>
    <x v="0"/>
    <x v="0"/>
    <s v="E.115ᴼ37'35,0'"/>
    <x v="1"/>
    <x v="1"/>
    <x v="1"/>
    <x v="0"/>
    <x v="3"/>
  </r>
  <r>
    <s v="2020/Intu Lingau/Tower"/>
    <x v="3"/>
    <x v="2"/>
    <x v="4"/>
    <x v="5"/>
    <x v="49"/>
    <x v="0"/>
    <x v="0"/>
    <x v="0"/>
    <x v="0"/>
    <x v="0"/>
    <x v="1"/>
    <x v="0"/>
    <x v="0"/>
    <x v="0"/>
    <x v="0"/>
    <x v="0"/>
    <x v="5"/>
    <s v="115.3481"/>
    <x v="1"/>
    <x v="14"/>
    <x v="1"/>
    <x v="0"/>
    <x v="3"/>
  </r>
  <r>
    <s v="2020/Tering Lama/Tower"/>
    <x v="3"/>
    <x v="2"/>
    <x v="4"/>
    <x v="2"/>
    <x v="8"/>
    <x v="0"/>
    <x v="0"/>
    <x v="0"/>
    <x v="0"/>
    <x v="0"/>
    <x v="1"/>
    <x v="0"/>
    <x v="0"/>
    <x v="0"/>
    <x v="0"/>
    <x v="0"/>
    <x v="0"/>
    <s v="E.115ᴼ38'35.5'.'"/>
    <x v="1"/>
    <x v="4"/>
    <x v="1"/>
    <x v="0"/>
    <x v="3"/>
  </r>
  <r>
    <s v="2020/Linggang Bigung/Tower"/>
    <x v="3"/>
    <x v="2"/>
    <x v="4"/>
    <x v="8"/>
    <x v="81"/>
    <x v="0"/>
    <x v="0"/>
    <x v="0"/>
    <x v="0"/>
    <x v="0"/>
    <x v="1"/>
    <x v="0"/>
    <x v="0"/>
    <x v="0"/>
    <x v="0"/>
    <x v="0"/>
    <x v="0"/>
    <s v="E.115°37'47,7'"/>
    <x v="1"/>
    <x v="4"/>
    <x v="1"/>
    <x v="0"/>
    <x v="3"/>
  </r>
  <r>
    <s v="2020/Linggang Bigung/Tower"/>
    <x v="3"/>
    <x v="2"/>
    <x v="4"/>
    <x v="8"/>
    <x v="81"/>
    <x v="0"/>
    <x v="0"/>
    <x v="0"/>
    <x v="0"/>
    <x v="0"/>
    <x v="1"/>
    <x v="0"/>
    <x v="0"/>
    <x v="0"/>
    <x v="0"/>
    <x v="0"/>
    <x v="0"/>
    <s v="E.115ᴼ42'58,80'"/>
    <x v="1"/>
    <x v="1"/>
    <x v="1"/>
    <x v="0"/>
    <x v="3"/>
  </r>
  <r>
    <s v="2020/Linggang Kebut/Tower"/>
    <x v="3"/>
    <x v="2"/>
    <x v="4"/>
    <x v="8"/>
    <x v="80"/>
    <x v="0"/>
    <x v="0"/>
    <x v="0"/>
    <x v="0"/>
    <x v="0"/>
    <x v="1"/>
    <x v="0"/>
    <x v="0"/>
    <x v="0"/>
    <x v="0"/>
    <x v="0"/>
    <x v="0"/>
    <m/>
    <x v="1"/>
    <x v="7"/>
    <x v="1"/>
    <x v="0"/>
    <x v="3"/>
  </r>
  <r>
    <s v="2020/Tutuh (Tutung)/Tower"/>
    <x v="3"/>
    <x v="2"/>
    <x v="4"/>
    <x v="8"/>
    <x v="74"/>
    <x v="0"/>
    <x v="0"/>
    <x v="0"/>
    <x v="0"/>
    <x v="0"/>
    <x v="1"/>
    <x v="0"/>
    <x v="0"/>
    <x v="0"/>
    <x v="0"/>
    <x v="0"/>
    <x v="0"/>
    <s v="E.115ᴼ38'254'"/>
    <x v="1"/>
    <x v="5"/>
    <x v="1"/>
    <x v="0"/>
    <x v="3"/>
  </r>
  <r>
    <s v="2020/Dempar/Tower"/>
    <x v="3"/>
    <x v="2"/>
    <x v="4"/>
    <x v="5"/>
    <x v="50"/>
    <x v="0"/>
    <x v="0"/>
    <x v="0"/>
    <x v="0"/>
    <x v="0"/>
    <x v="1"/>
    <x v="0"/>
    <x v="0"/>
    <x v="0"/>
    <x v="0"/>
    <x v="0"/>
    <x v="0"/>
    <s v="E.115ᴼ30'59,1'"/>
    <x v="1"/>
    <x v="13"/>
    <x v="1"/>
    <x v="0"/>
    <x v="3"/>
  </r>
  <r>
    <s v="2020/Melapeh Baru/Tower"/>
    <x v="3"/>
    <x v="2"/>
    <x v="4"/>
    <x v="8"/>
    <x v="76"/>
    <x v="0"/>
    <x v="0"/>
    <x v="0"/>
    <x v="0"/>
    <x v="0"/>
    <x v="1"/>
    <x v="0"/>
    <x v="0"/>
    <x v="0"/>
    <x v="0"/>
    <x v="0"/>
    <x v="0"/>
    <s v="E.115ᴼ57545"/>
    <x v="1"/>
    <x v="4"/>
    <x v="1"/>
    <x v="0"/>
    <x v="3"/>
  </r>
  <r>
    <s v="2021/Asa/Jaringan"/>
    <x v="4"/>
    <x v="3"/>
    <x v="5"/>
    <x v="7"/>
    <x v="145"/>
    <x v="1"/>
    <x v="1"/>
    <x v="0"/>
    <x v="1"/>
    <x v="0"/>
    <x v="2"/>
    <x v="0"/>
    <x v="0"/>
    <x v="0"/>
    <x v="0"/>
    <x v="0"/>
    <x v="0"/>
    <m/>
    <x v="0"/>
    <x v="0"/>
    <x v="0"/>
    <x v="0"/>
    <x v="4"/>
  </r>
  <r>
    <s v="2021/Tering Lama Ulu/Jaringan"/>
    <x v="4"/>
    <x v="3"/>
    <x v="5"/>
    <x v="2"/>
    <x v="13"/>
    <x v="1"/>
    <x v="3"/>
    <x v="0"/>
    <x v="1"/>
    <x v="0"/>
    <x v="4"/>
    <x v="0"/>
    <x v="0"/>
    <x v="0"/>
    <x v="0"/>
    <x v="0"/>
    <x v="0"/>
    <m/>
    <x v="0"/>
    <x v="0"/>
    <x v="0"/>
    <x v="0"/>
    <x v="4"/>
  </r>
  <r>
    <s v="2021/Banjar Rejo/Jaringan"/>
    <x v="4"/>
    <x v="3"/>
    <x v="5"/>
    <x v="2"/>
    <x v="2"/>
    <x v="1"/>
    <x v="3"/>
    <x v="0"/>
    <x v="1"/>
    <x v="0"/>
    <x v="4"/>
    <x v="0"/>
    <x v="0"/>
    <x v="0"/>
    <x v="0"/>
    <x v="0"/>
    <x v="0"/>
    <m/>
    <x v="0"/>
    <x v="0"/>
    <x v="0"/>
    <x v="0"/>
    <x v="4"/>
  </r>
  <r>
    <s v="2021/Gabung Baru/Jaringan"/>
    <x v="4"/>
    <x v="3"/>
    <x v="5"/>
    <x v="2"/>
    <x v="4"/>
    <x v="2"/>
    <x v="2"/>
    <x v="0"/>
    <x v="1"/>
    <x v="0"/>
    <x v="3"/>
    <x v="0"/>
    <x v="0"/>
    <x v="0"/>
    <x v="0"/>
    <x v="0"/>
    <x v="0"/>
    <m/>
    <x v="0"/>
    <x v="0"/>
    <x v="0"/>
    <x v="0"/>
    <x v="4"/>
  </r>
  <r>
    <s v="2021/Tukul/Jaringan"/>
    <x v="4"/>
    <x v="3"/>
    <x v="5"/>
    <x v="2"/>
    <x v="5"/>
    <x v="2"/>
    <x v="2"/>
    <x v="0"/>
    <x v="1"/>
    <x v="0"/>
    <x v="3"/>
    <x v="0"/>
    <x v="0"/>
    <x v="0"/>
    <x v="0"/>
    <x v="0"/>
    <x v="0"/>
    <m/>
    <x v="0"/>
    <x v="0"/>
    <x v="0"/>
    <x v="0"/>
    <x v="4"/>
  </r>
  <r>
    <s v="2021/Tering Seberang/Jaringan"/>
    <x v="4"/>
    <x v="3"/>
    <x v="5"/>
    <x v="2"/>
    <x v="7"/>
    <x v="1"/>
    <x v="3"/>
    <x v="0"/>
    <x v="1"/>
    <x v="0"/>
    <x v="4"/>
    <x v="0"/>
    <x v="0"/>
    <x v="0"/>
    <x v="0"/>
    <x v="0"/>
    <x v="0"/>
    <m/>
    <x v="0"/>
    <x v="0"/>
    <x v="0"/>
    <x v="0"/>
    <x v="4"/>
  </r>
  <r>
    <s v="2021/Tering Lama/Jaringan"/>
    <x v="4"/>
    <x v="3"/>
    <x v="5"/>
    <x v="2"/>
    <x v="8"/>
    <x v="1"/>
    <x v="3"/>
    <x v="0"/>
    <x v="1"/>
    <x v="0"/>
    <x v="4"/>
    <x v="0"/>
    <x v="0"/>
    <x v="0"/>
    <x v="0"/>
    <x v="0"/>
    <x v="0"/>
    <m/>
    <x v="0"/>
    <x v="0"/>
    <x v="0"/>
    <x v="0"/>
    <x v="4"/>
  </r>
  <r>
    <s v="2021/Tering Baru/Jaringan"/>
    <x v="4"/>
    <x v="3"/>
    <x v="5"/>
    <x v="2"/>
    <x v="9"/>
    <x v="1"/>
    <x v="3"/>
    <x v="0"/>
    <x v="1"/>
    <x v="0"/>
    <x v="4"/>
    <x v="0"/>
    <x v="0"/>
    <x v="0"/>
    <x v="0"/>
    <x v="0"/>
    <x v="0"/>
    <m/>
    <x v="0"/>
    <x v="0"/>
    <x v="0"/>
    <x v="0"/>
    <x v="4"/>
  </r>
  <r>
    <s v="2021/Purworejo/Jaringan"/>
    <x v="4"/>
    <x v="3"/>
    <x v="5"/>
    <x v="2"/>
    <x v="10"/>
    <x v="1"/>
    <x v="1"/>
    <x v="0"/>
    <x v="1"/>
    <x v="0"/>
    <x v="2"/>
    <x v="0"/>
    <x v="0"/>
    <x v="0"/>
    <x v="0"/>
    <x v="0"/>
    <x v="0"/>
    <m/>
    <x v="0"/>
    <x v="0"/>
    <x v="0"/>
    <x v="0"/>
    <x v="4"/>
  </r>
  <r>
    <s v="2021/Muyub/Muyup Ulu/Jaringan"/>
    <x v="4"/>
    <x v="3"/>
    <x v="5"/>
    <x v="2"/>
    <x v="11"/>
    <x v="2"/>
    <x v="2"/>
    <x v="0"/>
    <x v="1"/>
    <x v="0"/>
    <x v="3"/>
    <x v="0"/>
    <x v="0"/>
    <x v="0"/>
    <x v="0"/>
    <x v="0"/>
    <x v="0"/>
    <m/>
    <x v="0"/>
    <x v="0"/>
    <x v="0"/>
    <x v="0"/>
    <x v="4"/>
  </r>
  <r>
    <s v="2021/Anah/Jaringan"/>
    <x v="4"/>
    <x v="3"/>
    <x v="5"/>
    <x v="4"/>
    <x v="26"/>
    <x v="2"/>
    <x v="2"/>
    <x v="0"/>
    <x v="1"/>
    <x v="0"/>
    <x v="3"/>
    <x v="0"/>
    <x v="0"/>
    <x v="0"/>
    <x v="0"/>
    <x v="0"/>
    <x v="0"/>
    <m/>
    <x v="0"/>
    <x v="0"/>
    <x v="0"/>
    <x v="0"/>
    <x v="4"/>
  </r>
  <r>
    <s v="2021/Muyub/Muyup Ilir/Jaringan"/>
    <x v="4"/>
    <x v="3"/>
    <x v="5"/>
    <x v="2"/>
    <x v="12"/>
    <x v="1"/>
    <x v="1"/>
    <x v="0"/>
    <x v="1"/>
    <x v="0"/>
    <x v="2"/>
    <x v="0"/>
    <x v="0"/>
    <x v="0"/>
    <x v="0"/>
    <x v="0"/>
    <x v="0"/>
    <m/>
    <x v="0"/>
    <x v="0"/>
    <x v="0"/>
    <x v="0"/>
    <x v="4"/>
  </r>
  <r>
    <s v="2021/Muara Mujan/Jaringan"/>
    <x v="4"/>
    <x v="3"/>
    <x v="5"/>
    <x v="2"/>
    <x v="24"/>
    <x v="1"/>
    <x v="1"/>
    <x v="0"/>
    <x v="1"/>
    <x v="0"/>
    <x v="2"/>
    <x v="0"/>
    <x v="0"/>
    <x v="0"/>
    <x v="0"/>
    <x v="0"/>
    <x v="0"/>
    <m/>
    <x v="0"/>
    <x v="0"/>
    <x v="0"/>
    <x v="0"/>
    <x v="4"/>
  </r>
  <r>
    <s v="2021/Kelubaq/Jaringan"/>
    <x v="4"/>
    <x v="3"/>
    <x v="5"/>
    <x v="2"/>
    <x v="15"/>
    <x v="1"/>
    <x v="1"/>
    <x v="0"/>
    <x v="1"/>
    <x v="0"/>
    <x v="2"/>
    <x v="0"/>
    <x v="0"/>
    <x v="0"/>
    <x v="0"/>
    <x v="0"/>
    <x v="0"/>
    <m/>
    <x v="0"/>
    <x v="0"/>
    <x v="0"/>
    <x v="0"/>
    <x v="4"/>
  </r>
  <r>
    <s v="2021/Kelian Dalam/Jaringan"/>
    <x v="4"/>
    <x v="3"/>
    <x v="5"/>
    <x v="2"/>
    <x v="16"/>
    <x v="1"/>
    <x v="1"/>
    <x v="0"/>
    <x v="1"/>
    <x v="0"/>
    <x v="2"/>
    <x v="0"/>
    <x v="0"/>
    <x v="0"/>
    <x v="0"/>
    <x v="0"/>
    <x v="0"/>
    <m/>
    <x v="0"/>
    <x v="0"/>
    <x v="0"/>
    <x v="0"/>
    <x v="4"/>
  </r>
  <r>
    <s v="2021/Jelemuq/Jelmuq/Jaringan"/>
    <x v="4"/>
    <x v="3"/>
    <x v="5"/>
    <x v="2"/>
    <x v="17"/>
    <x v="1"/>
    <x v="1"/>
    <x v="0"/>
    <x v="1"/>
    <x v="0"/>
    <x v="2"/>
    <x v="0"/>
    <x v="0"/>
    <x v="0"/>
    <x v="0"/>
    <x v="0"/>
    <x v="0"/>
    <m/>
    <x v="0"/>
    <x v="0"/>
    <x v="0"/>
    <x v="0"/>
    <x v="4"/>
  </r>
  <r>
    <s v="2021/Awai/Jaringan"/>
    <x v="4"/>
    <x v="3"/>
    <x v="5"/>
    <x v="5"/>
    <x v="18"/>
    <x v="1"/>
    <x v="1"/>
    <x v="0"/>
    <x v="1"/>
    <x v="0"/>
    <x v="2"/>
    <x v="0"/>
    <x v="0"/>
    <x v="0"/>
    <x v="0"/>
    <x v="0"/>
    <x v="0"/>
    <m/>
    <x v="0"/>
    <x v="0"/>
    <x v="0"/>
    <x v="0"/>
    <x v="4"/>
  </r>
  <r>
    <s v="2021/Terajuk/Jaringan"/>
    <x v="4"/>
    <x v="3"/>
    <x v="5"/>
    <x v="5"/>
    <x v="19"/>
    <x v="1"/>
    <x v="3"/>
    <x v="0"/>
    <x v="1"/>
    <x v="0"/>
    <x v="4"/>
    <x v="0"/>
    <x v="0"/>
    <x v="0"/>
    <x v="0"/>
    <x v="0"/>
    <x v="0"/>
    <m/>
    <x v="0"/>
    <x v="0"/>
    <x v="0"/>
    <x v="0"/>
    <x v="4"/>
  </r>
  <r>
    <s v="2021/Temula/Jaringan"/>
    <x v="4"/>
    <x v="3"/>
    <x v="5"/>
    <x v="5"/>
    <x v="20"/>
    <x v="1"/>
    <x v="1"/>
    <x v="0"/>
    <x v="1"/>
    <x v="0"/>
    <x v="2"/>
    <x v="0"/>
    <x v="0"/>
    <x v="0"/>
    <x v="0"/>
    <x v="0"/>
    <x v="0"/>
    <m/>
    <x v="0"/>
    <x v="0"/>
    <x v="0"/>
    <x v="0"/>
    <x v="4"/>
  </r>
  <r>
    <s v="2021/Sentalar/Jaringan"/>
    <x v="4"/>
    <x v="3"/>
    <x v="5"/>
    <x v="5"/>
    <x v="21"/>
    <x v="1"/>
    <x v="1"/>
    <x v="0"/>
    <x v="1"/>
    <x v="0"/>
    <x v="2"/>
    <x v="0"/>
    <x v="0"/>
    <x v="0"/>
    <x v="0"/>
    <x v="0"/>
    <x v="0"/>
    <m/>
    <x v="0"/>
    <x v="0"/>
    <x v="0"/>
    <x v="0"/>
    <x v="4"/>
  </r>
  <r>
    <s v="2021/Sembuan/Jaringan"/>
    <x v="4"/>
    <x v="3"/>
    <x v="5"/>
    <x v="5"/>
    <x v="22"/>
    <x v="1"/>
    <x v="3"/>
    <x v="0"/>
    <x v="1"/>
    <x v="0"/>
    <x v="4"/>
    <x v="0"/>
    <x v="0"/>
    <x v="0"/>
    <x v="0"/>
    <x v="0"/>
    <x v="0"/>
    <m/>
    <x v="0"/>
    <x v="0"/>
    <x v="0"/>
    <x v="0"/>
    <x v="4"/>
  </r>
  <r>
    <s v="2021/Muyub/Muyup Aket/Jaringan"/>
    <x v="4"/>
    <x v="3"/>
    <x v="5"/>
    <x v="2"/>
    <x v="14"/>
    <x v="1"/>
    <x v="1"/>
    <x v="0"/>
    <x v="1"/>
    <x v="0"/>
    <x v="2"/>
    <x v="0"/>
    <x v="0"/>
    <x v="0"/>
    <x v="0"/>
    <x v="0"/>
    <x v="0"/>
    <m/>
    <x v="0"/>
    <x v="0"/>
    <x v="0"/>
    <x v="0"/>
    <x v="4"/>
  </r>
  <r>
    <s v="2021/Mu'ut/Jaringan"/>
    <x v="4"/>
    <x v="3"/>
    <x v="5"/>
    <x v="5"/>
    <x v="23"/>
    <x v="2"/>
    <x v="1"/>
    <x v="0"/>
    <x v="1"/>
    <x v="0"/>
    <x v="2"/>
    <x v="0"/>
    <x v="0"/>
    <x v="0"/>
    <x v="0"/>
    <x v="0"/>
    <x v="0"/>
    <m/>
    <x v="0"/>
    <x v="0"/>
    <x v="0"/>
    <x v="0"/>
    <x v="4"/>
  </r>
  <r>
    <s v="2021/Kelian Luar/Jaringan"/>
    <x v="4"/>
    <x v="3"/>
    <x v="5"/>
    <x v="4"/>
    <x v="37"/>
    <x v="2"/>
    <x v="2"/>
    <x v="0"/>
    <x v="1"/>
    <x v="0"/>
    <x v="3"/>
    <x v="0"/>
    <x v="0"/>
    <x v="0"/>
    <x v="0"/>
    <x v="0"/>
    <x v="0"/>
    <m/>
    <x v="0"/>
    <x v="0"/>
    <x v="0"/>
    <x v="0"/>
    <x v="4"/>
  </r>
  <r>
    <s v="2021/Long Daliq/Jaringan"/>
    <x v="4"/>
    <x v="3"/>
    <x v="5"/>
    <x v="4"/>
    <x v="46"/>
    <x v="2"/>
    <x v="2"/>
    <x v="0"/>
    <x v="1"/>
    <x v="0"/>
    <x v="3"/>
    <x v="0"/>
    <x v="0"/>
    <x v="0"/>
    <x v="0"/>
    <x v="0"/>
    <x v="0"/>
    <m/>
    <x v="0"/>
    <x v="0"/>
    <x v="0"/>
    <x v="0"/>
    <x v="4"/>
  </r>
  <r>
    <s v="2021/Sakaq Lotoq/Jaringan"/>
    <x v="4"/>
    <x v="3"/>
    <x v="5"/>
    <x v="6"/>
    <x v="95"/>
    <x v="1"/>
    <x v="1"/>
    <x v="0"/>
    <x v="1"/>
    <x v="0"/>
    <x v="2"/>
    <x v="0"/>
    <x v="0"/>
    <x v="0"/>
    <x v="0"/>
    <x v="0"/>
    <x v="0"/>
    <m/>
    <x v="0"/>
    <x v="0"/>
    <x v="0"/>
    <x v="0"/>
    <x v="4"/>
  </r>
  <r>
    <s v="2021/Rambayan/Jaringan"/>
    <x v="4"/>
    <x v="3"/>
    <x v="5"/>
    <x v="6"/>
    <x v="28"/>
    <x v="1"/>
    <x v="3"/>
    <x v="0"/>
    <x v="1"/>
    <x v="0"/>
    <x v="4"/>
    <x v="0"/>
    <x v="0"/>
    <x v="0"/>
    <x v="0"/>
    <x v="0"/>
    <x v="0"/>
    <m/>
    <x v="0"/>
    <x v="0"/>
    <x v="0"/>
    <x v="0"/>
    <x v="4"/>
  </r>
  <r>
    <s v="2021/Muara Jawaq/Jaringan"/>
    <x v="4"/>
    <x v="3"/>
    <x v="5"/>
    <x v="6"/>
    <x v="29"/>
    <x v="1"/>
    <x v="1"/>
    <x v="0"/>
    <x v="1"/>
    <x v="0"/>
    <x v="2"/>
    <x v="0"/>
    <x v="0"/>
    <x v="0"/>
    <x v="0"/>
    <x v="0"/>
    <x v="0"/>
    <m/>
    <x v="0"/>
    <x v="0"/>
    <x v="0"/>
    <x v="0"/>
    <x v="4"/>
  </r>
  <r>
    <s v="2021/Muara Batuq/Jaringan"/>
    <x v="4"/>
    <x v="3"/>
    <x v="5"/>
    <x v="6"/>
    <x v="30"/>
    <x v="1"/>
    <x v="1"/>
    <x v="0"/>
    <x v="1"/>
    <x v="0"/>
    <x v="2"/>
    <x v="0"/>
    <x v="0"/>
    <x v="0"/>
    <x v="0"/>
    <x v="0"/>
    <x v="0"/>
    <m/>
    <x v="0"/>
    <x v="0"/>
    <x v="0"/>
    <x v="0"/>
    <x v="4"/>
  </r>
  <r>
    <s v="2021/Merayaq/Jaringan"/>
    <x v="4"/>
    <x v="3"/>
    <x v="5"/>
    <x v="6"/>
    <x v="31"/>
    <x v="1"/>
    <x v="1"/>
    <x v="0"/>
    <x v="1"/>
    <x v="0"/>
    <x v="2"/>
    <x v="0"/>
    <x v="0"/>
    <x v="0"/>
    <x v="0"/>
    <x v="0"/>
    <x v="0"/>
    <m/>
    <x v="0"/>
    <x v="0"/>
    <x v="0"/>
    <x v="0"/>
    <x v="4"/>
  </r>
  <r>
    <s v="2021/Linggang Marimun/Jaringan"/>
    <x v="4"/>
    <x v="3"/>
    <x v="5"/>
    <x v="6"/>
    <x v="32"/>
    <x v="1"/>
    <x v="1"/>
    <x v="0"/>
    <x v="1"/>
    <x v="0"/>
    <x v="2"/>
    <x v="0"/>
    <x v="0"/>
    <x v="0"/>
    <x v="0"/>
    <x v="0"/>
    <x v="0"/>
    <m/>
    <x v="0"/>
    <x v="0"/>
    <x v="0"/>
    <x v="0"/>
    <x v="4"/>
  </r>
  <r>
    <s v="2021/Kelumpang/Jaringan"/>
    <x v="4"/>
    <x v="3"/>
    <x v="5"/>
    <x v="6"/>
    <x v="33"/>
    <x v="1"/>
    <x v="1"/>
    <x v="0"/>
    <x v="1"/>
    <x v="0"/>
    <x v="2"/>
    <x v="0"/>
    <x v="0"/>
    <x v="0"/>
    <x v="0"/>
    <x v="0"/>
    <x v="0"/>
    <m/>
    <x v="0"/>
    <x v="0"/>
    <x v="0"/>
    <x v="0"/>
    <x v="4"/>
  </r>
  <r>
    <s v="2021/Karangan/Jaringan"/>
    <x v="4"/>
    <x v="3"/>
    <x v="5"/>
    <x v="6"/>
    <x v="34"/>
    <x v="1"/>
    <x v="1"/>
    <x v="0"/>
    <x v="1"/>
    <x v="0"/>
    <x v="2"/>
    <x v="0"/>
    <x v="0"/>
    <x v="0"/>
    <x v="0"/>
    <x v="0"/>
    <x v="0"/>
    <m/>
    <x v="0"/>
    <x v="0"/>
    <x v="0"/>
    <x v="0"/>
    <x v="4"/>
  </r>
  <r>
    <s v="2021/Gunung Rampah/Jaringan"/>
    <x v="4"/>
    <x v="3"/>
    <x v="5"/>
    <x v="6"/>
    <x v="35"/>
    <x v="1"/>
    <x v="3"/>
    <x v="0"/>
    <x v="1"/>
    <x v="0"/>
    <x v="4"/>
    <x v="0"/>
    <x v="0"/>
    <x v="0"/>
    <x v="0"/>
    <x v="0"/>
    <x v="0"/>
    <m/>
    <x v="0"/>
    <x v="0"/>
    <x v="0"/>
    <x v="0"/>
    <x v="4"/>
  </r>
  <r>
    <s v="2021/Keliway/Jaringan"/>
    <x v="4"/>
    <x v="3"/>
    <x v="5"/>
    <x v="4"/>
    <x v="27"/>
    <x v="2"/>
    <x v="2"/>
    <x v="0"/>
    <x v="1"/>
    <x v="0"/>
    <x v="3"/>
    <x v="0"/>
    <x v="0"/>
    <x v="0"/>
    <x v="0"/>
    <x v="0"/>
    <x v="0"/>
    <m/>
    <x v="0"/>
    <x v="0"/>
    <x v="0"/>
    <x v="0"/>
    <x v="4"/>
  </r>
  <r>
    <s v="2021/Gemuruh/Jaringan"/>
    <x v="4"/>
    <x v="3"/>
    <x v="5"/>
    <x v="6"/>
    <x v="36"/>
    <x v="1"/>
    <x v="1"/>
    <x v="0"/>
    <x v="1"/>
    <x v="0"/>
    <x v="2"/>
    <x v="0"/>
    <x v="0"/>
    <x v="0"/>
    <x v="0"/>
    <x v="0"/>
    <x v="0"/>
    <m/>
    <x v="0"/>
    <x v="0"/>
    <x v="0"/>
    <x v="0"/>
    <x v="4"/>
  </r>
  <r>
    <s v="2021/Muara Kalaq/Jaringan"/>
    <x v="4"/>
    <x v="3"/>
    <x v="5"/>
    <x v="6"/>
    <x v="47"/>
    <x v="2"/>
    <x v="2"/>
    <x v="0"/>
    <x v="1"/>
    <x v="0"/>
    <x v="3"/>
    <x v="0"/>
    <x v="0"/>
    <x v="0"/>
    <x v="0"/>
    <x v="0"/>
    <x v="0"/>
    <m/>
    <x v="0"/>
    <x v="0"/>
    <x v="0"/>
    <x v="0"/>
    <x v="4"/>
  </r>
  <r>
    <s v="2021/Abit/Jaringan"/>
    <x v="4"/>
    <x v="3"/>
    <x v="5"/>
    <x v="6"/>
    <x v="39"/>
    <x v="2"/>
    <x v="2"/>
    <x v="0"/>
    <x v="1"/>
    <x v="0"/>
    <x v="3"/>
    <x v="0"/>
    <x v="0"/>
    <x v="0"/>
    <x v="0"/>
    <x v="0"/>
    <x v="0"/>
    <m/>
    <x v="0"/>
    <x v="0"/>
    <x v="0"/>
    <x v="0"/>
    <x v="4"/>
  </r>
  <r>
    <s v="2021/Ujoh Halang/Jaringan"/>
    <x v="4"/>
    <x v="3"/>
    <x v="5"/>
    <x v="4"/>
    <x v="6"/>
    <x v="2"/>
    <x v="2"/>
    <x v="0"/>
    <x v="1"/>
    <x v="0"/>
    <x v="3"/>
    <x v="0"/>
    <x v="0"/>
    <x v="0"/>
    <x v="0"/>
    <x v="0"/>
    <x v="0"/>
    <m/>
    <x v="0"/>
    <x v="0"/>
    <x v="0"/>
    <x v="0"/>
    <x v="4"/>
  </r>
  <r>
    <s v="2021/Suko Mulyo/Jaringan"/>
    <x v="4"/>
    <x v="3"/>
    <x v="5"/>
    <x v="4"/>
    <x v="40"/>
    <x v="1"/>
    <x v="1"/>
    <x v="0"/>
    <x v="1"/>
    <x v="0"/>
    <x v="2"/>
    <x v="0"/>
    <x v="0"/>
    <x v="0"/>
    <x v="0"/>
    <x v="0"/>
    <x v="0"/>
    <m/>
    <x v="0"/>
    <x v="0"/>
    <x v="0"/>
    <x v="0"/>
    <x v="4"/>
  </r>
  <r>
    <s v="2021/Muara Leban/Jaringan"/>
    <x v="4"/>
    <x v="3"/>
    <x v="5"/>
    <x v="4"/>
    <x v="41"/>
    <x v="1"/>
    <x v="1"/>
    <x v="0"/>
    <x v="1"/>
    <x v="0"/>
    <x v="2"/>
    <x v="0"/>
    <x v="0"/>
    <x v="0"/>
    <x v="0"/>
    <x v="0"/>
    <x v="0"/>
    <m/>
    <x v="0"/>
    <x v="0"/>
    <x v="0"/>
    <x v="0"/>
    <x v="4"/>
  </r>
  <r>
    <s v="2021/Longiram Seberang/Jaringan"/>
    <x v="4"/>
    <x v="3"/>
    <x v="5"/>
    <x v="4"/>
    <x v="42"/>
    <x v="2"/>
    <x v="2"/>
    <x v="0"/>
    <x v="1"/>
    <x v="0"/>
    <x v="3"/>
    <x v="0"/>
    <x v="0"/>
    <x v="0"/>
    <x v="0"/>
    <x v="0"/>
    <x v="0"/>
    <m/>
    <x v="0"/>
    <x v="0"/>
    <x v="0"/>
    <x v="0"/>
    <x v="4"/>
  </r>
  <r>
    <s v="2021/Long Iram Kota/Jaringan"/>
    <x v="4"/>
    <x v="3"/>
    <x v="5"/>
    <x v="4"/>
    <x v="43"/>
    <x v="1"/>
    <x v="3"/>
    <x v="0"/>
    <x v="1"/>
    <x v="0"/>
    <x v="4"/>
    <x v="0"/>
    <x v="0"/>
    <x v="0"/>
    <x v="0"/>
    <x v="0"/>
    <x v="0"/>
    <m/>
    <x v="0"/>
    <x v="0"/>
    <x v="0"/>
    <x v="0"/>
    <x v="4"/>
  </r>
  <r>
    <s v="2021/Long Iram Ilir/Jaringan"/>
    <x v="4"/>
    <x v="3"/>
    <x v="5"/>
    <x v="4"/>
    <x v="44"/>
    <x v="1"/>
    <x v="3"/>
    <x v="0"/>
    <x v="1"/>
    <x v="0"/>
    <x v="4"/>
    <x v="0"/>
    <x v="0"/>
    <x v="0"/>
    <x v="0"/>
    <x v="0"/>
    <x v="0"/>
    <m/>
    <x v="0"/>
    <x v="0"/>
    <x v="0"/>
    <x v="0"/>
    <x v="4"/>
  </r>
  <r>
    <s v="2021/Long Iram Bayan/Jaringan"/>
    <x v="4"/>
    <x v="3"/>
    <x v="5"/>
    <x v="4"/>
    <x v="45"/>
    <x v="1"/>
    <x v="3"/>
    <x v="0"/>
    <x v="1"/>
    <x v="0"/>
    <x v="4"/>
    <x v="0"/>
    <x v="0"/>
    <x v="0"/>
    <x v="0"/>
    <x v="0"/>
    <x v="0"/>
    <m/>
    <x v="0"/>
    <x v="0"/>
    <x v="0"/>
    <x v="0"/>
    <x v="4"/>
  </r>
  <r>
    <s v="2021/Gadur/Jaringan"/>
    <x v="4"/>
    <x v="3"/>
    <x v="5"/>
    <x v="6"/>
    <x v="38"/>
    <x v="1"/>
    <x v="1"/>
    <x v="0"/>
    <x v="1"/>
    <x v="0"/>
    <x v="2"/>
    <x v="0"/>
    <x v="0"/>
    <x v="0"/>
    <x v="0"/>
    <x v="0"/>
    <x v="0"/>
    <m/>
    <x v="0"/>
    <x v="0"/>
    <x v="0"/>
    <x v="0"/>
    <x v="4"/>
  </r>
  <r>
    <s v="2021/Lakan Bilem/Jaringan"/>
    <x v="4"/>
    <x v="3"/>
    <x v="5"/>
    <x v="5"/>
    <x v="25"/>
    <x v="2"/>
    <x v="2"/>
    <x v="0"/>
    <x v="1"/>
    <x v="0"/>
    <x v="3"/>
    <x v="0"/>
    <x v="0"/>
    <x v="0"/>
    <x v="0"/>
    <x v="0"/>
    <x v="0"/>
    <m/>
    <x v="0"/>
    <x v="0"/>
    <x v="0"/>
    <x v="0"/>
    <x v="4"/>
  </r>
  <r>
    <s v="2021/Jontai/Jaringan"/>
    <x v="4"/>
    <x v="3"/>
    <x v="5"/>
    <x v="5"/>
    <x v="48"/>
    <x v="1"/>
    <x v="3"/>
    <x v="0"/>
    <x v="1"/>
    <x v="0"/>
    <x v="4"/>
    <x v="0"/>
    <x v="0"/>
    <x v="0"/>
    <x v="0"/>
    <x v="0"/>
    <x v="0"/>
    <m/>
    <x v="0"/>
    <x v="0"/>
    <x v="0"/>
    <x v="0"/>
    <x v="4"/>
  </r>
  <r>
    <s v="2021/Intu Lingau/Jaringan"/>
    <x v="4"/>
    <x v="3"/>
    <x v="5"/>
    <x v="5"/>
    <x v="49"/>
    <x v="2"/>
    <x v="2"/>
    <x v="0"/>
    <x v="1"/>
    <x v="0"/>
    <x v="3"/>
    <x v="0"/>
    <x v="0"/>
    <x v="0"/>
    <x v="0"/>
    <x v="0"/>
    <x v="0"/>
    <m/>
    <x v="0"/>
    <x v="0"/>
    <x v="0"/>
    <x v="0"/>
    <x v="4"/>
  </r>
  <r>
    <s v="2021/Sekolaq Darat/Jaringan"/>
    <x v="4"/>
    <x v="3"/>
    <x v="5"/>
    <x v="3"/>
    <x v="3"/>
    <x v="1"/>
    <x v="3"/>
    <x v="0"/>
    <x v="1"/>
    <x v="0"/>
    <x v="4"/>
    <x v="0"/>
    <x v="0"/>
    <x v="0"/>
    <x v="0"/>
    <x v="0"/>
    <x v="0"/>
    <m/>
    <x v="0"/>
    <x v="0"/>
    <x v="0"/>
    <x v="0"/>
    <x v="4"/>
  </r>
  <r>
    <s v="2021/Sumber Sari/Jaringan"/>
    <x v="4"/>
    <x v="3"/>
    <x v="5"/>
    <x v="7"/>
    <x v="51"/>
    <x v="1"/>
    <x v="3"/>
    <x v="0"/>
    <x v="1"/>
    <x v="0"/>
    <x v="4"/>
    <x v="0"/>
    <x v="0"/>
    <x v="0"/>
    <x v="0"/>
    <x v="0"/>
    <x v="0"/>
    <m/>
    <x v="0"/>
    <x v="0"/>
    <x v="0"/>
    <x v="0"/>
    <x v="4"/>
  </r>
  <r>
    <s v="2021/Simpang Raya/Jaringan"/>
    <x v="4"/>
    <x v="3"/>
    <x v="5"/>
    <x v="7"/>
    <x v="52"/>
    <x v="1"/>
    <x v="3"/>
    <x v="0"/>
    <x v="1"/>
    <x v="0"/>
    <x v="4"/>
    <x v="0"/>
    <x v="0"/>
    <x v="0"/>
    <x v="0"/>
    <x v="0"/>
    <x v="0"/>
    <m/>
    <x v="0"/>
    <x v="0"/>
    <x v="0"/>
    <x v="0"/>
    <x v="4"/>
  </r>
  <r>
    <s v="2021/Sendawar/Jaringan"/>
    <x v="4"/>
    <x v="3"/>
    <x v="5"/>
    <x v="7"/>
    <x v="53"/>
    <x v="1"/>
    <x v="3"/>
    <x v="0"/>
    <x v="1"/>
    <x v="0"/>
    <x v="4"/>
    <x v="0"/>
    <x v="0"/>
    <x v="0"/>
    <x v="0"/>
    <x v="0"/>
    <x v="0"/>
    <m/>
    <x v="0"/>
    <x v="0"/>
    <x v="0"/>
    <x v="0"/>
    <x v="4"/>
  </r>
  <r>
    <s v="2021/Rejo Basuki/Jaringan"/>
    <x v="4"/>
    <x v="3"/>
    <x v="5"/>
    <x v="7"/>
    <x v="54"/>
    <x v="1"/>
    <x v="1"/>
    <x v="0"/>
    <x v="1"/>
    <x v="0"/>
    <x v="2"/>
    <x v="0"/>
    <x v="0"/>
    <x v="0"/>
    <x v="0"/>
    <x v="0"/>
    <x v="0"/>
    <m/>
    <x v="0"/>
    <x v="0"/>
    <x v="0"/>
    <x v="0"/>
    <x v="4"/>
  </r>
  <r>
    <s v="2021/Pepas/Pepes Asa/Jaringan"/>
    <x v="4"/>
    <x v="3"/>
    <x v="5"/>
    <x v="7"/>
    <x v="55"/>
    <x v="1"/>
    <x v="3"/>
    <x v="0"/>
    <x v="1"/>
    <x v="0"/>
    <x v="4"/>
    <x v="0"/>
    <x v="0"/>
    <x v="0"/>
    <x v="0"/>
    <x v="0"/>
    <x v="0"/>
    <m/>
    <x v="0"/>
    <x v="0"/>
    <x v="0"/>
    <x v="0"/>
    <x v="4"/>
  </r>
  <r>
    <s v="2021/Pepas Eheng/Jaringan"/>
    <x v="4"/>
    <x v="3"/>
    <x v="5"/>
    <x v="7"/>
    <x v="56"/>
    <x v="1"/>
    <x v="1"/>
    <x v="0"/>
    <x v="1"/>
    <x v="0"/>
    <x v="2"/>
    <x v="0"/>
    <x v="0"/>
    <x v="0"/>
    <x v="0"/>
    <x v="0"/>
    <x v="0"/>
    <m/>
    <x v="0"/>
    <x v="0"/>
    <x v="0"/>
    <x v="0"/>
    <x v="4"/>
  </r>
  <r>
    <s v="2021/Ongko Asa/Jaringan"/>
    <x v="4"/>
    <x v="3"/>
    <x v="5"/>
    <x v="7"/>
    <x v="57"/>
    <x v="1"/>
    <x v="1"/>
    <x v="0"/>
    <x v="1"/>
    <x v="0"/>
    <x v="2"/>
    <x v="0"/>
    <x v="0"/>
    <x v="0"/>
    <x v="0"/>
    <x v="0"/>
    <x v="0"/>
    <m/>
    <x v="0"/>
    <x v="0"/>
    <x v="0"/>
    <x v="0"/>
    <x v="4"/>
  </r>
  <r>
    <s v="2021/Ombau Asa/Jaringan"/>
    <x v="4"/>
    <x v="3"/>
    <x v="5"/>
    <x v="7"/>
    <x v="58"/>
    <x v="1"/>
    <x v="1"/>
    <x v="0"/>
    <x v="1"/>
    <x v="0"/>
    <x v="2"/>
    <x v="0"/>
    <x v="0"/>
    <x v="0"/>
    <x v="0"/>
    <x v="0"/>
    <x v="0"/>
    <m/>
    <x v="0"/>
    <x v="0"/>
    <x v="0"/>
    <x v="0"/>
    <x v="4"/>
  </r>
  <r>
    <s v="2021/Sekolaq Joleq/Jaringan"/>
    <x v="4"/>
    <x v="3"/>
    <x v="5"/>
    <x v="3"/>
    <x v="71"/>
    <x v="1"/>
    <x v="3"/>
    <x v="0"/>
    <x v="1"/>
    <x v="0"/>
    <x v="4"/>
    <x v="0"/>
    <x v="0"/>
    <x v="0"/>
    <x v="0"/>
    <x v="0"/>
    <x v="0"/>
    <m/>
    <x v="0"/>
    <x v="0"/>
    <x v="0"/>
    <x v="0"/>
    <x v="4"/>
  </r>
  <r>
    <s v="2021/Ngenyan Asa/Jaringan"/>
    <x v="4"/>
    <x v="3"/>
    <x v="5"/>
    <x v="7"/>
    <x v="59"/>
    <x v="1"/>
    <x v="1"/>
    <x v="0"/>
    <x v="1"/>
    <x v="0"/>
    <x v="2"/>
    <x v="0"/>
    <x v="0"/>
    <x v="0"/>
    <x v="0"/>
    <x v="0"/>
    <x v="0"/>
    <m/>
    <x v="0"/>
    <x v="0"/>
    <x v="0"/>
    <x v="0"/>
    <x v="4"/>
  </r>
  <r>
    <s v="2021/Mencimai/Jaringan"/>
    <x v="4"/>
    <x v="3"/>
    <x v="5"/>
    <x v="7"/>
    <x v="70"/>
    <x v="1"/>
    <x v="3"/>
    <x v="0"/>
    <x v="1"/>
    <x v="0"/>
    <x v="4"/>
    <x v="0"/>
    <x v="0"/>
    <x v="0"/>
    <x v="0"/>
    <x v="0"/>
    <x v="0"/>
    <m/>
    <x v="0"/>
    <x v="0"/>
    <x v="0"/>
    <x v="0"/>
    <x v="4"/>
  </r>
  <r>
    <s v="2021/Juhan Asa/Jaringan"/>
    <x v="4"/>
    <x v="3"/>
    <x v="5"/>
    <x v="7"/>
    <x v="61"/>
    <x v="1"/>
    <x v="1"/>
    <x v="0"/>
    <x v="1"/>
    <x v="0"/>
    <x v="2"/>
    <x v="0"/>
    <x v="0"/>
    <x v="0"/>
    <x v="0"/>
    <x v="0"/>
    <x v="0"/>
    <m/>
    <x v="0"/>
    <x v="0"/>
    <x v="0"/>
    <x v="0"/>
    <x v="4"/>
  </r>
  <r>
    <s v="2021/Juaq Asa/Jaringan"/>
    <x v="4"/>
    <x v="3"/>
    <x v="5"/>
    <x v="7"/>
    <x v="62"/>
    <x v="1"/>
    <x v="1"/>
    <x v="0"/>
    <x v="1"/>
    <x v="0"/>
    <x v="2"/>
    <x v="0"/>
    <x v="0"/>
    <x v="0"/>
    <x v="0"/>
    <x v="0"/>
    <x v="0"/>
    <m/>
    <x v="0"/>
    <x v="0"/>
    <x v="0"/>
    <x v="0"/>
    <x v="4"/>
  </r>
  <r>
    <s v="2021/Gemuhan Asa/Jaringan"/>
    <x v="4"/>
    <x v="3"/>
    <x v="5"/>
    <x v="7"/>
    <x v="63"/>
    <x v="1"/>
    <x v="1"/>
    <x v="0"/>
    <x v="1"/>
    <x v="0"/>
    <x v="2"/>
    <x v="0"/>
    <x v="0"/>
    <x v="0"/>
    <x v="0"/>
    <x v="0"/>
    <x v="0"/>
    <m/>
    <x v="0"/>
    <x v="0"/>
    <x v="0"/>
    <x v="0"/>
    <x v="4"/>
  </r>
  <r>
    <s v="2021/Geleo Baru/Jaringan"/>
    <x v="4"/>
    <x v="3"/>
    <x v="5"/>
    <x v="7"/>
    <x v="64"/>
    <x v="1"/>
    <x v="3"/>
    <x v="0"/>
    <x v="1"/>
    <x v="0"/>
    <x v="4"/>
    <x v="0"/>
    <x v="0"/>
    <x v="0"/>
    <x v="0"/>
    <x v="0"/>
    <x v="0"/>
    <m/>
    <x v="0"/>
    <x v="0"/>
    <x v="0"/>
    <x v="0"/>
    <x v="4"/>
  </r>
  <r>
    <s v="2021/Geleo Asa/Jaringan"/>
    <x v="4"/>
    <x v="3"/>
    <x v="5"/>
    <x v="7"/>
    <x v="65"/>
    <x v="1"/>
    <x v="1"/>
    <x v="0"/>
    <x v="1"/>
    <x v="0"/>
    <x v="2"/>
    <x v="0"/>
    <x v="0"/>
    <x v="0"/>
    <x v="0"/>
    <x v="0"/>
    <x v="0"/>
    <m/>
    <x v="0"/>
    <x v="0"/>
    <x v="0"/>
    <x v="0"/>
    <x v="4"/>
  </r>
  <r>
    <s v="2021/Engkuni Pasek/Jaringan"/>
    <x v="4"/>
    <x v="3"/>
    <x v="5"/>
    <x v="7"/>
    <x v="66"/>
    <x v="1"/>
    <x v="1"/>
    <x v="0"/>
    <x v="1"/>
    <x v="0"/>
    <x v="2"/>
    <x v="0"/>
    <x v="0"/>
    <x v="0"/>
    <x v="0"/>
    <x v="0"/>
    <x v="0"/>
    <m/>
    <x v="0"/>
    <x v="0"/>
    <x v="0"/>
    <x v="0"/>
    <x v="4"/>
  </r>
  <r>
    <s v="2021/Belempung Ulaq/Jaringan"/>
    <x v="4"/>
    <x v="3"/>
    <x v="5"/>
    <x v="7"/>
    <x v="67"/>
    <x v="1"/>
    <x v="1"/>
    <x v="0"/>
    <x v="1"/>
    <x v="0"/>
    <x v="2"/>
    <x v="0"/>
    <x v="0"/>
    <x v="0"/>
    <x v="0"/>
    <x v="0"/>
    <x v="0"/>
    <m/>
    <x v="0"/>
    <x v="0"/>
    <x v="0"/>
    <x v="0"/>
    <x v="4"/>
  </r>
  <r>
    <s v="2021/Barong Tongkok/Jaringan"/>
    <x v="4"/>
    <x v="3"/>
    <x v="5"/>
    <x v="7"/>
    <x v="68"/>
    <x v="1"/>
    <x v="3"/>
    <x v="0"/>
    <x v="1"/>
    <x v="0"/>
    <x v="4"/>
    <x v="0"/>
    <x v="0"/>
    <x v="0"/>
    <x v="0"/>
    <x v="0"/>
    <x v="0"/>
    <m/>
    <x v="0"/>
    <x v="0"/>
    <x v="0"/>
    <x v="0"/>
    <x v="4"/>
  </r>
  <r>
    <s v="2021/Muara Asa/Jaringan"/>
    <x v="4"/>
    <x v="3"/>
    <x v="5"/>
    <x v="7"/>
    <x v="60"/>
    <x v="2"/>
    <x v="2"/>
    <x v="0"/>
    <x v="1"/>
    <x v="0"/>
    <x v="3"/>
    <x v="0"/>
    <x v="0"/>
    <x v="0"/>
    <x v="0"/>
    <x v="0"/>
    <x v="0"/>
    <m/>
    <x v="0"/>
    <x v="0"/>
    <x v="0"/>
    <x v="0"/>
    <x v="4"/>
  </r>
  <r>
    <s v="2021/Sekolaq Muliaq/Jaringan"/>
    <x v="4"/>
    <x v="3"/>
    <x v="5"/>
    <x v="3"/>
    <x v="72"/>
    <x v="1"/>
    <x v="3"/>
    <x v="0"/>
    <x v="1"/>
    <x v="0"/>
    <x v="4"/>
    <x v="0"/>
    <x v="0"/>
    <x v="0"/>
    <x v="0"/>
    <x v="0"/>
    <x v="0"/>
    <m/>
    <x v="0"/>
    <x v="0"/>
    <x v="0"/>
    <x v="0"/>
    <x v="4"/>
  </r>
  <r>
    <s v="2021/Sekolaq Oday/Jaringan"/>
    <x v="4"/>
    <x v="3"/>
    <x v="5"/>
    <x v="3"/>
    <x v="73"/>
    <x v="1"/>
    <x v="1"/>
    <x v="0"/>
    <x v="1"/>
    <x v="0"/>
    <x v="2"/>
    <x v="0"/>
    <x v="0"/>
    <x v="0"/>
    <x v="0"/>
    <x v="0"/>
    <x v="0"/>
    <m/>
    <x v="0"/>
    <x v="0"/>
    <x v="0"/>
    <x v="0"/>
    <x v="4"/>
  </r>
  <r>
    <s v="2021/Sri Mulyo/Jaringan"/>
    <x v="4"/>
    <x v="3"/>
    <x v="5"/>
    <x v="3"/>
    <x v="94"/>
    <x v="1"/>
    <x v="3"/>
    <x v="0"/>
    <x v="1"/>
    <x v="0"/>
    <x v="4"/>
    <x v="0"/>
    <x v="0"/>
    <x v="0"/>
    <x v="0"/>
    <x v="0"/>
    <x v="0"/>
    <m/>
    <x v="0"/>
    <x v="0"/>
    <x v="0"/>
    <x v="0"/>
    <x v="4"/>
  </r>
  <r>
    <s v="2021/Dempar/Jaringan"/>
    <x v="4"/>
    <x v="3"/>
    <x v="5"/>
    <x v="5"/>
    <x v="50"/>
    <x v="1"/>
    <x v="3"/>
    <x v="0"/>
    <x v="1"/>
    <x v="0"/>
    <x v="4"/>
    <x v="0"/>
    <x v="0"/>
    <x v="0"/>
    <x v="0"/>
    <x v="0"/>
    <x v="0"/>
    <m/>
    <x v="0"/>
    <x v="0"/>
    <x v="0"/>
    <x v="0"/>
    <x v="4"/>
  </r>
  <r>
    <s v="2021/Tutuh (Tutung)/Jaringan"/>
    <x v="4"/>
    <x v="3"/>
    <x v="5"/>
    <x v="8"/>
    <x v="74"/>
    <x v="1"/>
    <x v="3"/>
    <x v="0"/>
    <x v="1"/>
    <x v="0"/>
    <x v="4"/>
    <x v="0"/>
    <x v="0"/>
    <x v="0"/>
    <x v="0"/>
    <x v="0"/>
    <x v="0"/>
    <m/>
    <x v="0"/>
    <x v="0"/>
    <x v="0"/>
    <x v="0"/>
    <x v="4"/>
  </r>
  <r>
    <s v="2021/Purwadadi/Jaringan"/>
    <x v="4"/>
    <x v="3"/>
    <x v="5"/>
    <x v="8"/>
    <x v="75"/>
    <x v="1"/>
    <x v="1"/>
    <x v="0"/>
    <x v="1"/>
    <x v="0"/>
    <x v="2"/>
    <x v="0"/>
    <x v="0"/>
    <x v="0"/>
    <x v="0"/>
    <x v="0"/>
    <x v="0"/>
    <m/>
    <x v="0"/>
    <x v="0"/>
    <x v="0"/>
    <x v="0"/>
    <x v="4"/>
  </r>
  <r>
    <s v="2021/Melapeh Baru/Jaringan"/>
    <x v="4"/>
    <x v="3"/>
    <x v="5"/>
    <x v="8"/>
    <x v="76"/>
    <x v="1"/>
    <x v="3"/>
    <x v="0"/>
    <x v="1"/>
    <x v="0"/>
    <x v="4"/>
    <x v="0"/>
    <x v="0"/>
    <x v="0"/>
    <x v="0"/>
    <x v="0"/>
    <x v="0"/>
    <m/>
    <x v="0"/>
    <x v="0"/>
    <x v="0"/>
    <x v="0"/>
    <x v="4"/>
  </r>
  <r>
    <s v="2021/Linggang Mencelew/Jaringan"/>
    <x v="4"/>
    <x v="3"/>
    <x v="5"/>
    <x v="8"/>
    <x v="77"/>
    <x v="2"/>
    <x v="2"/>
    <x v="0"/>
    <x v="1"/>
    <x v="0"/>
    <x v="3"/>
    <x v="0"/>
    <x v="0"/>
    <x v="0"/>
    <x v="0"/>
    <x v="0"/>
    <x v="0"/>
    <m/>
    <x v="0"/>
    <x v="0"/>
    <x v="0"/>
    <x v="0"/>
    <x v="4"/>
  </r>
  <r>
    <s v="2021/Linggang Melapeh/Jaringan"/>
    <x v="4"/>
    <x v="3"/>
    <x v="5"/>
    <x v="8"/>
    <x v="78"/>
    <x v="2"/>
    <x v="2"/>
    <x v="0"/>
    <x v="1"/>
    <x v="0"/>
    <x v="3"/>
    <x v="0"/>
    <x v="0"/>
    <x v="0"/>
    <x v="0"/>
    <x v="0"/>
    <x v="0"/>
    <m/>
    <x v="0"/>
    <x v="0"/>
    <x v="0"/>
    <x v="0"/>
    <x v="4"/>
  </r>
  <r>
    <s v="2021/Linggang Mapan/Jaringan"/>
    <x v="4"/>
    <x v="3"/>
    <x v="5"/>
    <x v="8"/>
    <x v="79"/>
    <x v="2"/>
    <x v="2"/>
    <x v="0"/>
    <x v="1"/>
    <x v="0"/>
    <x v="3"/>
    <x v="0"/>
    <x v="0"/>
    <x v="0"/>
    <x v="0"/>
    <x v="0"/>
    <x v="0"/>
    <m/>
    <x v="0"/>
    <x v="0"/>
    <x v="0"/>
    <x v="0"/>
    <x v="4"/>
  </r>
  <r>
    <s v="2021/Linggang Kebut/Jaringan"/>
    <x v="4"/>
    <x v="3"/>
    <x v="5"/>
    <x v="8"/>
    <x v="80"/>
    <x v="1"/>
    <x v="1"/>
    <x v="0"/>
    <x v="1"/>
    <x v="0"/>
    <x v="2"/>
    <x v="0"/>
    <x v="0"/>
    <x v="0"/>
    <x v="0"/>
    <x v="0"/>
    <x v="0"/>
    <m/>
    <x v="0"/>
    <x v="0"/>
    <x v="0"/>
    <x v="0"/>
    <x v="4"/>
  </r>
  <r>
    <s v="2021/Linggang Bigung/Jaringan"/>
    <x v="4"/>
    <x v="3"/>
    <x v="5"/>
    <x v="8"/>
    <x v="81"/>
    <x v="1"/>
    <x v="3"/>
    <x v="0"/>
    <x v="1"/>
    <x v="0"/>
    <x v="4"/>
    <x v="0"/>
    <x v="0"/>
    <x v="0"/>
    <x v="0"/>
    <x v="0"/>
    <x v="0"/>
    <m/>
    <x v="0"/>
    <x v="0"/>
    <x v="0"/>
    <x v="0"/>
    <x v="4"/>
  </r>
  <r>
    <s v="2021/Linggang Amer/Jaringan"/>
    <x v="4"/>
    <x v="3"/>
    <x v="5"/>
    <x v="8"/>
    <x v="82"/>
    <x v="2"/>
    <x v="2"/>
    <x v="0"/>
    <x v="1"/>
    <x v="0"/>
    <x v="3"/>
    <x v="0"/>
    <x v="0"/>
    <x v="0"/>
    <x v="0"/>
    <x v="0"/>
    <x v="0"/>
    <m/>
    <x v="0"/>
    <x v="0"/>
    <x v="0"/>
    <x v="0"/>
    <x v="4"/>
  </r>
  <r>
    <s v="2021/Bigung Baru/Jaringan"/>
    <x v="4"/>
    <x v="3"/>
    <x v="5"/>
    <x v="8"/>
    <x v="83"/>
    <x v="2"/>
    <x v="3"/>
    <x v="0"/>
    <x v="1"/>
    <x v="0"/>
    <x v="4"/>
    <x v="0"/>
    <x v="0"/>
    <x v="0"/>
    <x v="0"/>
    <x v="0"/>
    <x v="0"/>
    <m/>
    <x v="0"/>
    <x v="0"/>
    <x v="0"/>
    <x v="0"/>
    <x v="4"/>
  </r>
  <r>
    <s v="2021/Bangun Sari/Jaringan"/>
    <x v="4"/>
    <x v="3"/>
    <x v="5"/>
    <x v="8"/>
    <x v="84"/>
    <x v="1"/>
    <x v="1"/>
    <x v="0"/>
    <x v="1"/>
    <x v="0"/>
    <x v="2"/>
    <x v="0"/>
    <x v="0"/>
    <x v="0"/>
    <x v="0"/>
    <x v="0"/>
    <x v="0"/>
    <m/>
    <x v="0"/>
    <x v="0"/>
    <x v="0"/>
    <x v="0"/>
    <x v="4"/>
  </r>
  <r>
    <s v="2021/Muara Bunyut/Jaringan"/>
    <x v="4"/>
    <x v="3"/>
    <x v="5"/>
    <x v="9"/>
    <x v="85"/>
    <x v="1"/>
    <x v="1"/>
    <x v="0"/>
    <x v="1"/>
    <x v="0"/>
    <x v="2"/>
    <x v="0"/>
    <x v="0"/>
    <x v="0"/>
    <x v="0"/>
    <x v="0"/>
    <x v="0"/>
    <m/>
    <x v="0"/>
    <x v="0"/>
    <x v="0"/>
    <x v="0"/>
    <x v="4"/>
  </r>
  <r>
    <s v="2021/Muara Benangaq/Jaringan"/>
    <x v="4"/>
    <x v="3"/>
    <x v="5"/>
    <x v="9"/>
    <x v="86"/>
    <x v="1"/>
    <x v="1"/>
    <x v="0"/>
    <x v="1"/>
    <x v="0"/>
    <x v="2"/>
    <x v="0"/>
    <x v="0"/>
    <x v="0"/>
    <x v="0"/>
    <x v="0"/>
    <x v="0"/>
    <m/>
    <x v="0"/>
    <x v="0"/>
    <x v="0"/>
    <x v="0"/>
    <x v="4"/>
  </r>
  <r>
    <s v="2021/Melak Ulu/Jaringan"/>
    <x v="4"/>
    <x v="3"/>
    <x v="5"/>
    <x v="9"/>
    <x v="87"/>
    <x v="1"/>
    <x v="3"/>
    <x v="0"/>
    <x v="1"/>
    <x v="0"/>
    <x v="4"/>
    <x v="0"/>
    <x v="0"/>
    <x v="0"/>
    <x v="0"/>
    <x v="0"/>
    <x v="0"/>
    <m/>
    <x v="0"/>
    <x v="0"/>
    <x v="0"/>
    <x v="0"/>
    <x v="4"/>
  </r>
  <r>
    <s v="2021/Melak Ilir/Jaringan"/>
    <x v="4"/>
    <x v="3"/>
    <x v="5"/>
    <x v="9"/>
    <x v="88"/>
    <x v="1"/>
    <x v="3"/>
    <x v="0"/>
    <x v="1"/>
    <x v="0"/>
    <x v="4"/>
    <x v="0"/>
    <x v="0"/>
    <x v="0"/>
    <x v="0"/>
    <x v="0"/>
    <x v="0"/>
    <m/>
    <x v="0"/>
    <x v="0"/>
    <x v="0"/>
    <x v="0"/>
    <x v="4"/>
  </r>
  <r>
    <s v="2021/Empas/Jaringan"/>
    <x v="4"/>
    <x v="3"/>
    <x v="5"/>
    <x v="9"/>
    <x v="89"/>
    <x v="1"/>
    <x v="1"/>
    <x v="0"/>
    <x v="1"/>
    <x v="0"/>
    <x v="2"/>
    <x v="0"/>
    <x v="0"/>
    <x v="0"/>
    <x v="0"/>
    <x v="0"/>
    <x v="0"/>
    <m/>
    <x v="0"/>
    <x v="0"/>
    <x v="0"/>
    <x v="0"/>
    <x v="4"/>
  </r>
  <r>
    <s v="2021/Empakuq/Jaringan"/>
    <x v="4"/>
    <x v="3"/>
    <x v="5"/>
    <x v="9"/>
    <x v="90"/>
    <x v="1"/>
    <x v="1"/>
    <x v="0"/>
    <x v="1"/>
    <x v="0"/>
    <x v="2"/>
    <x v="0"/>
    <x v="0"/>
    <x v="0"/>
    <x v="0"/>
    <x v="0"/>
    <x v="0"/>
    <m/>
    <x v="0"/>
    <x v="0"/>
    <x v="0"/>
    <x v="0"/>
    <x v="4"/>
  </r>
  <r>
    <s v="2021/Leleng/Jaringan"/>
    <x v="4"/>
    <x v="3"/>
    <x v="5"/>
    <x v="3"/>
    <x v="91"/>
    <x v="1"/>
    <x v="3"/>
    <x v="0"/>
    <x v="1"/>
    <x v="0"/>
    <x v="4"/>
    <x v="0"/>
    <x v="0"/>
    <x v="0"/>
    <x v="0"/>
    <x v="0"/>
    <x v="0"/>
    <m/>
    <x v="0"/>
    <x v="0"/>
    <x v="0"/>
    <x v="0"/>
    <x v="4"/>
  </r>
  <r>
    <s v="2021/Sumber Rejo/Jaringan"/>
    <x v="4"/>
    <x v="3"/>
    <x v="5"/>
    <x v="3"/>
    <x v="92"/>
    <x v="1"/>
    <x v="3"/>
    <x v="0"/>
    <x v="1"/>
    <x v="0"/>
    <x v="4"/>
    <x v="0"/>
    <x v="0"/>
    <x v="0"/>
    <x v="0"/>
    <x v="0"/>
    <x v="0"/>
    <m/>
    <x v="0"/>
    <x v="0"/>
    <x v="0"/>
    <x v="0"/>
    <x v="4"/>
  </r>
  <r>
    <s v="2021/Sumber Bangun/Jaringan"/>
    <x v="4"/>
    <x v="3"/>
    <x v="5"/>
    <x v="3"/>
    <x v="93"/>
    <x v="1"/>
    <x v="3"/>
    <x v="0"/>
    <x v="1"/>
    <x v="0"/>
    <x v="4"/>
    <x v="0"/>
    <x v="0"/>
    <x v="0"/>
    <x v="0"/>
    <x v="0"/>
    <x v="0"/>
    <m/>
    <x v="0"/>
    <x v="0"/>
    <x v="0"/>
    <x v="0"/>
    <x v="4"/>
  </r>
  <r>
    <s v="2021/Sakaq Tada/Jaringan"/>
    <x v="4"/>
    <x v="3"/>
    <x v="5"/>
    <x v="6"/>
    <x v="96"/>
    <x v="2"/>
    <x v="2"/>
    <x v="0"/>
    <x v="1"/>
    <x v="0"/>
    <x v="3"/>
    <x v="0"/>
    <x v="0"/>
    <x v="0"/>
    <x v="0"/>
    <x v="0"/>
    <x v="0"/>
    <m/>
    <x v="0"/>
    <x v="0"/>
    <x v="0"/>
    <x v="0"/>
    <x v="4"/>
  </r>
  <r>
    <s v="2021/Jengan/Jaringan"/>
    <x v="4"/>
    <x v="3"/>
    <x v="5"/>
    <x v="6"/>
    <x v="97"/>
    <x v="1"/>
    <x v="1"/>
    <x v="0"/>
    <x v="1"/>
    <x v="0"/>
    <x v="2"/>
    <x v="0"/>
    <x v="0"/>
    <x v="0"/>
    <x v="0"/>
    <x v="0"/>
    <x v="0"/>
    <m/>
    <x v="0"/>
    <x v="0"/>
    <x v="0"/>
    <x v="0"/>
    <x v="4"/>
  </r>
  <r>
    <s v="2021/Tondoh/Jaringan"/>
    <x v="4"/>
    <x v="3"/>
    <x v="5"/>
    <x v="6"/>
    <x v="98"/>
    <x v="2"/>
    <x v="2"/>
    <x v="0"/>
    <x v="1"/>
    <x v="0"/>
    <x v="3"/>
    <x v="0"/>
    <x v="0"/>
    <x v="0"/>
    <x v="0"/>
    <x v="0"/>
    <x v="0"/>
    <m/>
    <x v="0"/>
    <x v="0"/>
    <x v="0"/>
    <x v="0"/>
    <x v="4"/>
  </r>
  <r>
    <s v="2021/Dasaq/Jaringan"/>
    <x v="4"/>
    <x v="3"/>
    <x v="5"/>
    <x v="15"/>
    <x v="167"/>
    <x v="1"/>
    <x v="1"/>
    <x v="0"/>
    <x v="1"/>
    <x v="0"/>
    <x v="2"/>
    <x v="0"/>
    <x v="0"/>
    <x v="0"/>
    <x v="0"/>
    <x v="0"/>
    <x v="0"/>
    <m/>
    <x v="0"/>
    <x v="0"/>
    <x v="0"/>
    <x v="0"/>
    <x v="4"/>
  </r>
  <r>
    <s v="2021/Lembonah/Jaringan"/>
    <x v="4"/>
    <x v="3"/>
    <x v="5"/>
    <x v="10"/>
    <x v="108"/>
    <x v="1"/>
    <x v="3"/>
    <x v="0"/>
    <x v="1"/>
    <x v="0"/>
    <x v="4"/>
    <x v="0"/>
    <x v="0"/>
    <x v="0"/>
    <x v="0"/>
    <x v="0"/>
    <x v="0"/>
    <m/>
    <x v="0"/>
    <x v="0"/>
    <x v="0"/>
    <x v="0"/>
    <x v="4"/>
  </r>
  <r>
    <s v="2021/Bekokong Makmur/Jaringan"/>
    <x v="4"/>
    <x v="3"/>
    <x v="5"/>
    <x v="10"/>
    <x v="99"/>
    <x v="1"/>
    <x v="1"/>
    <x v="0"/>
    <x v="1"/>
    <x v="0"/>
    <x v="2"/>
    <x v="0"/>
    <x v="0"/>
    <x v="0"/>
    <x v="0"/>
    <x v="0"/>
    <x v="0"/>
    <m/>
    <x v="0"/>
    <x v="0"/>
    <x v="0"/>
    <x v="0"/>
    <x v="4"/>
  </r>
  <r>
    <s v="2021/Tukuq/Jaringan"/>
    <x v="4"/>
    <x v="3"/>
    <x v="5"/>
    <x v="11"/>
    <x v="100"/>
    <x v="2"/>
    <x v="2"/>
    <x v="0"/>
    <x v="1"/>
    <x v="0"/>
    <x v="3"/>
    <x v="0"/>
    <x v="0"/>
    <x v="0"/>
    <x v="0"/>
    <x v="0"/>
    <x v="0"/>
    <m/>
    <x v="0"/>
    <x v="0"/>
    <x v="0"/>
    <x v="0"/>
    <x v="4"/>
  </r>
  <r>
    <s v="2021/Tende/Jaringan"/>
    <x v="4"/>
    <x v="3"/>
    <x v="5"/>
    <x v="11"/>
    <x v="101"/>
    <x v="1"/>
    <x v="1"/>
    <x v="0"/>
    <x v="1"/>
    <x v="0"/>
    <x v="2"/>
    <x v="0"/>
    <x v="0"/>
    <x v="0"/>
    <x v="0"/>
    <x v="0"/>
    <x v="0"/>
    <m/>
    <x v="0"/>
    <x v="0"/>
    <x v="0"/>
    <x v="0"/>
    <x v="4"/>
  </r>
  <r>
    <s v="2021/Suakong/Jaringan"/>
    <x v="4"/>
    <x v="3"/>
    <x v="5"/>
    <x v="11"/>
    <x v="102"/>
    <x v="1"/>
    <x v="1"/>
    <x v="0"/>
    <x v="1"/>
    <x v="0"/>
    <x v="2"/>
    <x v="0"/>
    <x v="0"/>
    <x v="0"/>
    <x v="0"/>
    <x v="0"/>
    <x v="0"/>
    <m/>
    <x v="0"/>
    <x v="0"/>
    <x v="0"/>
    <x v="0"/>
    <x v="4"/>
  </r>
  <r>
    <s v="2021/Sambung/Jaringan"/>
    <x v="4"/>
    <x v="3"/>
    <x v="5"/>
    <x v="11"/>
    <x v="103"/>
    <x v="1"/>
    <x v="1"/>
    <x v="0"/>
    <x v="1"/>
    <x v="0"/>
    <x v="2"/>
    <x v="0"/>
    <x v="0"/>
    <x v="0"/>
    <x v="0"/>
    <x v="0"/>
    <x v="0"/>
    <m/>
    <x v="0"/>
    <x v="0"/>
    <x v="0"/>
    <x v="0"/>
    <x v="4"/>
  </r>
  <r>
    <s v="2021/Randa Empas/Jaringan"/>
    <x v="4"/>
    <x v="3"/>
    <x v="5"/>
    <x v="11"/>
    <x v="104"/>
    <x v="1"/>
    <x v="1"/>
    <x v="0"/>
    <x v="1"/>
    <x v="0"/>
    <x v="2"/>
    <x v="0"/>
    <x v="0"/>
    <x v="0"/>
    <x v="0"/>
    <x v="0"/>
    <x v="0"/>
    <m/>
    <x v="0"/>
    <x v="0"/>
    <x v="0"/>
    <x v="0"/>
    <x v="4"/>
  </r>
  <r>
    <s v="2021/Penarung/Jaringan"/>
    <x v="4"/>
    <x v="3"/>
    <x v="5"/>
    <x v="11"/>
    <x v="105"/>
    <x v="1"/>
    <x v="1"/>
    <x v="0"/>
    <x v="1"/>
    <x v="0"/>
    <x v="2"/>
    <x v="0"/>
    <x v="0"/>
    <x v="0"/>
    <x v="0"/>
    <x v="0"/>
    <x v="0"/>
    <m/>
    <x v="0"/>
    <x v="0"/>
    <x v="0"/>
    <x v="0"/>
    <x v="4"/>
  </r>
  <r>
    <s v="2021/Jelmu Sibak/Jaringan"/>
    <x v="4"/>
    <x v="3"/>
    <x v="5"/>
    <x v="11"/>
    <x v="106"/>
    <x v="2"/>
    <x v="2"/>
    <x v="0"/>
    <x v="1"/>
    <x v="0"/>
    <x v="3"/>
    <x v="0"/>
    <x v="0"/>
    <x v="0"/>
    <x v="0"/>
    <x v="0"/>
    <x v="0"/>
    <m/>
    <x v="0"/>
    <x v="0"/>
    <x v="0"/>
    <x v="0"/>
    <x v="4"/>
  </r>
  <r>
    <s v="2021/Mancong/Jaringan"/>
    <x v="4"/>
    <x v="3"/>
    <x v="5"/>
    <x v="10"/>
    <x v="120"/>
    <x v="1"/>
    <x v="1"/>
    <x v="0"/>
    <x v="1"/>
    <x v="0"/>
    <x v="2"/>
    <x v="0"/>
    <x v="0"/>
    <x v="0"/>
    <x v="0"/>
    <x v="0"/>
    <x v="0"/>
    <m/>
    <x v="0"/>
    <x v="0"/>
    <x v="0"/>
    <x v="0"/>
    <x v="4"/>
  </r>
  <r>
    <s v="2021/Dilang Puti/Jaringan"/>
    <x v="4"/>
    <x v="3"/>
    <x v="5"/>
    <x v="11"/>
    <x v="107"/>
    <x v="1"/>
    <x v="3"/>
    <x v="0"/>
    <x v="1"/>
    <x v="0"/>
    <x v="4"/>
    <x v="0"/>
    <x v="0"/>
    <x v="0"/>
    <x v="0"/>
    <x v="0"/>
    <x v="0"/>
    <m/>
    <x v="0"/>
    <x v="0"/>
    <x v="0"/>
    <x v="0"/>
    <x v="4"/>
  </r>
  <r>
    <s v="2021/Tendiq/Jaringan"/>
    <x v="4"/>
    <x v="3"/>
    <x v="5"/>
    <x v="12"/>
    <x v="119"/>
    <x v="1"/>
    <x v="1"/>
    <x v="0"/>
    <x v="1"/>
    <x v="0"/>
    <x v="2"/>
    <x v="0"/>
    <x v="0"/>
    <x v="0"/>
    <x v="0"/>
    <x v="0"/>
    <x v="0"/>
    <m/>
    <x v="0"/>
    <x v="0"/>
    <x v="0"/>
    <x v="0"/>
    <x v="4"/>
  </r>
  <r>
    <s v="2021/Tebisaq/Jaringan"/>
    <x v="4"/>
    <x v="3"/>
    <x v="5"/>
    <x v="12"/>
    <x v="110"/>
    <x v="1"/>
    <x v="3"/>
    <x v="0"/>
    <x v="1"/>
    <x v="0"/>
    <x v="4"/>
    <x v="0"/>
    <x v="0"/>
    <x v="0"/>
    <x v="0"/>
    <x v="0"/>
    <x v="0"/>
    <m/>
    <x v="0"/>
    <x v="0"/>
    <x v="0"/>
    <x v="0"/>
    <x v="4"/>
  </r>
  <r>
    <s v="2021/Tanah Mea (Tana Mea)/Jaringan"/>
    <x v="4"/>
    <x v="3"/>
    <x v="5"/>
    <x v="12"/>
    <x v="111"/>
    <x v="1"/>
    <x v="3"/>
    <x v="0"/>
    <x v="1"/>
    <x v="0"/>
    <x v="4"/>
    <x v="0"/>
    <x v="0"/>
    <x v="0"/>
    <x v="0"/>
    <x v="0"/>
    <x v="0"/>
    <m/>
    <x v="0"/>
    <x v="0"/>
    <x v="0"/>
    <x v="0"/>
    <x v="4"/>
  </r>
  <r>
    <s v="2021/Sang Sang (Sansang)/Jaringan"/>
    <x v="4"/>
    <x v="3"/>
    <x v="5"/>
    <x v="12"/>
    <x v="112"/>
    <x v="1"/>
    <x v="3"/>
    <x v="0"/>
    <x v="1"/>
    <x v="0"/>
    <x v="4"/>
    <x v="0"/>
    <x v="0"/>
    <x v="0"/>
    <x v="0"/>
    <x v="0"/>
    <x v="0"/>
    <m/>
    <x v="0"/>
    <x v="0"/>
    <x v="0"/>
    <x v="0"/>
    <x v="4"/>
  </r>
  <r>
    <s v="2021/Rikong/Jaringan"/>
    <x v="4"/>
    <x v="3"/>
    <x v="5"/>
    <x v="12"/>
    <x v="113"/>
    <x v="1"/>
    <x v="1"/>
    <x v="0"/>
    <x v="1"/>
    <x v="0"/>
    <x v="2"/>
    <x v="0"/>
    <x v="0"/>
    <x v="0"/>
    <x v="0"/>
    <x v="0"/>
    <x v="0"/>
    <m/>
    <x v="0"/>
    <x v="0"/>
    <x v="0"/>
    <x v="0"/>
    <x v="4"/>
  </r>
  <r>
    <s v="2021/Penawang/Jaringan"/>
    <x v="4"/>
    <x v="3"/>
    <x v="5"/>
    <x v="12"/>
    <x v="114"/>
    <x v="1"/>
    <x v="1"/>
    <x v="0"/>
    <x v="1"/>
    <x v="0"/>
    <x v="2"/>
    <x v="0"/>
    <x v="0"/>
    <x v="0"/>
    <x v="0"/>
    <x v="0"/>
    <x v="0"/>
    <m/>
    <x v="0"/>
    <x v="0"/>
    <x v="0"/>
    <x v="0"/>
    <x v="4"/>
  </r>
  <r>
    <s v="2021/Muhur/Jaringan"/>
    <x v="4"/>
    <x v="3"/>
    <x v="5"/>
    <x v="12"/>
    <x v="115"/>
    <x v="1"/>
    <x v="3"/>
    <x v="0"/>
    <x v="1"/>
    <x v="0"/>
    <x v="4"/>
    <x v="0"/>
    <x v="0"/>
    <x v="0"/>
    <x v="0"/>
    <x v="0"/>
    <x v="0"/>
    <m/>
    <x v="0"/>
    <x v="0"/>
    <x v="0"/>
    <x v="0"/>
    <x v="4"/>
  </r>
  <r>
    <s v="2021/Muara Ponak/Jaringan"/>
    <x v="4"/>
    <x v="3"/>
    <x v="5"/>
    <x v="12"/>
    <x v="116"/>
    <x v="1"/>
    <x v="1"/>
    <x v="0"/>
    <x v="1"/>
    <x v="0"/>
    <x v="2"/>
    <x v="0"/>
    <x v="0"/>
    <x v="0"/>
    <x v="0"/>
    <x v="0"/>
    <x v="0"/>
    <m/>
    <x v="0"/>
    <x v="0"/>
    <x v="0"/>
    <x v="0"/>
    <x v="4"/>
  </r>
  <r>
    <s v="2021/Muara Kelawit/Jaringan"/>
    <x v="4"/>
    <x v="3"/>
    <x v="5"/>
    <x v="12"/>
    <x v="117"/>
    <x v="1"/>
    <x v="1"/>
    <x v="0"/>
    <x v="1"/>
    <x v="0"/>
    <x v="2"/>
    <x v="0"/>
    <x v="0"/>
    <x v="0"/>
    <x v="0"/>
    <x v="0"/>
    <x v="0"/>
    <m/>
    <x v="0"/>
    <x v="0"/>
    <x v="0"/>
    <x v="0"/>
    <x v="4"/>
  </r>
  <r>
    <s v="2021/Anan Jaya/Jaringan"/>
    <x v="4"/>
    <x v="3"/>
    <x v="5"/>
    <x v="11"/>
    <x v="109"/>
    <x v="2"/>
    <x v="2"/>
    <x v="0"/>
    <x v="1"/>
    <x v="0"/>
    <x v="3"/>
    <x v="0"/>
    <x v="0"/>
    <x v="0"/>
    <x v="0"/>
    <x v="0"/>
    <x v="0"/>
    <m/>
    <x v="0"/>
    <x v="0"/>
    <x v="0"/>
    <x v="0"/>
    <x v="4"/>
  </r>
  <r>
    <s v="2021/Muara Nayan/Jaringan"/>
    <x v="4"/>
    <x v="3"/>
    <x v="5"/>
    <x v="10"/>
    <x v="121"/>
    <x v="1"/>
    <x v="3"/>
    <x v="0"/>
    <x v="1"/>
    <x v="0"/>
    <x v="4"/>
    <x v="0"/>
    <x v="0"/>
    <x v="0"/>
    <x v="0"/>
    <x v="0"/>
    <x v="0"/>
    <m/>
    <x v="0"/>
    <x v="0"/>
    <x v="0"/>
    <x v="0"/>
    <x v="4"/>
  </r>
  <r>
    <s v="2021/Muara Ohong/Jaringan"/>
    <x v="4"/>
    <x v="3"/>
    <x v="5"/>
    <x v="10"/>
    <x v="122"/>
    <x v="1"/>
    <x v="3"/>
    <x v="0"/>
    <x v="1"/>
    <x v="0"/>
    <x v="4"/>
    <x v="0"/>
    <x v="0"/>
    <x v="0"/>
    <x v="0"/>
    <x v="0"/>
    <x v="0"/>
    <m/>
    <x v="0"/>
    <x v="0"/>
    <x v="0"/>
    <x v="0"/>
    <x v="4"/>
  </r>
  <r>
    <s v="2021/Muara Tae/Jaringan"/>
    <x v="4"/>
    <x v="3"/>
    <x v="5"/>
    <x v="10"/>
    <x v="143"/>
    <x v="1"/>
    <x v="3"/>
    <x v="0"/>
    <x v="1"/>
    <x v="0"/>
    <x v="4"/>
    <x v="0"/>
    <x v="0"/>
    <x v="0"/>
    <x v="0"/>
    <x v="0"/>
    <x v="0"/>
    <m/>
    <x v="0"/>
    <x v="0"/>
    <x v="0"/>
    <x v="0"/>
    <x v="4"/>
  </r>
  <r>
    <s v="2021/Tanjung Sari/Jaringan"/>
    <x v="4"/>
    <x v="3"/>
    <x v="5"/>
    <x v="0"/>
    <x v="194"/>
    <x v="1"/>
    <x v="1"/>
    <x v="0"/>
    <x v="1"/>
    <x v="0"/>
    <x v="2"/>
    <x v="0"/>
    <x v="0"/>
    <x v="0"/>
    <x v="0"/>
    <x v="0"/>
    <x v="0"/>
    <m/>
    <x v="0"/>
    <x v="0"/>
    <x v="0"/>
    <x v="0"/>
    <x v="4"/>
  </r>
  <r>
    <s v="2021/Resak/Jaringan"/>
    <x v="4"/>
    <x v="3"/>
    <x v="5"/>
    <x v="0"/>
    <x v="123"/>
    <x v="1"/>
    <x v="1"/>
    <x v="0"/>
    <x v="1"/>
    <x v="0"/>
    <x v="2"/>
    <x v="0"/>
    <x v="0"/>
    <x v="0"/>
    <x v="0"/>
    <x v="0"/>
    <x v="0"/>
    <m/>
    <x v="0"/>
    <x v="0"/>
    <x v="0"/>
    <x v="0"/>
    <x v="4"/>
  </r>
  <r>
    <s v="2021/Pereng Talik/Jaringan"/>
    <x v="4"/>
    <x v="3"/>
    <x v="5"/>
    <x v="0"/>
    <x v="124"/>
    <x v="2"/>
    <x v="2"/>
    <x v="0"/>
    <x v="1"/>
    <x v="0"/>
    <x v="3"/>
    <x v="0"/>
    <x v="0"/>
    <x v="0"/>
    <x v="0"/>
    <x v="0"/>
    <x v="0"/>
    <m/>
    <x v="0"/>
    <x v="0"/>
    <x v="0"/>
    <x v="0"/>
    <x v="4"/>
  </r>
  <r>
    <s v="2021/Penawai/Jaringan"/>
    <x v="4"/>
    <x v="3"/>
    <x v="5"/>
    <x v="0"/>
    <x v="125"/>
    <x v="1"/>
    <x v="3"/>
    <x v="0"/>
    <x v="1"/>
    <x v="0"/>
    <x v="4"/>
    <x v="0"/>
    <x v="0"/>
    <x v="0"/>
    <x v="0"/>
    <x v="0"/>
    <x v="0"/>
    <m/>
    <x v="0"/>
    <x v="0"/>
    <x v="0"/>
    <x v="0"/>
    <x v="4"/>
  </r>
  <r>
    <s v="2021/Siram Jaya/Jaringan"/>
    <x v="4"/>
    <x v="3"/>
    <x v="5"/>
    <x v="0"/>
    <x v="126"/>
    <x v="1"/>
    <x v="1"/>
    <x v="0"/>
    <x v="1"/>
    <x v="0"/>
    <x v="2"/>
    <x v="0"/>
    <x v="0"/>
    <x v="0"/>
    <x v="0"/>
    <x v="0"/>
    <x v="0"/>
    <m/>
    <x v="0"/>
    <x v="0"/>
    <x v="0"/>
    <x v="0"/>
    <x v="4"/>
  </r>
  <r>
    <s v="2021/Siram Makmur/Jaringan"/>
    <x v="4"/>
    <x v="3"/>
    <x v="5"/>
    <x v="0"/>
    <x v="127"/>
    <x v="1"/>
    <x v="1"/>
    <x v="0"/>
    <x v="1"/>
    <x v="0"/>
    <x v="2"/>
    <x v="0"/>
    <x v="0"/>
    <x v="0"/>
    <x v="0"/>
    <x v="0"/>
    <x v="0"/>
    <m/>
    <x v="0"/>
    <x v="0"/>
    <x v="0"/>
    <x v="0"/>
    <x v="4"/>
  </r>
  <r>
    <s v="2021/Muara Siram /Jaringan"/>
    <x v="4"/>
    <x v="3"/>
    <x v="5"/>
    <x v="0"/>
    <x v="128"/>
    <x v="2"/>
    <x v="2"/>
    <x v="0"/>
    <x v="1"/>
    <x v="0"/>
    <x v="3"/>
    <x v="0"/>
    <x v="0"/>
    <x v="0"/>
    <x v="0"/>
    <x v="0"/>
    <x v="0"/>
    <m/>
    <x v="0"/>
    <x v="0"/>
    <x v="0"/>
    <x v="0"/>
    <x v="4"/>
  </r>
  <r>
    <s v="2021/Muara Kedang/Jaringan"/>
    <x v="4"/>
    <x v="3"/>
    <x v="5"/>
    <x v="0"/>
    <x v="129"/>
    <x v="1"/>
    <x v="3"/>
    <x v="0"/>
    <x v="1"/>
    <x v="0"/>
    <x v="4"/>
    <x v="0"/>
    <x v="0"/>
    <x v="0"/>
    <x v="0"/>
    <x v="0"/>
    <x v="0"/>
    <m/>
    <x v="0"/>
    <x v="0"/>
    <x v="0"/>
    <x v="0"/>
    <x v="4"/>
  </r>
  <r>
    <s v="2021/Muara Gusik/Jaringan"/>
    <x v="4"/>
    <x v="3"/>
    <x v="5"/>
    <x v="0"/>
    <x v="130"/>
    <x v="1"/>
    <x v="3"/>
    <x v="0"/>
    <x v="1"/>
    <x v="0"/>
    <x v="4"/>
    <x v="0"/>
    <x v="0"/>
    <x v="0"/>
    <x v="0"/>
    <x v="0"/>
    <x v="0"/>
    <m/>
    <x v="0"/>
    <x v="0"/>
    <x v="0"/>
    <x v="0"/>
    <x v="4"/>
  </r>
  <r>
    <s v="2021/Lemper/Jaringan"/>
    <x v="4"/>
    <x v="3"/>
    <x v="5"/>
    <x v="0"/>
    <x v="131"/>
    <x v="2"/>
    <x v="2"/>
    <x v="0"/>
    <x v="1"/>
    <x v="0"/>
    <x v="3"/>
    <x v="0"/>
    <x v="0"/>
    <x v="0"/>
    <x v="0"/>
    <x v="0"/>
    <x v="0"/>
    <m/>
    <x v="0"/>
    <x v="0"/>
    <x v="0"/>
    <x v="0"/>
    <x v="4"/>
  </r>
  <r>
    <s v="2021/Jambuk Makmur/Jaringan"/>
    <x v="4"/>
    <x v="3"/>
    <x v="5"/>
    <x v="0"/>
    <x v="132"/>
    <x v="1"/>
    <x v="3"/>
    <x v="0"/>
    <x v="1"/>
    <x v="0"/>
    <x v="4"/>
    <x v="0"/>
    <x v="0"/>
    <x v="0"/>
    <x v="0"/>
    <x v="0"/>
    <x v="0"/>
    <m/>
    <x v="0"/>
    <x v="0"/>
    <x v="0"/>
    <x v="0"/>
    <x v="4"/>
  </r>
  <r>
    <s v="2021/Jambuk/Jaringan"/>
    <x v="4"/>
    <x v="3"/>
    <x v="5"/>
    <x v="0"/>
    <x v="133"/>
    <x v="1"/>
    <x v="3"/>
    <x v="0"/>
    <x v="1"/>
    <x v="0"/>
    <x v="4"/>
    <x v="0"/>
    <x v="0"/>
    <x v="0"/>
    <x v="0"/>
    <x v="0"/>
    <x v="0"/>
    <m/>
    <x v="0"/>
    <x v="0"/>
    <x v="0"/>
    <x v="0"/>
    <x v="4"/>
  </r>
  <r>
    <s v="2021/Gerunggung/Jaringan"/>
    <x v="4"/>
    <x v="3"/>
    <x v="5"/>
    <x v="0"/>
    <x v="134"/>
    <x v="2"/>
    <x v="2"/>
    <x v="0"/>
    <x v="1"/>
    <x v="0"/>
    <x v="3"/>
    <x v="0"/>
    <x v="0"/>
    <x v="0"/>
    <x v="0"/>
    <x v="0"/>
    <x v="0"/>
    <m/>
    <x v="0"/>
    <x v="0"/>
    <x v="0"/>
    <x v="0"/>
    <x v="4"/>
  </r>
  <r>
    <s v="2021/Deraya/Jaringan"/>
    <x v="4"/>
    <x v="3"/>
    <x v="5"/>
    <x v="0"/>
    <x v="135"/>
    <x v="2"/>
    <x v="2"/>
    <x v="0"/>
    <x v="1"/>
    <x v="0"/>
    <x v="3"/>
    <x v="0"/>
    <x v="0"/>
    <x v="0"/>
    <x v="0"/>
    <x v="0"/>
    <x v="0"/>
    <m/>
    <x v="0"/>
    <x v="0"/>
    <x v="0"/>
    <x v="0"/>
    <x v="4"/>
  </r>
  <r>
    <s v="2021/Bukit Harapan/Jaringan"/>
    <x v="4"/>
    <x v="3"/>
    <x v="5"/>
    <x v="0"/>
    <x v="136"/>
    <x v="1"/>
    <x v="3"/>
    <x v="0"/>
    <x v="1"/>
    <x v="0"/>
    <x v="4"/>
    <x v="0"/>
    <x v="0"/>
    <x v="0"/>
    <x v="0"/>
    <x v="0"/>
    <x v="0"/>
    <m/>
    <x v="0"/>
    <x v="0"/>
    <x v="0"/>
    <x v="0"/>
    <x v="4"/>
  </r>
  <r>
    <s v="2021/Tanjung Jone/Jaringan"/>
    <x v="4"/>
    <x v="3"/>
    <x v="5"/>
    <x v="10"/>
    <x v="137"/>
    <x v="1"/>
    <x v="3"/>
    <x v="0"/>
    <x v="1"/>
    <x v="0"/>
    <x v="4"/>
    <x v="0"/>
    <x v="0"/>
    <x v="0"/>
    <x v="0"/>
    <x v="0"/>
    <x v="0"/>
    <m/>
    <x v="0"/>
    <x v="0"/>
    <x v="0"/>
    <x v="0"/>
    <x v="4"/>
  </r>
  <r>
    <s v="2021/Tanjung Jan/Jaringan"/>
    <x v="4"/>
    <x v="3"/>
    <x v="5"/>
    <x v="10"/>
    <x v="138"/>
    <x v="1"/>
    <x v="3"/>
    <x v="0"/>
    <x v="1"/>
    <x v="0"/>
    <x v="4"/>
    <x v="0"/>
    <x v="0"/>
    <x v="0"/>
    <x v="0"/>
    <x v="0"/>
    <x v="0"/>
    <m/>
    <x v="0"/>
    <x v="0"/>
    <x v="0"/>
    <x v="0"/>
    <x v="4"/>
  </r>
  <r>
    <s v="2021/Tanjung Isuy/Jaringan"/>
    <x v="4"/>
    <x v="3"/>
    <x v="5"/>
    <x v="10"/>
    <x v="139"/>
    <x v="1"/>
    <x v="3"/>
    <x v="0"/>
    <x v="1"/>
    <x v="0"/>
    <x v="4"/>
    <x v="0"/>
    <x v="0"/>
    <x v="0"/>
    <x v="0"/>
    <x v="0"/>
    <x v="0"/>
    <m/>
    <x v="0"/>
    <x v="0"/>
    <x v="0"/>
    <x v="0"/>
    <x v="4"/>
  </r>
  <r>
    <s v="2021/Pulau Lanting/Jaringan"/>
    <x v="4"/>
    <x v="3"/>
    <x v="5"/>
    <x v="10"/>
    <x v="140"/>
    <x v="1"/>
    <x v="3"/>
    <x v="0"/>
    <x v="1"/>
    <x v="0"/>
    <x v="4"/>
    <x v="0"/>
    <x v="0"/>
    <x v="0"/>
    <x v="0"/>
    <x v="0"/>
    <x v="0"/>
    <m/>
    <x v="0"/>
    <x v="0"/>
    <x v="0"/>
    <x v="0"/>
    <x v="4"/>
  </r>
  <r>
    <s v="2021/Perigiq/Jaringan"/>
    <x v="4"/>
    <x v="3"/>
    <x v="5"/>
    <x v="10"/>
    <x v="141"/>
    <x v="1"/>
    <x v="1"/>
    <x v="0"/>
    <x v="1"/>
    <x v="0"/>
    <x v="2"/>
    <x v="0"/>
    <x v="0"/>
    <x v="0"/>
    <x v="0"/>
    <x v="0"/>
    <x v="0"/>
    <m/>
    <x v="0"/>
    <x v="0"/>
    <x v="0"/>
    <x v="0"/>
    <x v="4"/>
  </r>
  <r>
    <s v="2021/Pentat/Jaringan"/>
    <x v="4"/>
    <x v="3"/>
    <x v="5"/>
    <x v="10"/>
    <x v="142"/>
    <x v="1"/>
    <x v="3"/>
    <x v="0"/>
    <x v="1"/>
    <x v="0"/>
    <x v="4"/>
    <x v="0"/>
    <x v="0"/>
    <x v="0"/>
    <x v="0"/>
    <x v="0"/>
    <x v="0"/>
    <m/>
    <x v="0"/>
    <x v="0"/>
    <x v="0"/>
    <x v="0"/>
    <x v="4"/>
  </r>
  <r>
    <s v="2021/Lendian Liang Nayuk/Jaringan"/>
    <x v="4"/>
    <x v="3"/>
    <x v="5"/>
    <x v="12"/>
    <x v="118"/>
    <x v="1"/>
    <x v="1"/>
    <x v="0"/>
    <x v="1"/>
    <x v="0"/>
    <x v="2"/>
    <x v="0"/>
    <x v="0"/>
    <x v="0"/>
    <x v="0"/>
    <x v="0"/>
    <x v="0"/>
    <m/>
    <x v="0"/>
    <x v="0"/>
    <x v="0"/>
    <x v="0"/>
    <x v="4"/>
  </r>
  <r>
    <s v="2021/Tanjung Soke/Jaringan"/>
    <x v="4"/>
    <x v="3"/>
    <x v="5"/>
    <x v="0"/>
    <x v="0"/>
    <x v="2"/>
    <x v="2"/>
    <x v="0"/>
    <x v="1"/>
    <x v="0"/>
    <x v="3"/>
    <x v="0"/>
    <x v="0"/>
    <x v="0"/>
    <x v="0"/>
    <x v="0"/>
    <x v="0"/>
    <m/>
    <x v="0"/>
    <x v="0"/>
    <x v="0"/>
    <x v="0"/>
    <x v="4"/>
  </r>
  <r>
    <s v="2021/Kiaq/Jaringan"/>
    <x v="4"/>
    <x v="3"/>
    <x v="5"/>
    <x v="12"/>
    <x v="144"/>
    <x v="2"/>
    <x v="2"/>
    <x v="0"/>
    <x v="1"/>
    <x v="0"/>
    <x v="3"/>
    <x v="0"/>
    <x v="0"/>
    <x v="0"/>
    <x v="0"/>
    <x v="0"/>
    <x v="0"/>
    <m/>
    <x v="0"/>
    <x v="0"/>
    <x v="0"/>
    <x v="0"/>
    <x v="4"/>
  </r>
  <r>
    <s v="2021/Kendesiq/Jaringan"/>
    <x v="4"/>
    <x v="3"/>
    <x v="5"/>
    <x v="12"/>
    <x v="193"/>
    <x v="2"/>
    <x v="2"/>
    <x v="0"/>
    <x v="1"/>
    <x v="0"/>
    <x v="3"/>
    <x v="0"/>
    <x v="0"/>
    <x v="0"/>
    <x v="0"/>
    <x v="0"/>
    <x v="0"/>
    <m/>
    <x v="0"/>
    <x v="0"/>
    <x v="0"/>
    <x v="0"/>
    <x v="4"/>
  </r>
  <r>
    <s v="2021/Besiq (Besik)/Jaringan"/>
    <x v="4"/>
    <x v="3"/>
    <x v="5"/>
    <x v="13"/>
    <x v="157"/>
    <x v="1"/>
    <x v="1"/>
    <x v="0"/>
    <x v="1"/>
    <x v="0"/>
    <x v="2"/>
    <x v="0"/>
    <x v="0"/>
    <x v="0"/>
    <x v="0"/>
    <x v="0"/>
    <x v="0"/>
    <m/>
    <x v="0"/>
    <x v="0"/>
    <x v="0"/>
    <x v="0"/>
    <x v="4"/>
  </r>
  <r>
    <s v="2021/Bermai/Jaringan"/>
    <x v="4"/>
    <x v="3"/>
    <x v="5"/>
    <x v="13"/>
    <x v="148"/>
    <x v="1"/>
    <x v="1"/>
    <x v="0"/>
    <x v="1"/>
    <x v="0"/>
    <x v="2"/>
    <x v="0"/>
    <x v="0"/>
    <x v="0"/>
    <x v="0"/>
    <x v="0"/>
    <x v="0"/>
    <m/>
    <x v="0"/>
    <x v="0"/>
    <x v="0"/>
    <x v="0"/>
    <x v="4"/>
  </r>
  <r>
    <s v="2021/Benung/Jaringan"/>
    <x v="4"/>
    <x v="3"/>
    <x v="5"/>
    <x v="13"/>
    <x v="149"/>
    <x v="1"/>
    <x v="1"/>
    <x v="0"/>
    <x v="1"/>
    <x v="0"/>
    <x v="2"/>
    <x v="0"/>
    <x v="0"/>
    <x v="0"/>
    <x v="0"/>
    <x v="0"/>
    <x v="0"/>
    <m/>
    <x v="0"/>
    <x v="0"/>
    <x v="0"/>
    <x v="0"/>
    <x v="4"/>
  </r>
  <r>
    <s v="2021/Tanjung Haur/Jaringan"/>
    <x v="4"/>
    <x v="3"/>
    <x v="5"/>
    <x v="14"/>
    <x v="150"/>
    <x v="1"/>
    <x v="3"/>
    <x v="0"/>
    <x v="1"/>
    <x v="0"/>
    <x v="4"/>
    <x v="0"/>
    <x v="0"/>
    <x v="0"/>
    <x v="0"/>
    <x v="0"/>
    <x v="0"/>
    <m/>
    <x v="0"/>
    <x v="0"/>
    <x v="0"/>
    <x v="0"/>
    <x v="4"/>
  </r>
  <r>
    <s v="2021/Penyinggahan Ulu/Jaringan"/>
    <x v="4"/>
    <x v="3"/>
    <x v="5"/>
    <x v="14"/>
    <x v="151"/>
    <x v="1"/>
    <x v="3"/>
    <x v="0"/>
    <x v="1"/>
    <x v="0"/>
    <x v="4"/>
    <x v="0"/>
    <x v="0"/>
    <x v="0"/>
    <x v="0"/>
    <x v="0"/>
    <x v="0"/>
    <m/>
    <x v="0"/>
    <x v="0"/>
    <x v="0"/>
    <x v="0"/>
    <x v="4"/>
  </r>
  <r>
    <s v="2021/Penyinggahan Ilir/Jaringan"/>
    <x v="4"/>
    <x v="3"/>
    <x v="5"/>
    <x v="14"/>
    <x v="152"/>
    <x v="1"/>
    <x v="3"/>
    <x v="0"/>
    <x v="1"/>
    <x v="0"/>
    <x v="4"/>
    <x v="0"/>
    <x v="0"/>
    <x v="0"/>
    <x v="0"/>
    <x v="0"/>
    <x v="0"/>
    <m/>
    <x v="0"/>
    <x v="0"/>
    <x v="0"/>
    <x v="0"/>
    <x v="4"/>
  </r>
  <r>
    <s v="2021/Minta/Jaringan"/>
    <x v="4"/>
    <x v="3"/>
    <x v="5"/>
    <x v="14"/>
    <x v="153"/>
    <x v="1"/>
    <x v="3"/>
    <x v="0"/>
    <x v="1"/>
    <x v="0"/>
    <x v="4"/>
    <x v="0"/>
    <x v="0"/>
    <x v="0"/>
    <x v="0"/>
    <x v="0"/>
    <x v="0"/>
    <m/>
    <x v="0"/>
    <x v="0"/>
    <x v="0"/>
    <x v="0"/>
    <x v="4"/>
  </r>
  <r>
    <s v="2021/Loa Deras/Jaringan"/>
    <x v="4"/>
    <x v="3"/>
    <x v="5"/>
    <x v="14"/>
    <x v="154"/>
    <x v="1"/>
    <x v="1"/>
    <x v="0"/>
    <x v="1"/>
    <x v="0"/>
    <x v="2"/>
    <x v="0"/>
    <x v="0"/>
    <x v="0"/>
    <x v="0"/>
    <x v="0"/>
    <x v="0"/>
    <m/>
    <x v="0"/>
    <x v="0"/>
    <x v="0"/>
    <x v="0"/>
    <x v="4"/>
  </r>
  <r>
    <s v="2021/Bakung/Jaringan"/>
    <x v="4"/>
    <x v="3"/>
    <x v="5"/>
    <x v="14"/>
    <x v="155"/>
    <x v="1"/>
    <x v="1"/>
    <x v="0"/>
    <x v="1"/>
    <x v="0"/>
    <x v="2"/>
    <x v="0"/>
    <x v="0"/>
    <x v="0"/>
    <x v="0"/>
    <x v="0"/>
    <x v="0"/>
    <m/>
    <x v="0"/>
    <x v="0"/>
    <x v="0"/>
    <x v="0"/>
    <x v="4"/>
  </r>
  <r>
    <s v="2021/Damai Kota/Jaringan"/>
    <x v="4"/>
    <x v="3"/>
    <x v="5"/>
    <x v="13"/>
    <x v="169"/>
    <x v="1"/>
    <x v="3"/>
    <x v="0"/>
    <x v="1"/>
    <x v="0"/>
    <x v="4"/>
    <x v="0"/>
    <x v="0"/>
    <x v="0"/>
    <x v="0"/>
    <x v="0"/>
    <x v="0"/>
    <m/>
    <x v="0"/>
    <x v="0"/>
    <x v="0"/>
    <x v="0"/>
    <x v="4"/>
  </r>
  <r>
    <s v="2021/Tepian Ulaq/Jaringan"/>
    <x v="4"/>
    <x v="3"/>
    <x v="5"/>
    <x v="15"/>
    <x v="156"/>
    <x v="1"/>
    <x v="3"/>
    <x v="0"/>
    <x v="1"/>
    <x v="0"/>
    <x v="4"/>
    <x v="0"/>
    <x v="0"/>
    <x v="0"/>
    <x v="0"/>
    <x v="0"/>
    <x v="0"/>
    <m/>
    <x v="0"/>
    <x v="0"/>
    <x v="0"/>
    <x v="0"/>
    <x v="4"/>
  </r>
  <r>
    <s v="2021/Tanjung Pagar/Jaringan"/>
    <x v="4"/>
    <x v="3"/>
    <x v="5"/>
    <x v="15"/>
    <x v="168"/>
    <x v="1"/>
    <x v="1"/>
    <x v="0"/>
    <x v="1"/>
    <x v="0"/>
    <x v="2"/>
    <x v="0"/>
    <x v="0"/>
    <x v="0"/>
    <x v="0"/>
    <x v="0"/>
    <x v="0"/>
    <m/>
    <x v="0"/>
    <x v="0"/>
    <x v="0"/>
    <x v="0"/>
    <x v="4"/>
  </r>
  <r>
    <s v="2021/Tanjung Laong/Jaringan"/>
    <x v="4"/>
    <x v="3"/>
    <x v="5"/>
    <x v="15"/>
    <x v="159"/>
    <x v="1"/>
    <x v="3"/>
    <x v="0"/>
    <x v="1"/>
    <x v="0"/>
    <x v="4"/>
    <x v="0"/>
    <x v="0"/>
    <x v="0"/>
    <x v="0"/>
    <x v="0"/>
    <x v="0"/>
    <m/>
    <x v="0"/>
    <x v="0"/>
    <x v="0"/>
    <x v="0"/>
    <x v="4"/>
  </r>
  <r>
    <s v="2021/Sebelang/Jaringan"/>
    <x v="4"/>
    <x v="3"/>
    <x v="5"/>
    <x v="15"/>
    <x v="160"/>
    <x v="1"/>
    <x v="3"/>
    <x v="0"/>
    <x v="1"/>
    <x v="0"/>
    <x v="4"/>
    <x v="0"/>
    <x v="0"/>
    <x v="0"/>
    <x v="0"/>
    <x v="0"/>
    <x v="0"/>
    <m/>
    <x v="0"/>
    <x v="0"/>
    <x v="0"/>
    <x v="0"/>
    <x v="4"/>
  </r>
  <r>
    <s v="2021/Muara Beloan/Jaringan"/>
    <x v="4"/>
    <x v="3"/>
    <x v="5"/>
    <x v="15"/>
    <x v="161"/>
    <x v="1"/>
    <x v="1"/>
    <x v="0"/>
    <x v="1"/>
    <x v="0"/>
    <x v="2"/>
    <x v="0"/>
    <x v="0"/>
    <x v="0"/>
    <x v="0"/>
    <x v="0"/>
    <x v="0"/>
    <m/>
    <x v="0"/>
    <x v="0"/>
    <x v="0"/>
    <x v="0"/>
    <x v="4"/>
  </r>
  <r>
    <s v="2021/Muara Baroh/Jaringan"/>
    <x v="4"/>
    <x v="3"/>
    <x v="5"/>
    <x v="15"/>
    <x v="162"/>
    <x v="1"/>
    <x v="3"/>
    <x v="0"/>
    <x v="1"/>
    <x v="0"/>
    <x v="4"/>
    <x v="0"/>
    <x v="0"/>
    <x v="0"/>
    <x v="0"/>
    <x v="0"/>
    <x v="0"/>
    <m/>
    <x v="0"/>
    <x v="0"/>
    <x v="0"/>
    <x v="0"/>
    <x v="4"/>
  </r>
  <r>
    <s v="2021/Mendung/Jaringan"/>
    <x v="4"/>
    <x v="3"/>
    <x v="5"/>
    <x v="15"/>
    <x v="163"/>
    <x v="1"/>
    <x v="1"/>
    <x v="0"/>
    <x v="1"/>
    <x v="0"/>
    <x v="2"/>
    <x v="0"/>
    <x v="0"/>
    <x v="0"/>
    <x v="0"/>
    <x v="0"/>
    <x v="0"/>
    <m/>
    <x v="0"/>
    <x v="0"/>
    <x v="0"/>
    <x v="0"/>
    <x v="4"/>
  </r>
  <r>
    <s v="2021/Jerang Melayu/Jaringan"/>
    <x v="4"/>
    <x v="3"/>
    <x v="5"/>
    <x v="15"/>
    <x v="164"/>
    <x v="1"/>
    <x v="1"/>
    <x v="0"/>
    <x v="1"/>
    <x v="0"/>
    <x v="2"/>
    <x v="0"/>
    <x v="0"/>
    <x v="0"/>
    <x v="0"/>
    <x v="0"/>
    <x v="0"/>
    <m/>
    <x v="0"/>
    <x v="0"/>
    <x v="0"/>
    <x v="0"/>
    <x v="4"/>
  </r>
  <r>
    <s v="2021/Jerang Dayak/Jaringan"/>
    <x v="4"/>
    <x v="3"/>
    <x v="5"/>
    <x v="15"/>
    <x v="165"/>
    <x v="1"/>
    <x v="1"/>
    <x v="0"/>
    <x v="1"/>
    <x v="0"/>
    <x v="2"/>
    <x v="0"/>
    <x v="0"/>
    <x v="0"/>
    <x v="0"/>
    <x v="0"/>
    <x v="0"/>
    <m/>
    <x v="0"/>
    <x v="0"/>
    <x v="0"/>
    <x v="0"/>
    <x v="4"/>
  </r>
  <r>
    <s v="2021/Gunung Bayan/Jaringan"/>
    <x v="4"/>
    <x v="3"/>
    <x v="5"/>
    <x v="15"/>
    <x v="166"/>
    <x v="1"/>
    <x v="1"/>
    <x v="0"/>
    <x v="1"/>
    <x v="0"/>
    <x v="2"/>
    <x v="0"/>
    <x v="0"/>
    <x v="0"/>
    <x v="0"/>
    <x v="0"/>
    <x v="0"/>
    <m/>
    <x v="0"/>
    <x v="0"/>
    <x v="0"/>
    <x v="0"/>
    <x v="4"/>
  </r>
  <r>
    <s v="2021/Teluk Tempudau/Jaringan"/>
    <x v="4"/>
    <x v="3"/>
    <x v="5"/>
    <x v="15"/>
    <x v="158"/>
    <x v="1"/>
    <x v="3"/>
    <x v="0"/>
    <x v="1"/>
    <x v="0"/>
    <x v="4"/>
    <x v="0"/>
    <x v="0"/>
    <x v="0"/>
    <x v="0"/>
    <x v="0"/>
    <x v="0"/>
    <m/>
    <x v="0"/>
    <x v="0"/>
    <x v="0"/>
    <x v="0"/>
    <x v="4"/>
  </r>
  <r>
    <s v="2021/Damai Seberang/Jaringan"/>
    <x v="4"/>
    <x v="3"/>
    <x v="5"/>
    <x v="13"/>
    <x v="170"/>
    <x v="1"/>
    <x v="3"/>
    <x v="0"/>
    <x v="1"/>
    <x v="0"/>
    <x v="4"/>
    <x v="0"/>
    <x v="0"/>
    <x v="0"/>
    <x v="0"/>
    <x v="0"/>
    <x v="0"/>
    <m/>
    <x v="0"/>
    <x v="0"/>
    <x v="0"/>
    <x v="0"/>
    <x v="4"/>
  </r>
  <r>
    <s v="2021/Jengan Danum/Jaringan"/>
    <x v="4"/>
    <x v="3"/>
    <x v="5"/>
    <x v="13"/>
    <x v="171"/>
    <x v="1"/>
    <x v="3"/>
    <x v="0"/>
    <x v="1"/>
    <x v="0"/>
    <x v="4"/>
    <x v="0"/>
    <x v="0"/>
    <x v="0"/>
    <x v="0"/>
    <x v="0"/>
    <x v="0"/>
    <m/>
    <x v="0"/>
    <x v="0"/>
    <x v="0"/>
    <x v="0"/>
    <x v="4"/>
  </r>
  <r>
    <s v="2021/Keay/Jaringan"/>
    <x v="4"/>
    <x v="3"/>
    <x v="5"/>
    <x v="13"/>
    <x v="192"/>
    <x v="1"/>
    <x v="3"/>
    <x v="0"/>
    <x v="1"/>
    <x v="0"/>
    <x v="4"/>
    <x v="0"/>
    <x v="0"/>
    <x v="0"/>
    <x v="0"/>
    <x v="0"/>
    <x v="0"/>
    <m/>
    <x v="0"/>
    <x v="0"/>
    <x v="0"/>
    <x v="0"/>
    <x v="4"/>
  </r>
  <r>
    <s v="2021/KALIQ/Jaringan"/>
    <x v="4"/>
    <x v="3"/>
    <x v="5"/>
    <x v="12"/>
    <x v="147"/>
    <x v="1"/>
    <x v="3"/>
    <x v="0"/>
    <x v="1"/>
    <x v="0"/>
    <x v="4"/>
    <x v="0"/>
    <x v="0"/>
    <x v="0"/>
    <x v="0"/>
    <x v="0"/>
    <x v="0"/>
    <m/>
    <x v="0"/>
    <x v="0"/>
    <x v="0"/>
    <x v="0"/>
    <x v="4"/>
  </r>
  <r>
    <s v="2021/Betung/Jaringan"/>
    <x v="4"/>
    <x v="3"/>
    <x v="5"/>
    <x v="12"/>
    <x v="172"/>
    <x v="1"/>
    <x v="1"/>
    <x v="0"/>
    <x v="1"/>
    <x v="0"/>
    <x v="2"/>
    <x v="0"/>
    <x v="0"/>
    <x v="0"/>
    <x v="0"/>
    <x v="0"/>
    <x v="0"/>
    <m/>
    <x v="0"/>
    <x v="0"/>
    <x v="0"/>
    <x v="0"/>
    <x v="4"/>
  </r>
  <r>
    <s v="2021/Bentas/Jaringan"/>
    <x v="4"/>
    <x v="3"/>
    <x v="5"/>
    <x v="12"/>
    <x v="173"/>
    <x v="1"/>
    <x v="1"/>
    <x v="0"/>
    <x v="1"/>
    <x v="0"/>
    <x v="2"/>
    <x v="0"/>
    <x v="0"/>
    <x v="0"/>
    <x v="0"/>
    <x v="0"/>
    <x v="0"/>
    <m/>
    <x v="0"/>
    <x v="0"/>
    <x v="0"/>
    <x v="0"/>
    <x v="4"/>
  </r>
  <r>
    <s v="2021/Payang/Jaringan"/>
    <x v="4"/>
    <x v="3"/>
    <x v="5"/>
    <x v="16"/>
    <x v="174"/>
    <x v="1"/>
    <x v="1"/>
    <x v="0"/>
    <x v="1"/>
    <x v="0"/>
    <x v="2"/>
    <x v="0"/>
    <x v="0"/>
    <x v="0"/>
    <x v="0"/>
    <x v="0"/>
    <x v="0"/>
    <m/>
    <x v="0"/>
    <x v="0"/>
    <x v="0"/>
    <x v="0"/>
    <x v="4"/>
  </r>
  <r>
    <s v="2021/Muara Lawa/Jaringan"/>
    <x v="4"/>
    <x v="3"/>
    <x v="5"/>
    <x v="16"/>
    <x v="175"/>
    <x v="1"/>
    <x v="3"/>
    <x v="0"/>
    <x v="1"/>
    <x v="0"/>
    <x v="4"/>
    <x v="0"/>
    <x v="0"/>
    <x v="0"/>
    <x v="0"/>
    <x v="0"/>
    <x v="0"/>
    <m/>
    <x v="0"/>
    <x v="0"/>
    <x v="0"/>
    <x v="0"/>
    <x v="4"/>
  </r>
  <r>
    <s v="2021/Muara Begai/Jaringan"/>
    <x v="4"/>
    <x v="3"/>
    <x v="5"/>
    <x v="16"/>
    <x v="176"/>
    <x v="1"/>
    <x v="3"/>
    <x v="0"/>
    <x v="1"/>
    <x v="0"/>
    <x v="4"/>
    <x v="0"/>
    <x v="0"/>
    <x v="0"/>
    <x v="0"/>
    <x v="0"/>
    <x v="0"/>
    <m/>
    <x v="0"/>
    <x v="0"/>
    <x v="0"/>
    <x v="0"/>
    <x v="4"/>
  </r>
  <r>
    <s v="2021/Lataq/Lotaq/Jaringan"/>
    <x v="4"/>
    <x v="3"/>
    <x v="5"/>
    <x v="16"/>
    <x v="177"/>
    <x v="1"/>
    <x v="1"/>
    <x v="0"/>
    <x v="1"/>
    <x v="0"/>
    <x v="2"/>
    <x v="0"/>
    <x v="0"/>
    <x v="0"/>
    <x v="0"/>
    <x v="0"/>
    <x v="0"/>
    <m/>
    <x v="0"/>
    <x v="0"/>
    <x v="0"/>
    <x v="0"/>
    <x v="4"/>
  </r>
  <r>
    <s v="2021/Lambing/Jaringan"/>
    <x v="4"/>
    <x v="3"/>
    <x v="5"/>
    <x v="16"/>
    <x v="178"/>
    <x v="1"/>
    <x v="1"/>
    <x v="0"/>
    <x v="1"/>
    <x v="0"/>
    <x v="2"/>
    <x v="0"/>
    <x v="0"/>
    <x v="0"/>
    <x v="0"/>
    <x v="0"/>
    <x v="0"/>
    <m/>
    <x v="0"/>
    <x v="0"/>
    <x v="0"/>
    <x v="0"/>
    <x v="4"/>
  </r>
  <r>
    <s v="2021/Dingin/Jaringan"/>
    <x v="4"/>
    <x v="3"/>
    <x v="5"/>
    <x v="16"/>
    <x v="179"/>
    <x v="1"/>
    <x v="3"/>
    <x v="0"/>
    <x v="1"/>
    <x v="0"/>
    <x v="4"/>
    <x v="0"/>
    <x v="0"/>
    <x v="0"/>
    <x v="0"/>
    <x v="0"/>
    <x v="0"/>
    <m/>
    <x v="0"/>
    <x v="0"/>
    <x v="0"/>
    <x v="0"/>
    <x v="4"/>
  </r>
  <r>
    <s v="2021/Cempedas/Jaringan"/>
    <x v="4"/>
    <x v="3"/>
    <x v="5"/>
    <x v="16"/>
    <x v="180"/>
    <x v="1"/>
    <x v="1"/>
    <x v="0"/>
    <x v="1"/>
    <x v="0"/>
    <x v="2"/>
    <x v="0"/>
    <x v="0"/>
    <x v="0"/>
    <x v="0"/>
    <x v="0"/>
    <x v="0"/>
    <m/>
    <x v="0"/>
    <x v="0"/>
    <x v="0"/>
    <x v="0"/>
    <x v="4"/>
  </r>
  <r>
    <s v="2021/Benggeris/Jaringan"/>
    <x v="4"/>
    <x v="3"/>
    <x v="5"/>
    <x v="16"/>
    <x v="181"/>
    <x v="1"/>
    <x v="1"/>
    <x v="0"/>
    <x v="1"/>
    <x v="0"/>
    <x v="2"/>
    <x v="0"/>
    <x v="0"/>
    <x v="0"/>
    <x v="0"/>
    <x v="0"/>
    <x v="0"/>
    <m/>
    <x v="0"/>
    <x v="0"/>
    <x v="0"/>
    <x v="0"/>
    <x v="4"/>
  </r>
  <r>
    <s v="2021/Tepulang/Jaringan"/>
    <x v="4"/>
    <x v="3"/>
    <x v="5"/>
    <x v="13"/>
    <x v="182"/>
    <x v="1"/>
    <x v="3"/>
    <x v="0"/>
    <x v="1"/>
    <x v="0"/>
    <x v="4"/>
    <x v="0"/>
    <x v="0"/>
    <x v="0"/>
    <x v="0"/>
    <x v="0"/>
    <x v="0"/>
    <m/>
    <x v="0"/>
    <x v="0"/>
    <x v="0"/>
    <x v="0"/>
    <x v="4"/>
  </r>
  <r>
    <s v="2021/Sempatn Kelauq/Jaringan"/>
    <x v="4"/>
    <x v="3"/>
    <x v="5"/>
    <x v="13"/>
    <x v="183"/>
    <x v="1"/>
    <x v="3"/>
    <x v="0"/>
    <x v="1"/>
    <x v="0"/>
    <x v="4"/>
    <x v="0"/>
    <x v="0"/>
    <x v="0"/>
    <x v="0"/>
    <x v="0"/>
    <x v="0"/>
    <m/>
    <x v="0"/>
    <x v="0"/>
    <x v="0"/>
    <x v="0"/>
    <x v="4"/>
  </r>
  <r>
    <s v="2021/Muara Tokong/Jaringan"/>
    <x v="4"/>
    <x v="3"/>
    <x v="5"/>
    <x v="13"/>
    <x v="184"/>
    <x v="2"/>
    <x v="2"/>
    <x v="0"/>
    <x v="1"/>
    <x v="0"/>
    <x v="3"/>
    <x v="0"/>
    <x v="0"/>
    <x v="0"/>
    <x v="0"/>
    <x v="0"/>
    <x v="0"/>
    <m/>
    <x v="0"/>
    <x v="0"/>
    <x v="0"/>
    <x v="0"/>
    <x v="4"/>
  </r>
  <r>
    <s v="2021/Muara Nyahing/Jaringan"/>
    <x v="4"/>
    <x v="3"/>
    <x v="5"/>
    <x v="13"/>
    <x v="185"/>
    <x v="1"/>
    <x v="1"/>
    <x v="0"/>
    <x v="1"/>
    <x v="0"/>
    <x v="2"/>
    <x v="0"/>
    <x v="0"/>
    <x v="0"/>
    <x v="0"/>
    <x v="0"/>
    <x v="0"/>
    <m/>
    <x v="0"/>
    <x v="0"/>
    <x v="0"/>
    <x v="0"/>
    <x v="4"/>
  </r>
  <r>
    <s v="2021/Muara Nilik/Jaringan"/>
    <x v="4"/>
    <x v="3"/>
    <x v="5"/>
    <x v="13"/>
    <x v="186"/>
    <x v="1"/>
    <x v="1"/>
    <x v="0"/>
    <x v="1"/>
    <x v="0"/>
    <x v="2"/>
    <x v="0"/>
    <x v="0"/>
    <x v="0"/>
    <x v="0"/>
    <x v="0"/>
    <x v="0"/>
    <m/>
    <x v="0"/>
    <x v="0"/>
    <x v="0"/>
    <x v="0"/>
    <x v="4"/>
  </r>
  <r>
    <s v="2021/Muara Bomboy/Jaringan"/>
    <x v="4"/>
    <x v="3"/>
    <x v="5"/>
    <x v="13"/>
    <x v="187"/>
    <x v="1"/>
    <x v="3"/>
    <x v="0"/>
    <x v="1"/>
    <x v="0"/>
    <x v="4"/>
    <x v="0"/>
    <x v="0"/>
    <x v="0"/>
    <x v="0"/>
    <x v="0"/>
    <x v="0"/>
    <m/>
    <x v="0"/>
    <x v="0"/>
    <x v="0"/>
    <x v="0"/>
    <x v="4"/>
  </r>
  <r>
    <s v="2021/Mendika/Jaringan"/>
    <x v="4"/>
    <x v="3"/>
    <x v="5"/>
    <x v="13"/>
    <x v="188"/>
    <x v="1"/>
    <x v="3"/>
    <x v="0"/>
    <x v="1"/>
    <x v="0"/>
    <x v="4"/>
    <x v="0"/>
    <x v="0"/>
    <x v="0"/>
    <x v="0"/>
    <x v="0"/>
    <x v="0"/>
    <m/>
    <x v="0"/>
    <x v="0"/>
    <x v="0"/>
    <x v="0"/>
    <x v="4"/>
  </r>
  <r>
    <s v="2021/Mantar/Jaringan"/>
    <x v="4"/>
    <x v="3"/>
    <x v="5"/>
    <x v="13"/>
    <x v="189"/>
    <x v="1"/>
    <x v="1"/>
    <x v="0"/>
    <x v="1"/>
    <x v="0"/>
    <x v="2"/>
    <x v="0"/>
    <x v="0"/>
    <x v="0"/>
    <x v="0"/>
    <x v="0"/>
    <x v="0"/>
    <m/>
    <x v="0"/>
    <x v="0"/>
    <x v="0"/>
    <x v="0"/>
    <x v="4"/>
  </r>
  <r>
    <s v="2021/Lumpat Dahuq/Jaringan"/>
    <x v="4"/>
    <x v="3"/>
    <x v="5"/>
    <x v="13"/>
    <x v="190"/>
    <x v="1"/>
    <x v="1"/>
    <x v="0"/>
    <x v="1"/>
    <x v="0"/>
    <x v="2"/>
    <x v="0"/>
    <x v="0"/>
    <x v="0"/>
    <x v="0"/>
    <x v="0"/>
    <x v="0"/>
    <m/>
    <x v="0"/>
    <x v="0"/>
    <x v="0"/>
    <x v="0"/>
    <x v="4"/>
  </r>
  <r>
    <s v="2021/Kelian/Jaringan"/>
    <x v="4"/>
    <x v="3"/>
    <x v="5"/>
    <x v="13"/>
    <x v="191"/>
    <x v="2"/>
    <x v="2"/>
    <x v="0"/>
    <x v="1"/>
    <x v="0"/>
    <x v="3"/>
    <x v="0"/>
    <x v="0"/>
    <x v="0"/>
    <x v="0"/>
    <x v="0"/>
    <x v="0"/>
    <m/>
    <x v="0"/>
    <x v="0"/>
    <x v="0"/>
    <x v="0"/>
    <x v="4"/>
  </r>
  <r>
    <s v="2021/Kenyanyan/Jaringan"/>
    <x v="4"/>
    <x v="3"/>
    <x v="5"/>
    <x v="12"/>
    <x v="146"/>
    <x v="2"/>
    <x v="2"/>
    <x v="0"/>
    <x v="1"/>
    <x v="0"/>
    <x v="3"/>
    <x v="0"/>
    <x v="0"/>
    <x v="0"/>
    <x v="0"/>
    <x v="0"/>
    <x v="0"/>
    <m/>
    <x v="0"/>
    <x v="0"/>
    <x v="0"/>
    <x v="0"/>
    <x v="4"/>
  </r>
  <r>
    <s v="2021/Balok Asa/Jaringan"/>
    <x v="4"/>
    <x v="3"/>
    <x v="5"/>
    <x v="7"/>
    <x v="69"/>
    <x v="1"/>
    <x v="1"/>
    <x v="0"/>
    <x v="1"/>
    <x v="0"/>
    <x v="2"/>
    <x v="0"/>
    <x v="0"/>
    <x v="0"/>
    <x v="0"/>
    <x v="0"/>
    <x v="0"/>
    <m/>
    <x v="0"/>
    <x v="0"/>
    <x v="0"/>
    <x v="0"/>
    <x v="4"/>
  </r>
  <r>
    <s v="2021/Dilang Puti/Tower"/>
    <x v="5"/>
    <x v="3"/>
    <x v="6"/>
    <x v="11"/>
    <x v="107"/>
    <x v="0"/>
    <x v="0"/>
    <x v="0"/>
    <x v="0"/>
    <x v="0"/>
    <x v="1"/>
    <x v="0"/>
    <x v="0"/>
    <x v="0"/>
    <x v="0"/>
    <x v="0"/>
    <x v="0"/>
    <s v="E.116ᴼ46'02,0'"/>
    <x v="1"/>
    <x v="4"/>
    <x v="1"/>
    <x v="0"/>
    <x v="5"/>
  </r>
  <r>
    <s v="2021/Muara Lawa/Tower"/>
    <x v="5"/>
    <x v="3"/>
    <x v="6"/>
    <x v="16"/>
    <x v="175"/>
    <x v="0"/>
    <x v="0"/>
    <x v="0"/>
    <x v="0"/>
    <x v="0"/>
    <x v="1"/>
    <x v="0"/>
    <x v="0"/>
    <x v="0"/>
    <x v="0"/>
    <x v="0"/>
    <x v="0"/>
    <s v="E.115ᴼ45'42,8'"/>
    <x v="1"/>
    <x v="4"/>
    <x v="1"/>
    <x v="0"/>
    <x v="5"/>
  </r>
  <r>
    <s v="2021/Muara Lawa/Tower"/>
    <x v="5"/>
    <x v="3"/>
    <x v="6"/>
    <x v="16"/>
    <x v="175"/>
    <x v="0"/>
    <x v="0"/>
    <x v="0"/>
    <x v="0"/>
    <x v="0"/>
    <x v="1"/>
    <x v="0"/>
    <x v="0"/>
    <x v="0"/>
    <x v="0"/>
    <x v="0"/>
    <x v="0"/>
    <s v="E.115'68980'"/>
    <x v="1"/>
    <x v="3"/>
    <x v="1"/>
    <x v="0"/>
    <x v="5"/>
  </r>
  <r>
    <s v="2021/Dingin/Tower"/>
    <x v="5"/>
    <x v="3"/>
    <x v="6"/>
    <x v="16"/>
    <x v="179"/>
    <x v="0"/>
    <x v="0"/>
    <x v="0"/>
    <x v="0"/>
    <x v="0"/>
    <x v="1"/>
    <x v="0"/>
    <x v="0"/>
    <x v="0"/>
    <x v="0"/>
    <x v="0"/>
    <x v="0"/>
    <s v="E.115ᴼ46'201'"/>
    <x v="1"/>
    <x v="5"/>
    <x v="1"/>
    <x v="0"/>
    <x v="5"/>
  </r>
  <r>
    <s v="2021/Lambing/Tower"/>
    <x v="5"/>
    <x v="3"/>
    <x v="6"/>
    <x v="16"/>
    <x v="178"/>
    <x v="0"/>
    <x v="0"/>
    <x v="0"/>
    <x v="0"/>
    <x v="0"/>
    <x v="1"/>
    <x v="0"/>
    <x v="0"/>
    <x v="0"/>
    <x v="0"/>
    <x v="0"/>
    <x v="0"/>
    <m/>
    <x v="1"/>
    <x v="6"/>
    <x v="1"/>
    <x v="0"/>
    <x v="5"/>
  </r>
  <r>
    <s v="2021/Muhur/Tower"/>
    <x v="5"/>
    <x v="3"/>
    <x v="6"/>
    <x v="12"/>
    <x v="115"/>
    <x v="0"/>
    <x v="0"/>
    <x v="0"/>
    <x v="0"/>
    <x v="0"/>
    <x v="1"/>
    <x v="0"/>
    <x v="0"/>
    <x v="0"/>
    <x v="0"/>
    <x v="0"/>
    <x v="0"/>
    <s v="E.115ᴼ55'00,8'"/>
    <x v="1"/>
    <x v="4"/>
    <x v="1"/>
    <x v="0"/>
    <x v="5"/>
  </r>
  <r>
    <s v="2021/Tanah Mea (Tana Mea)/Tower"/>
    <x v="5"/>
    <x v="3"/>
    <x v="6"/>
    <x v="12"/>
    <x v="111"/>
    <x v="0"/>
    <x v="0"/>
    <x v="0"/>
    <x v="0"/>
    <x v="0"/>
    <x v="1"/>
    <x v="0"/>
    <x v="0"/>
    <x v="0"/>
    <x v="0"/>
    <x v="0"/>
    <x v="0"/>
    <m/>
    <x v="1"/>
    <x v="4"/>
    <x v="1"/>
    <x v="0"/>
    <x v="5"/>
  </r>
  <r>
    <s v="2021/Tende/Tower"/>
    <x v="5"/>
    <x v="3"/>
    <x v="6"/>
    <x v="11"/>
    <x v="101"/>
    <x v="0"/>
    <x v="0"/>
    <x v="0"/>
    <x v="0"/>
    <x v="0"/>
    <x v="1"/>
    <x v="0"/>
    <x v="0"/>
    <x v="0"/>
    <x v="0"/>
    <x v="0"/>
    <x v="1"/>
    <s v="115.7621"/>
    <x v="1"/>
    <x v="14"/>
    <x v="1"/>
    <x v="0"/>
    <x v="5"/>
  </r>
  <r>
    <s v="2021/Perigiq/Tower"/>
    <x v="5"/>
    <x v="3"/>
    <x v="6"/>
    <x v="10"/>
    <x v="141"/>
    <x v="0"/>
    <x v="0"/>
    <x v="0"/>
    <x v="0"/>
    <x v="0"/>
    <x v="1"/>
    <x v="0"/>
    <x v="0"/>
    <x v="0"/>
    <x v="0"/>
    <x v="0"/>
    <x v="2"/>
    <s v="116.0641"/>
    <x v="1"/>
    <x v="14"/>
    <x v="1"/>
    <x v="0"/>
    <x v="5"/>
  </r>
  <r>
    <s v="2021/Muara Tae/Tower"/>
    <x v="5"/>
    <x v="3"/>
    <x v="6"/>
    <x v="10"/>
    <x v="143"/>
    <x v="0"/>
    <x v="0"/>
    <x v="0"/>
    <x v="0"/>
    <x v="0"/>
    <x v="1"/>
    <x v="0"/>
    <x v="0"/>
    <x v="0"/>
    <x v="0"/>
    <x v="0"/>
    <x v="0"/>
    <m/>
    <x v="1"/>
    <x v="4"/>
    <x v="1"/>
    <x v="0"/>
    <x v="5"/>
  </r>
  <r>
    <s v="2021/Muara Nayan/Tower"/>
    <x v="5"/>
    <x v="3"/>
    <x v="6"/>
    <x v="10"/>
    <x v="121"/>
    <x v="0"/>
    <x v="0"/>
    <x v="0"/>
    <x v="0"/>
    <x v="0"/>
    <x v="1"/>
    <x v="0"/>
    <x v="0"/>
    <x v="0"/>
    <x v="0"/>
    <x v="0"/>
    <x v="0"/>
    <s v="E.116.10066"/>
    <x v="1"/>
    <x v="4"/>
    <x v="1"/>
    <x v="0"/>
    <x v="5"/>
  </r>
  <r>
    <s v="2021/Tanjung Isuy/Tower"/>
    <x v="5"/>
    <x v="3"/>
    <x v="6"/>
    <x v="10"/>
    <x v="139"/>
    <x v="0"/>
    <x v="0"/>
    <x v="0"/>
    <x v="0"/>
    <x v="0"/>
    <x v="1"/>
    <x v="0"/>
    <x v="0"/>
    <x v="0"/>
    <x v="0"/>
    <x v="0"/>
    <x v="0"/>
    <s v="E.116ᴼ08'626''"/>
    <x v="1"/>
    <x v="7"/>
    <x v="1"/>
    <x v="0"/>
    <x v="5"/>
  </r>
  <r>
    <s v="2021/Tanjung Isuy/Tower"/>
    <x v="5"/>
    <x v="3"/>
    <x v="6"/>
    <x v="10"/>
    <x v="139"/>
    <x v="0"/>
    <x v="0"/>
    <x v="0"/>
    <x v="0"/>
    <x v="0"/>
    <x v="1"/>
    <x v="0"/>
    <x v="0"/>
    <x v="0"/>
    <x v="0"/>
    <x v="0"/>
    <x v="0"/>
    <s v="E.116ᴼ08'22,1'"/>
    <x v="1"/>
    <x v="4"/>
    <x v="1"/>
    <x v="0"/>
    <x v="5"/>
  </r>
  <r>
    <s v="2021/Jambuk/Tower"/>
    <x v="5"/>
    <x v="3"/>
    <x v="6"/>
    <x v="0"/>
    <x v="133"/>
    <x v="0"/>
    <x v="0"/>
    <x v="0"/>
    <x v="0"/>
    <x v="0"/>
    <x v="1"/>
    <x v="0"/>
    <x v="0"/>
    <x v="0"/>
    <x v="0"/>
    <x v="0"/>
    <x v="0"/>
    <s v="E.116ᴼ16 0,02"/>
    <x v="1"/>
    <x v="8"/>
    <x v="1"/>
    <x v="0"/>
    <x v="5"/>
  </r>
  <r>
    <s v="2021/Penawai/Tower"/>
    <x v="5"/>
    <x v="3"/>
    <x v="6"/>
    <x v="0"/>
    <x v="125"/>
    <x v="0"/>
    <x v="0"/>
    <x v="0"/>
    <x v="0"/>
    <x v="0"/>
    <x v="1"/>
    <x v="0"/>
    <x v="0"/>
    <x v="0"/>
    <x v="0"/>
    <x v="0"/>
    <x v="0"/>
    <s v="E.116 14.217"/>
    <x v="1"/>
    <x v="4"/>
    <x v="1"/>
    <x v="0"/>
    <x v="5"/>
  </r>
  <r>
    <s v="2021/Bukit Harapan/Tower"/>
    <x v="5"/>
    <x v="3"/>
    <x v="6"/>
    <x v="0"/>
    <x v="136"/>
    <x v="0"/>
    <x v="0"/>
    <x v="0"/>
    <x v="0"/>
    <x v="0"/>
    <x v="1"/>
    <x v="0"/>
    <x v="0"/>
    <x v="0"/>
    <x v="0"/>
    <x v="0"/>
    <x v="0"/>
    <m/>
    <x v="1"/>
    <x v="1"/>
    <x v="1"/>
    <x v="0"/>
    <x v="5"/>
  </r>
  <r>
    <s v="2021/Muara Kedang/Tower"/>
    <x v="5"/>
    <x v="3"/>
    <x v="6"/>
    <x v="0"/>
    <x v="129"/>
    <x v="0"/>
    <x v="0"/>
    <x v="0"/>
    <x v="0"/>
    <x v="0"/>
    <x v="1"/>
    <x v="0"/>
    <x v="0"/>
    <x v="0"/>
    <x v="0"/>
    <x v="0"/>
    <x v="0"/>
    <m/>
    <x v="1"/>
    <x v="15"/>
    <x v="1"/>
    <x v="0"/>
    <x v="5"/>
  </r>
  <r>
    <s v="2021/Besiq (Besik)/Tower"/>
    <x v="5"/>
    <x v="3"/>
    <x v="6"/>
    <x v="13"/>
    <x v="157"/>
    <x v="0"/>
    <x v="0"/>
    <x v="0"/>
    <x v="0"/>
    <x v="0"/>
    <x v="1"/>
    <x v="0"/>
    <x v="0"/>
    <x v="0"/>
    <x v="0"/>
    <x v="0"/>
    <x v="3"/>
    <s v="115.5582"/>
    <x v="1"/>
    <x v="14"/>
    <x v="1"/>
    <x v="0"/>
    <x v="5"/>
  </r>
  <r>
    <s v="2021/Keay/Tower"/>
    <x v="5"/>
    <x v="3"/>
    <x v="6"/>
    <x v="13"/>
    <x v="192"/>
    <x v="0"/>
    <x v="0"/>
    <x v="0"/>
    <x v="0"/>
    <x v="0"/>
    <x v="1"/>
    <x v="0"/>
    <x v="0"/>
    <x v="0"/>
    <x v="0"/>
    <x v="0"/>
    <x v="0"/>
    <s v="E.115'41.46.7'"/>
    <x v="1"/>
    <x v="3"/>
    <x v="1"/>
    <x v="0"/>
    <x v="5"/>
  </r>
  <r>
    <s v="2021/Linggang Kebut/Tower"/>
    <x v="5"/>
    <x v="3"/>
    <x v="6"/>
    <x v="8"/>
    <x v="80"/>
    <x v="0"/>
    <x v="0"/>
    <x v="0"/>
    <x v="0"/>
    <x v="0"/>
    <x v="1"/>
    <x v="0"/>
    <x v="0"/>
    <x v="0"/>
    <x v="0"/>
    <x v="0"/>
    <x v="0"/>
    <m/>
    <x v="1"/>
    <x v="7"/>
    <x v="1"/>
    <x v="0"/>
    <x v="5"/>
  </r>
  <r>
    <s v="2021/Jengan Danum/Tower"/>
    <x v="5"/>
    <x v="3"/>
    <x v="6"/>
    <x v="13"/>
    <x v="171"/>
    <x v="0"/>
    <x v="0"/>
    <x v="0"/>
    <x v="0"/>
    <x v="0"/>
    <x v="1"/>
    <x v="0"/>
    <x v="0"/>
    <x v="0"/>
    <x v="0"/>
    <x v="0"/>
    <x v="0"/>
    <s v="E.115ᴼ43'16,6''"/>
    <x v="1"/>
    <x v="16"/>
    <x v="1"/>
    <x v="0"/>
    <x v="5"/>
  </r>
  <r>
    <s v="2021/Muara Bunyut/Tower"/>
    <x v="5"/>
    <x v="3"/>
    <x v="6"/>
    <x v="9"/>
    <x v="85"/>
    <x v="0"/>
    <x v="0"/>
    <x v="0"/>
    <x v="0"/>
    <x v="0"/>
    <x v="1"/>
    <x v="0"/>
    <x v="0"/>
    <x v="0"/>
    <x v="0"/>
    <x v="0"/>
    <x v="0"/>
    <s v="E.117°06'56,8'"/>
    <x v="1"/>
    <x v="4"/>
    <x v="1"/>
    <x v="0"/>
    <x v="5"/>
  </r>
  <r>
    <s v="2021/Muara Bunyut/Tower"/>
    <x v="5"/>
    <x v="3"/>
    <x v="6"/>
    <x v="9"/>
    <x v="85"/>
    <x v="0"/>
    <x v="0"/>
    <x v="0"/>
    <x v="0"/>
    <x v="0"/>
    <x v="1"/>
    <x v="0"/>
    <x v="0"/>
    <x v="0"/>
    <x v="0"/>
    <x v="0"/>
    <x v="0"/>
    <s v="E.115.85538"/>
    <x v="1"/>
    <x v="1"/>
    <x v="1"/>
    <x v="0"/>
    <x v="5"/>
  </r>
  <r>
    <s v="2021/Melak Ulu/Tower"/>
    <x v="5"/>
    <x v="3"/>
    <x v="6"/>
    <x v="9"/>
    <x v="87"/>
    <x v="0"/>
    <x v="0"/>
    <x v="0"/>
    <x v="0"/>
    <x v="0"/>
    <x v="1"/>
    <x v="0"/>
    <x v="0"/>
    <x v="0"/>
    <x v="0"/>
    <x v="0"/>
    <x v="0"/>
    <s v="E.115°48'58"/>
    <x v="1"/>
    <x v="4"/>
    <x v="1"/>
    <x v="0"/>
    <x v="5"/>
  </r>
  <r>
    <s v="2021/Melak Ulu/Tower"/>
    <x v="5"/>
    <x v="3"/>
    <x v="6"/>
    <x v="9"/>
    <x v="87"/>
    <x v="0"/>
    <x v="0"/>
    <x v="0"/>
    <x v="0"/>
    <x v="0"/>
    <x v="1"/>
    <x v="0"/>
    <x v="0"/>
    <x v="0"/>
    <x v="0"/>
    <x v="0"/>
    <x v="0"/>
    <s v="PHE"/>
    <x v="1"/>
    <x v="4"/>
    <x v="1"/>
    <x v="0"/>
    <x v="5"/>
  </r>
  <r>
    <s v="2021/Melak Ulu/Tower"/>
    <x v="5"/>
    <x v="3"/>
    <x v="6"/>
    <x v="9"/>
    <x v="87"/>
    <x v="0"/>
    <x v="0"/>
    <x v="0"/>
    <x v="0"/>
    <x v="0"/>
    <x v="1"/>
    <x v="0"/>
    <x v="0"/>
    <x v="0"/>
    <x v="0"/>
    <x v="0"/>
    <x v="0"/>
    <s v="E.115°49'24,1'"/>
    <x v="1"/>
    <x v="4"/>
    <x v="1"/>
    <x v="0"/>
    <x v="5"/>
  </r>
  <r>
    <s v="2021/Melak Ulu/Tower"/>
    <x v="5"/>
    <x v="3"/>
    <x v="6"/>
    <x v="9"/>
    <x v="87"/>
    <x v="0"/>
    <x v="0"/>
    <x v="0"/>
    <x v="0"/>
    <x v="0"/>
    <x v="1"/>
    <x v="0"/>
    <x v="0"/>
    <x v="0"/>
    <x v="0"/>
    <x v="0"/>
    <x v="0"/>
    <s v="E.115ᴼ49'24,1'"/>
    <x v="1"/>
    <x v="7"/>
    <x v="1"/>
    <x v="0"/>
    <x v="5"/>
  </r>
  <r>
    <s v="2021/Melak Ulu/Tower"/>
    <x v="5"/>
    <x v="3"/>
    <x v="6"/>
    <x v="9"/>
    <x v="87"/>
    <x v="0"/>
    <x v="0"/>
    <x v="0"/>
    <x v="0"/>
    <x v="0"/>
    <x v="1"/>
    <x v="0"/>
    <x v="0"/>
    <x v="0"/>
    <x v="0"/>
    <x v="0"/>
    <x v="0"/>
    <s v="E.115. 1892"/>
    <x v="1"/>
    <x v="10"/>
    <x v="1"/>
    <x v="0"/>
    <x v="5"/>
  </r>
  <r>
    <s v="2021/Sekolaq Joleq/Tower"/>
    <x v="5"/>
    <x v="3"/>
    <x v="6"/>
    <x v="3"/>
    <x v="71"/>
    <x v="0"/>
    <x v="0"/>
    <x v="0"/>
    <x v="0"/>
    <x v="0"/>
    <x v="1"/>
    <x v="0"/>
    <x v="0"/>
    <x v="0"/>
    <x v="0"/>
    <x v="0"/>
    <x v="0"/>
    <m/>
    <x v="1"/>
    <x v="15"/>
    <x v="1"/>
    <x v="0"/>
    <x v="5"/>
  </r>
  <r>
    <s v="2021/Sekolaq Darat/Tower"/>
    <x v="5"/>
    <x v="3"/>
    <x v="6"/>
    <x v="3"/>
    <x v="3"/>
    <x v="0"/>
    <x v="0"/>
    <x v="0"/>
    <x v="0"/>
    <x v="0"/>
    <x v="1"/>
    <x v="0"/>
    <x v="0"/>
    <x v="0"/>
    <x v="0"/>
    <x v="0"/>
    <x v="0"/>
    <s v="E.115ᴼ43'06,9'"/>
    <x v="1"/>
    <x v="4"/>
    <x v="1"/>
    <x v="0"/>
    <x v="5"/>
  </r>
  <r>
    <s v="2021/Ombau Asa/Tower"/>
    <x v="5"/>
    <x v="3"/>
    <x v="6"/>
    <x v="7"/>
    <x v="58"/>
    <x v="0"/>
    <x v="0"/>
    <x v="0"/>
    <x v="0"/>
    <x v="0"/>
    <x v="1"/>
    <x v="0"/>
    <x v="0"/>
    <x v="0"/>
    <x v="0"/>
    <x v="0"/>
    <x v="0"/>
    <s v="E.115ᴼ42'58,80'"/>
    <x v="1"/>
    <x v="1"/>
    <x v="1"/>
    <x v="0"/>
    <x v="5"/>
  </r>
  <r>
    <s v="2021/Geleo Baru/Tower"/>
    <x v="5"/>
    <x v="3"/>
    <x v="6"/>
    <x v="7"/>
    <x v="64"/>
    <x v="0"/>
    <x v="0"/>
    <x v="0"/>
    <x v="0"/>
    <x v="0"/>
    <x v="1"/>
    <x v="0"/>
    <x v="0"/>
    <x v="0"/>
    <x v="0"/>
    <x v="0"/>
    <x v="0"/>
    <s v="E.115°745505"/>
    <x v="1"/>
    <x v="4"/>
    <x v="1"/>
    <x v="0"/>
    <x v="5"/>
  </r>
  <r>
    <s v="2021/Sumber Sari/Tower"/>
    <x v="5"/>
    <x v="3"/>
    <x v="6"/>
    <x v="7"/>
    <x v="51"/>
    <x v="0"/>
    <x v="0"/>
    <x v="0"/>
    <x v="0"/>
    <x v="0"/>
    <x v="1"/>
    <x v="0"/>
    <x v="0"/>
    <x v="0"/>
    <x v="0"/>
    <x v="0"/>
    <x v="0"/>
    <m/>
    <x v="1"/>
    <x v="4"/>
    <x v="1"/>
    <x v="0"/>
    <x v="5"/>
  </r>
  <r>
    <s v="2021/Simpang Raya/Tower"/>
    <x v="5"/>
    <x v="3"/>
    <x v="6"/>
    <x v="7"/>
    <x v="52"/>
    <x v="0"/>
    <x v="0"/>
    <x v="0"/>
    <x v="0"/>
    <x v="0"/>
    <x v="1"/>
    <x v="0"/>
    <x v="0"/>
    <x v="0"/>
    <x v="0"/>
    <x v="0"/>
    <x v="0"/>
    <s v="E.115°41'159"/>
    <x v="1"/>
    <x v="4"/>
    <x v="1"/>
    <x v="0"/>
    <x v="5"/>
  </r>
  <r>
    <s v="2021/Simpang Raya/Tower"/>
    <x v="5"/>
    <x v="3"/>
    <x v="6"/>
    <x v="7"/>
    <x v="52"/>
    <x v="0"/>
    <x v="0"/>
    <x v="0"/>
    <x v="0"/>
    <x v="0"/>
    <x v="1"/>
    <x v="0"/>
    <x v="0"/>
    <x v="0"/>
    <x v="0"/>
    <x v="0"/>
    <x v="0"/>
    <s v="E.115'70018'"/>
    <x v="1"/>
    <x v="3"/>
    <x v="1"/>
    <x v="0"/>
    <x v="5"/>
  </r>
  <r>
    <s v="2021/Simpang Raya/Tower"/>
    <x v="5"/>
    <x v="3"/>
    <x v="6"/>
    <x v="7"/>
    <x v="52"/>
    <x v="0"/>
    <x v="0"/>
    <x v="0"/>
    <x v="0"/>
    <x v="0"/>
    <x v="1"/>
    <x v="0"/>
    <x v="0"/>
    <x v="0"/>
    <x v="0"/>
    <x v="0"/>
    <x v="0"/>
    <s v="E.115'70889'"/>
    <x v="1"/>
    <x v="3"/>
    <x v="1"/>
    <x v="0"/>
    <x v="5"/>
  </r>
  <r>
    <s v="2021/Simpang Raya/Tower"/>
    <x v="5"/>
    <x v="3"/>
    <x v="6"/>
    <x v="7"/>
    <x v="52"/>
    <x v="0"/>
    <x v="0"/>
    <x v="0"/>
    <x v="0"/>
    <x v="0"/>
    <x v="1"/>
    <x v="0"/>
    <x v="0"/>
    <x v="0"/>
    <x v="0"/>
    <x v="0"/>
    <x v="0"/>
    <s v="E.115'68439'"/>
    <x v="1"/>
    <x v="3"/>
    <x v="1"/>
    <x v="0"/>
    <x v="5"/>
  </r>
  <r>
    <s v="2021/Barong Tongkok/Tower"/>
    <x v="5"/>
    <x v="3"/>
    <x v="6"/>
    <x v="7"/>
    <x v="68"/>
    <x v="0"/>
    <x v="0"/>
    <x v="0"/>
    <x v="0"/>
    <x v="0"/>
    <x v="1"/>
    <x v="0"/>
    <x v="0"/>
    <x v="0"/>
    <x v="0"/>
    <x v="0"/>
    <x v="0"/>
    <s v="E.115.70939"/>
    <x v="1"/>
    <x v="3"/>
    <x v="1"/>
    <x v="0"/>
    <x v="5"/>
  </r>
  <r>
    <s v="2021/Barong Tongkok/Tower"/>
    <x v="5"/>
    <x v="3"/>
    <x v="6"/>
    <x v="7"/>
    <x v="68"/>
    <x v="0"/>
    <x v="0"/>
    <x v="0"/>
    <x v="0"/>
    <x v="0"/>
    <x v="1"/>
    <x v="0"/>
    <x v="0"/>
    <x v="0"/>
    <x v="0"/>
    <x v="0"/>
    <x v="0"/>
    <s v="E.115ᴼ41'07,4'"/>
    <x v="1"/>
    <x v="12"/>
    <x v="1"/>
    <x v="0"/>
    <x v="5"/>
  </r>
  <r>
    <s v="2021/Barong Tongkok/Tower"/>
    <x v="5"/>
    <x v="3"/>
    <x v="6"/>
    <x v="7"/>
    <x v="68"/>
    <x v="0"/>
    <x v="0"/>
    <x v="0"/>
    <x v="0"/>
    <x v="0"/>
    <x v="1"/>
    <x v="0"/>
    <x v="0"/>
    <x v="0"/>
    <x v="0"/>
    <x v="0"/>
    <x v="0"/>
    <s v="E.115°71353"/>
    <x v="1"/>
    <x v="4"/>
    <x v="1"/>
    <x v="0"/>
    <x v="5"/>
  </r>
  <r>
    <s v="2021/Barong Tongkok/Tower"/>
    <x v="5"/>
    <x v="3"/>
    <x v="6"/>
    <x v="7"/>
    <x v="68"/>
    <x v="0"/>
    <x v="0"/>
    <x v="0"/>
    <x v="0"/>
    <x v="0"/>
    <x v="1"/>
    <x v="0"/>
    <x v="0"/>
    <x v="0"/>
    <x v="0"/>
    <x v="0"/>
    <x v="0"/>
    <s v="E.115°40'54,8'"/>
    <x v="1"/>
    <x v="4"/>
    <x v="1"/>
    <x v="0"/>
    <x v="5"/>
  </r>
  <r>
    <s v="2021/Barong Tongkok/Tower"/>
    <x v="5"/>
    <x v="3"/>
    <x v="6"/>
    <x v="7"/>
    <x v="68"/>
    <x v="0"/>
    <x v="0"/>
    <x v="0"/>
    <x v="0"/>
    <x v="0"/>
    <x v="1"/>
    <x v="0"/>
    <x v="0"/>
    <x v="0"/>
    <x v="0"/>
    <x v="0"/>
    <x v="0"/>
    <s v="E.115°85529"/>
    <x v="1"/>
    <x v="4"/>
    <x v="1"/>
    <x v="0"/>
    <x v="5"/>
  </r>
  <r>
    <s v="2021/Barong Tongkok/Tower"/>
    <x v="5"/>
    <x v="3"/>
    <x v="6"/>
    <x v="7"/>
    <x v="68"/>
    <x v="0"/>
    <x v="0"/>
    <x v="0"/>
    <x v="0"/>
    <x v="0"/>
    <x v="1"/>
    <x v="0"/>
    <x v="0"/>
    <x v="0"/>
    <x v="0"/>
    <x v="0"/>
    <x v="0"/>
    <s v="E.115'68980'"/>
    <x v="1"/>
    <x v="3"/>
    <x v="1"/>
    <x v="0"/>
    <x v="5"/>
  </r>
  <r>
    <s v="2021/Ngenyan Asa/Tower"/>
    <x v="5"/>
    <x v="3"/>
    <x v="6"/>
    <x v="7"/>
    <x v="59"/>
    <x v="0"/>
    <x v="0"/>
    <x v="0"/>
    <x v="0"/>
    <x v="0"/>
    <x v="1"/>
    <x v="0"/>
    <x v="0"/>
    <x v="0"/>
    <x v="0"/>
    <x v="0"/>
    <x v="0"/>
    <s v="E.115.73794"/>
    <x v="1"/>
    <x v="3"/>
    <x v="1"/>
    <x v="0"/>
    <x v="5"/>
  </r>
  <r>
    <s v="2021/Rejo Basuki/Tower"/>
    <x v="5"/>
    <x v="3"/>
    <x v="6"/>
    <x v="7"/>
    <x v="54"/>
    <x v="0"/>
    <x v="0"/>
    <x v="0"/>
    <x v="0"/>
    <x v="0"/>
    <x v="1"/>
    <x v="0"/>
    <x v="0"/>
    <x v="0"/>
    <x v="0"/>
    <x v="0"/>
    <x v="0"/>
    <s v="E.115°40'46,1'"/>
    <x v="1"/>
    <x v="4"/>
    <x v="1"/>
    <x v="0"/>
    <x v="5"/>
  </r>
  <r>
    <s v="2021/Damai Kota/Tower"/>
    <x v="5"/>
    <x v="3"/>
    <x v="6"/>
    <x v="13"/>
    <x v="169"/>
    <x v="0"/>
    <x v="0"/>
    <x v="0"/>
    <x v="0"/>
    <x v="0"/>
    <x v="1"/>
    <x v="0"/>
    <x v="0"/>
    <x v="0"/>
    <x v="0"/>
    <x v="0"/>
    <x v="0"/>
    <s v="E.115ᴼ41'48,3'"/>
    <x v="1"/>
    <x v="1"/>
    <x v="1"/>
    <x v="0"/>
    <x v="5"/>
  </r>
  <r>
    <s v="2021/Damai Kota/Tower"/>
    <x v="5"/>
    <x v="3"/>
    <x v="6"/>
    <x v="13"/>
    <x v="169"/>
    <x v="0"/>
    <x v="0"/>
    <x v="0"/>
    <x v="0"/>
    <x v="0"/>
    <x v="1"/>
    <x v="0"/>
    <x v="0"/>
    <x v="0"/>
    <x v="0"/>
    <x v="0"/>
    <x v="0"/>
    <s v="E.115ᴼ41'51,2'"/>
    <x v="1"/>
    <x v="4"/>
    <x v="1"/>
    <x v="0"/>
    <x v="5"/>
  </r>
  <r>
    <s v="2021/Sendawar/Tower"/>
    <x v="5"/>
    <x v="3"/>
    <x v="6"/>
    <x v="7"/>
    <x v="53"/>
    <x v="0"/>
    <x v="0"/>
    <x v="0"/>
    <x v="0"/>
    <x v="0"/>
    <x v="1"/>
    <x v="0"/>
    <x v="0"/>
    <x v="0"/>
    <x v="0"/>
    <x v="0"/>
    <x v="0"/>
    <s v="E.115°46'46,0'"/>
    <x v="1"/>
    <x v="4"/>
    <x v="1"/>
    <x v="0"/>
    <x v="5"/>
  </r>
  <r>
    <s v="2021/Penyinggahan Ulu/Tower"/>
    <x v="5"/>
    <x v="3"/>
    <x v="6"/>
    <x v="14"/>
    <x v="151"/>
    <x v="0"/>
    <x v="0"/>
    <x v="0"/>
    <x v="0"/>
    <x v="0"/>
    <x v="1"/>
    <x v="0"/>
    <x v="0"/>
    <x v="0"/>
    <x v="0"/>
    <x v="0"/>
    <x v="0"/>
    <s v="E.117ᴼ20'17,'"/>
    <x v="1"/>
    <x v="4"/>
    <x v="1"/>
    <x v="0"/>
    <x v="5"/>
  </r>
  <r>
    <s v="2021/Gunung Bayan/Tower"/>
    <x v="5"/>
    <x v="3"/>
    <x v="6"/>
    <x v="15"/>
    <x v="166"/>
    <x v="0"/>
    <x v="0"/>
    <x v="0"/>
    <x v="0"/>
    <x v="0"/>
    <x v="1"/>
    <x v="0"/>
    <x v="0"/>
    <x v="0"/>
    <x v="0"/>
    <x v="0"/>
    <x v="0"/>
    <s v="E.116ᴼ00.769''"/>
    <x v="1"/>
    <x v="7"/>
    <x v="1"/>
    <x v="0"/>
    <x v="5"/>
  </r>
  <r>
    <s v="2021/Tanjung Laong/Tower"/>
    <x v="5"/>
    <x v="3"/>
    <x v="6"/>
    <x v="15"/>
    <x v="159"/>
    <x v="0"/>
    <x v="0"/>
    <x v="0"/>
    <x v="0"/>
    <x v="0"/>
    <x v="1"/>
    <x v="0"/>
    <x v="0"/>
    <x v="0"/>
    <x v="0"/>
    <x v="0"/>
    <x v="0"/>
    <m/>
    <x v="1"/>
    <x v="4"/>
    <x v="1"/>
    <x v="0"/>
    <x v="5"/>
  </r>
  <r>
    <s v="2021/Teluk Tempudau/Tower"/>
    <x v="5"/>
    <x v="3"/>
    <x v="6"/>
    <x v="15"/>
    <x v="158"/>
    <x v="0"/>
    <x v="0"/>
    <x v="0"/>
    <x v="0"/>
    <x v="0"/>
    <x v="1"/>
    <x v="0"/>
    <x v="0"/>
    <x v="0"/>
    <x v="0"/>
    <x v="0"/>
    <x v="0"/>
    <m/>
    <x v="1"/>
    <x v="4"/>
    <x v="1"/>
    <x v="0"/>
    <x v="5"/>
  </r>
  <r>
    <s v="2021/Muara Batuq/Tower"/>
    <x v="5"/>
    <x v="3"/>
    <x v="6"/>
    <x v="6"/>
    <x v="30"/>
    <x v="0"/>
    <x v="0"/>
    <x v="0"/>
    <x v="0"/>
    <x v="0"/>
    <x v="1"/>
    <x v="0"/>
    <x v="0"/>
    <x v="0"/>
    <x v="0"/>
    <x v="0"/>
    <x v="4"/>
    <s v="115.7738"/>
    <x v="1"/>
    <x v="14"/>
    <x v="1"/>
    <x v="0"/>
    <x v="5"/>
  </r>
  <r>
    <s v="2021/Gunung Rampah/Tower"/>
    <x v="5"/>
    <x v="3"/>
    <x v="6"/>
    <x v="6"/>
    <x v="35"/>
    <x v="0"/>
    <x v="0"/>
    <x v="0"/>
    <x v="0"/>
    <x v="0"/>
    <x v="1"/>
    <x v="0"/>
    <x v="0"/>
    <x v="0"/>
    <x v="0"/>
    <x v="0"/>
    <x v="0"/>
    <s v="E.115. 88682"/>
    <x v="1"/>
    <x v="4"/>
    <x v="1"/>
    <x v="0"/>
    <x v="5"/>
  </r>
  <r>
    <s v="2021/Gunung Rampah/Tower"/>
    <x v="5"/>
    <x v="3"/>
    <x v="6"/>
    <x v="6"/>
    <x v="35"/>
    <x v="0"/>
    <x v="0"/>
    <x v="0"/>
    <x v="0"/>
    <x v="0"/>
    <x v="1"/>
    <x v="0"/>
    <x v="0"/>
    <x v="0"/>
    <x v="0"/>
    <x v="0"/>
    <x v="0"/>
    <s v="E.115ᴼ54'46,4'"/>
    <x v="1"/>
    <x v="4"/>
    <x v="1"/>
    <x v="0"/>
    <x v="5"/>
  </r>
  <r>
    <s v="2021/Kelian Luar/Tower"/>
    <x v="5"/>
    <x v="3"/>
    <x v="6"/>
    <x v="4"/>
    <x v="37"/>
    <x v="0"/>
    <x v="0"/>
    <x v="0"/>
    <x v="0"/>
    <x v="0"/>
    <x v="1"/>
    <x v="0"/>
    <x v="0"/>
    <x v="0"/>
    <x v="0"/>
    <x v="0"/>
    <x v="0"/>
    <m/>
    <x v="1"/>
    <x v="1"/>
    <x v="1"/>
    <x v="0"/>
    <x v="5"/>
  </r>
  <r>
    <s v="2021/Long Iram Kota/Tower"/>
    <x v="5"/>
    <x v="3"/>
    <x v="6"/>
    <x v="4"/>
    <x v="43"/>
    <x v="0"/>
    <x v="0"/>
    <x v="0"/>
    <x v="0"/>
    <x v="0"/>
    <x v="1"/>
    <x v="0"/>
    <x v="0"/>
    <x v="0"/>
    <x v="0"/>
    <x v="0"/>
    <x v="0"/>
    <s v="E.115ᴼ37'35,0'"/>
    <x v="1"/>
    <x v="1"/>
    <x v="1"/>
    <x v="0"/>
    <x v="5"/>
  </r>
  <r>
    <s v="2021/Tering Lama/Tower"/>
    <x v="5"/>
    <x v="3"/>
    <x v="6"/>
    <x v="2"/>
    <x v="8"/>
    <x v="0"/>
    <x v="0"/>
    <x v="0"/>
    <x v="0"/>
    <x v="0"/>
    <x v="1"/>
    <x v="0"/>
    <x v="0"/>
    <x v="0"/>
    <x v="0"/>
    <x v="0"/>
    <x v="0"/>
    <s v="E.115ᴼ38'35.5'.'"/>
    <x v="1"/>
    <x v="4"/>
    <x v="1"/>
    <x v="0"/>
    <x v="5"/>
  </r>
  <r>
    <s v="2021/Dempar/Tower"/>
    <x v="5"/>
    <x v="3"/>
    <x v="6"/>
    <x v="5"/>
    <x v="50"/>
    <x v="0"/>
    <x v="0"/>
    <x v="0"/>
    <x v="0"/>
    <x v="0"/>
    <x v="1"/>
    <x v="0"/>
    <x v="0"/>
    <x v="0"/>
    <x v="0"/>
    <x v="0"/>
    <x v="0"/>
    <s v="E.115ᴼ30'59,1'"/>
    <x v="1"/>
    <x v="13"/>
    <x v="1"/>
    <x v="0"/>
    <x v="5"/>
  </r>
  <r>
    <s v="2021/Tutuh (Tutung)/Tower"/>
    <x v="5"/>
    <x v="3"/>
    <x v="6"/>
    <x v="8"/>
    <x v="74"/>
    <x v="0"/>
    <x v="0"/>
    <x v="0"/>
    <x v="0"/>
    <x v="0"/>
    <x v="1"/>
    <x v="0"/>
    <x v="0"/>
    <x v="0"/>
    <x v="0"/>
    <x v="0"/>
    <x v="0"/>
    <s v="E.115ᴼ38'254'"/>
    <x v="1"/>
    <x v="5"/>
    <x v="1"/>
    <x v="0"/>
    <x v="5"/>
  </r>
  <r>
    <s v="2021/Melapeh Baru/Tower"/>
    <x v="5"/>
    <x v="3"/>
    <x v="6"/>
    <x v="8"/>
    <x v="76"/>
    <x v="0"/>
    <x v="0"/>
    <x v="0"/>
    <x v="0"/>
    <x v="0"/>
    <x v="1"/>
    <x v="0"/>
    <x v="0"/>
    <x v="0"/>
    <x v="0"/>
    <x v="0"/>
    <x v="0"/>
    <s v="E.115ᴼ57545"/>
    <x v="1"/>
    <x v="4"/>
    <x v="1"/>
    <x v="0"/>
    <x v="5"/>
  </r>
  <r>
    <s v="2021/Linggang Bigung/Tower"/>
    <x v="5"/>
    <x v="3"/>
    <x v="6"/>
    <x v="8"/>
    <x v="81"/>
    <x v="0"/>
    <x v="0"/>
    <x v="0"/>
    <x v="0"/>
    <x v="0"/>
    <x v="1"/>
    <x v="0"/>
    <x v="0"/>
    <x v="0"/>
    <x v="0"/>
    <x v="0"/>
    <x v="0"/>
    <s v="E.115ᴼ42'58,80'"/>
    <x v="1"/>
    <x v="1"/>
    <x v="1"/>
    <x v="0"/>
    <x v="5"/>
  </r>
  <r>
    <s v="2021/Linggang Bigung/Tower"/>
    <x v="5"/>
    <x v="3"/>
    <x v="6"/>
    <x v="8"/>
    <x v="81"/>
    <x v="0"/>
    <x v="0"/>
    <x v="0"/>
    <x v="0"/>
    <x v="0"/>
    <x v="1"/>
    <x v="0"/>
    <x v="0"/>
    <x v="0"/>
    <x v="0"/>
    <x v="0"/>
    <x v="0"/>
    <s v="E.115°37'47,7'"/>
    <x v="1"/>
    <x v="4"/>
    <x v="1"/>
    <x v="0"/>
    <x v="5"/>
  </r>
  <r>
    <s v="2021/Intu Lingau/Tower"/>
    <x v="5"/>
    <x v="3"/>
    <x v="6"/>
    <x v="5"/>
    <x v="49"/>
    <x v="0"/>
    <x v="0"/>
    <x v="0"/>
    <x v="0"/>
    <x v="0"/>
    <x v="1"/>
    <x v="0"/>
    <x v="0"/>
    <x v="0"/>
    <x v="0"/>
    <x v="0"/>
    <x v="5"/>
    <s v="115.3481"/>
    <x v="1"/>
    <x v="14"/>
    <x v="1"/>
    <x v="0"/>
    <x v="5"/>
  </r>
  <r>
    <s v="2021/Melak Ilir/Tower"/>
    <x v="5"/>
    <x v="3"/>
    <x v="6"/>
    <x v="9"/>
    <x v="88"/>
    <x v="0"/>
    <x v="0"/>
    <x v="0"/>
    <x v="0"/>
    <x v="0"/>
    <x v="1"/>
    <x v="0"/>
    <x v="0"/>
    <x v="0"/>
    <x v="0"/>
    <x v="0"/>
    <x v="0"/>
    <m/>
    <x v="1"/>
    <x v="11"/>
    <x v="1"/>
    <x v="0"/>
    <x v="5"/>
  </r>
  <r>
    <s v="2021/Melak Ilir/Tower"/>
    <x v="5"/>
    <x v="3"/>
    <x v="6"/>
    <x v="9"/>
    <x v="88"/>
    <x v="0"/>
    <x v="0"/>
    <x v="0"/>
    <x v="0"/>
    <x v="0"/>
    <x v="1"/>
    <x v="0"/>
    <x v="0"/>
    <x v="0"/>
    <x v="0"/>
    <x v="0"/>
    <x v="0"/>
    <s v="E.115'49'59,8'"/>
    <x v="1"/>
    <x v="3"/>
    <x v="1"/>
    <x v="0"/>
    <x v="5"/>
  </r>
  <r>
    <s v="2021/Anan Jaya/VSAT"/>
    <x v="6"/>
    <x v="3"/>
    <x v="7"/>
    <x v="11"/>
    <x v="109"/>
    <x v="0"/>
    <x v="0"/>
    <x v="0"/>
    <x v="0"/>
    <x v="0"/>
    <x v="1"/>
    <x v="1"/>
    <x v="1"/>
    <x v="1"/>
    <x v="1"/>
    <x v="0"/>
    <x v="0"/>
    <m/>
    <x v="0"/>
    <x v="0"/>
    <x v="0"/>
    <x v="0"/>
    <x v="6"/>
  </r>
  <r>
    <s v="2021/Jelmu Sibak/VSAT"/>
    <x v="6"/>
    <x v="3"/>
    <x v="7"/>
    <x v="11"/>
    <x v="106"/>
    <x v="0"/>
    <x v="0"/>
    <x v="0"/>
    <x v="0"/>
    <x v="0"/>
    <x v="1"/>
    <x v="1"/>
    <x v="1"/>
    <x v="1"/>
    <x v="1"/>
    <x v="0"/>
    <x v="0"/>
    <m/>
    <x v="0"/>
    <x v="0"/>
    <x v="0"/>
    <x v="0"/>
    <x v="6"/>
  </r>
  <r>
    <s v="2021/Randa Empas/VSAT"/>
    <x v="6"/>
    <x v="3"/>
    <x v="7"/>
    <x v="11"/>
    <x v="104"/>
    <x v="0"/>
    <x v="0"/>
    <x v="0"/>
    <x v="0"/>
    <x v="0"/>
    <x v="1"/>
    <x v="1"/>
    <x v="1"/>
    <x v="1"/>
    <x v="1"/>
    <x v="0"/>
    <x v="0"/>
    <m/>
    <x v="0"/>
    <x v="0"/>
    <x v="0"/>
    <x v="0"/>
    <x v="6"/>
  </r>
  <r>
    <s v="2021/Suakong/VSAT"/>
    <x v="6"/>
    <x v="3"/>
    <x v="7"/>
    <x v="11"/>
    <x v="102"/>
    <x v="0"/>
    <x v="0"/>
    <x v="0"/>
    <x v="0"/>
    <x v="0"/>
    <x v="1"/>
    <x v="1"/>
    <x v="1"/>
    <x v="1"/>
    <x v="1"/>
    <x v="0"/>
    <x v="0"/>
    <m/>
    <x v="0"/>
    <x v="0"/>
    <x v="0"/>
    <x v="0"/>
    <x v="6"/>
  </r>
  <r>
    <s v="2021/Tukuq/VSAT"/>
    <x v="6"/>
    <x v="3"/>
    <x v="7"/>
    <x v="11"/>
    <x v="100"/>
    <x v="0"/>
    <x v="0"/>
    <x v="0"/>
    <x v="0"/>
    <x v="0"/>
    <x v="1"/>
    <x v="1"/>
    <x v="1"/>
    <x v="1"/>
    <x v="1"/>
    <x v="0"/>
    <x v="0"/>
    <m/>
    <x v="0"/>
    <x v="0"/>
    <x v="0"/>
    <x v="0"/>
    <x v="6"/>
  </r>
  <r>
    <s v="2021/Deraya/VSAT"/>
    <x v="6"/>
    <x v="3"/>
    <x v="7"/>
    <x v="0"/>
    <x v="135"/>
    <x v="0"/>
    <x v="0"/>
    <x v="0"/>
    <x v="0"/>
    <x v="0"/>
    <x v="1"/>
    <x v="1"/>
    <x v="1"/>
    <x v="1"/>
    <x v="1"/>
    <x v="0"/>
    <x v="0"/>
    <m/>
    <x v="0"/>
    <x v="0"/>
    <x v="0"/>
    <x v="0"/>
    <x v="6"/>
  </r>
  <r>
    <s v="2021/Muara Siram /VSAT"/>
    <x v="6"/>
    <x v="3"/>
    <x v="7"/>
    <x v="0"/>
    <x v="128"/>
    <x v="0"/>
    <x v="0"/>
    <x v="0"/>
    <x v="0"/>
    <x v="0"/>
    <x v="1"/>
    <x v="1"/>
    <x v="1"/>
    <x v="1"/>
    <x v="1"/>
    <x v="0"/>
    <x v="0"/>
    <m/>
    <x v="0"/>
    <x v="0"/>
    <x v="0"/>
    <x v="0"/>
    <x v="6"/>
  </r>
  <r>
    <s v="2021/Kenyanyan/VSAT"/>
    <x v="6"/>
    <x v="3"/>
    <x v="7"/>
    <x v="12"/>
    <x v="146"/>
    <x v="0"/>
    <x v="0"/>
    <x v="0"/>
    <x v="0"/>
    <x v="0"/>
    <x v="1"/>
    <x v="1"/>
    <x v="1"/>
    <x v="1"/>
    <x v="1"/>
    <x v="0"/>
    <x v="0"/>
    <m/>
    <x v="0"/>
    <x v="0"/>
    <x v="0"/>
    <x v="0"/>
    <x v="6"/>
  </r>
  <r>
    <s v="2021/Pereng Talik/VSAT"/>
    <x v="6"/>
    <x v="3"/>
    <x v="7"/>
    <x v="0"/>
    <x v="124"/>
    <x v="0"/>
    <x v="0"/>
    <x v="0"/>
    <x v="0"/>
    <x v="0"/>
    <x v="1"/>
    <x v="1"/>
    <x v="1"/>
    <x v="1"/>
    <x v="1"/>
    <x v="0"/>
    <x v="0"/>
    <m/>
    <x v="0"/>
    <x v="0"/>
    <x v="0"/>
    <x v="0"/>
    <x v="6"/>
  </r>
  <r>
    <s v="2021/Resak/VSAT"/>
    <x v="6"/>
    <x v="3"/>
    <x v="7"/>
    <x v="0"/>
    <x v="123"/>
    <x v="0"/>
    <x v="0"/>
    <x v="0"/>
    <x v="0"/>
    <x v="0"/>
    <x v="1"/>
    <x v="1"/>
    <x v="1"/>
    <x v="1"/>
    <x v="1"/>
    <x v="0"/>
    <x v="0"/>
    <m/>
    <x v="0"/>
    <x v="0"/>
    <x v="0"/>
    <x v="0"/>
    <x v="6"/>
  </r>
  <r>
    <s v="2021/Tanjung Soke/VSAT"/>
    <x v="6"/>
    <x v="3"/>
    <x v="7"/>
    <x v="0"/>
    <x v="0"/>
    <x v="0"/>
    <x v="0"/>
    <x v="0"/>
    <x v="0"/>
    <x v="0"/>
    <x v="1"/>
    <x v="1"/>
    <x v="1"/>
    <x v="2"/>
    <x v="1"/>
    <x v="0"/>
    <x v="0"/>
    <m/>
    <x v="0"/>
    <x v="0"/>
    <x v="0"/>
    <x v="0"/>
    <x v="6"/>
  </r>
  <r>
    <s v="2021/Lemper/VSAT"/>
    <x v="6"/>
    <x v="3"/>
    <x v="7"/>
    <x v="0"/>
    <x v="131"/>
    <x v="0"/>
    <x v="0"/>
    <x v="0"/>
    <x v="0"/>
    <x v="0"/>
    <x v="1"/>
    <x v="1"/>
    <x v="1"/>
    <x v="2"/>
    <x v="1"/>
    <x v="0"/>
    <x v="0"/>
    <m/>
    <x v="0"/>
    <x v="0"/>
    <x v="0"/>
    <x v="0"/>
    <x v="6"/>
  </r>
  <r>
    <s v="2021/Gerunggung/VSAT"/>
    <x v="6"/>
    <x v="3"/>
    <x v="7"/>
    <x v="0"/>
    <x v="134"/>
    <x v="0"/>
    <x v="0"/>
    <x v="0"/>
    <x v="0"/>
    <x v="0"/>
    <x v="1"/>
    <x v="1"/>
    <x v="1"/>
    <x v="1"/>
    <x v="1"/>
    <x v="0"/>
    <x v="0"/>
    <m/>
    <x v="0"/>
    <x v="0"/>
    <x v="0"/>
    <x v="0"/>
    <x v="6"/>
  </r>
  <r>
    <s v="2021/Rikong/VSAT"/>
    <x v="6"/>
    <x v="3"/>
    <x v="7"/>
    <x v="12"/>
    <x v="113"/>
    <x v="0"/>
    <x v="0"/>
    <x v="0"/>
    <x v="0"/>
    <x v="0"/>
    <x v="1"/>
    <x v="1"/>
    <x v="1"/>
    <x v="1"/>
    <x v="1"/>
    <x v="0"/>
    <x v="0"/>
    <m/>
    <x v="0"/>
    <x v="0"/>
    <x v="0"/>
    <x v="0"/>
    <x v="6"/>
  </r>
  <r>
    <s v="2021/Lakan Bilem/VSAT"/>
    <x v="6"/>
    <x v="3"/>
    <x v="7"/>
    <x v="5"/>
    <x v="25"/>
    <x v="0"/>
    <x v="0"/>
    <x v="0"/>
    <x v="0"/>
    <x v="0"/>
    <x v="1"/>
    <x v="1"/>
    <x v="1"/>
    <x v="1"/>
    <x v="1"/>
    <x v="0"/>
    <x v="0"/>
    <m/>
    <x v="0"/>
    <x v="0"/>
    <x v="0"/>
    <x v="0"/>
    <x v="6"/>
  </r>
  <r>
    <s v="2021/Muara Ponak/VSAT"/>
    <x v="6"/>
    <x v="3"/>
    <x v="7"/>
    <x v="12"/>
    <x v="116"/>
    <x v="0"/>
    <x v="0"/>
    <x v="0"/>
    <x v="0"/>
    <x v="0"/>
    <x v="1"/>
    <x v="1"/>
    <x v="1"/>
    <x v="1"/>
    <x v="1"/>
    <x v="0"/>
    <x v="0"/>
    <m/>
    <x v="0"/>
    <x v="0"/>
    <x v="0"/>
    <x v="0"/>
    <x v="6"/>
  </r>
  <r>
    <s v="2021/Penawang/VSAT"/>
    <x v="6"/>
    <x v="3"/>
    <x v="7"/>
    <x v="12"/>
    <x v="114"/>
    <x v="0"/>
    <x v="0"/>
    <x v="0"/>
    <x v="0"/>
    <x v="0"/>
    <x v="1"/>
    <x v="1"/>
    <x v="1"/>
    <x v="1"/>
    <x v="1"/>
    <x v="0"/>
    <x v="0"/>
    <m/>
    <x v="0"/>
    <x v="0"/>
    <x v="0"/>
    <x v="0"/>
    <x v="6"/>
  </r>
  <r>
    <s v="2021/Sentalar/VSAT"/>
    <x v="6"/>
    <x v="3"/>
    <x v="7"/>
    <x v="5"/>
    <x v="21"/>
    <x v="0"/>
    <x v="0"/>
    <x v="0"/>
    <x v="0"/>
    <x v="0"/>
    <x v="1"/>
    <x v="1"/>
    <x v="1"/>
    <x v="1"/>
    <x v="1"/>
    <x v="0"/>
    <x v="0"/>
    <m/>
    <x v="0"/>
    <x v="0"/>
    <x v="0"/>
    <x v="0"/>
    <x v="6"/>
  </r>
  <r>
    <s v="2021/Muyub/Muyup Ulu/VSAT"/>
    <x v="6"/>
    <x v="3"/>
    <x v="7"/>
    <x v="2"/>
    <x v="11"/>
    <x v="0"/>
    <x v="0"/>
    <x v="0"/>
    <x v="0"/>
    <x v="0"/>
    <x v="1"/>
    <x v="1"/>
    <x v="1"/>
    <x v="1"/>
    <x v="1"/>
    <x v="0"/>
    <x v="0"/>
    <m/>
    <x v="0"/>
    <x v="0"/>
    <x v="0"/>
    <x v="0"/>
    <x v="6"/>
  </r>
  <r>
    <s v="2021/Tukul/VSAT"/>
    <x v="6"/>
    <x v="3"/>
    <x v="7"/>
    <x v="2"/>
    <x v="5"/>
    <x v="0"/>
    <x v="0"/>
    <x v="0"/>
    <x v="0"/>
    <x v="0"/>
    <x v="1"/>
    <x v="1"/>
    <x v="1"/>
    <x v="1"/>
    <x v="1"/>
    <x v="0"/>
    <x v="0"/>
    <m/>
    <x v="0"/>
    <x v="0"/>
    <x v="0"/>
    <x v="0"/>
    <x v="6"/>
  </r>
  <r>
    <s v="2021/Gabung Baru/VSAT"/>
    <x v="6"/>
    <x v="3"/>
    <x v="7"/>
    <x v="2"/>
    <x v="4"/>
    <x v="0"/>
    <x v="0"/>
    <x v="0"/>
    <x v="0"/>
    <x v="0"/>
    <x v="1"/>
    <x v="1"/>
    <x v="1"/>
    <x v="1"/>
    <x v="1"/>
    <x v="0"/>
    <x v="0"/>
    <m/>
    <x v="0"/>
    <x v="0"/>
    <x v="0"/>
    <x v="0"/>
    <x v="6"/>
  </r>
  <r>
    <s v="2021/Keliway/VSAT"/>
    <x v="6"/>
    <x v="3"/>
    <x v="7"/>
    <x v="4"/>
    <x v="27"/>
    <x v="0"/>
    <x v="0"/>
    <x v="0"/>
    <x v="0"/>
    <x v="0"/>
    <x v="1"/>
    <x v="1"/>
    <x v="1"/>
    <x v="1"/>
    <x v="1"/>
    <x v="0"/>
    <x v="0"/>
    <m/>
    <x v="0"/>
    <x v="0"/>
    <x v="0"/>
    <x v="0"/>
    <x v="6"/>
  </r>
  <r>
    <s v="2021/Long Daliq/VSAT"/>
    <x v="6"/>
    <x v="3"/>
    <x v="7"/>
    <x v="4"/>
    <x v="46"/>
    <x v="0"/>
    <x v="0"/>
    <x v="0"/>
    <x v="0"/>
    <x v="0"/>
    <x v="1"/>
    <x v="1"/>
    <x v="1"/>
    <x v="1"/>
    <x v="1"/>
    <x v="0"/>
    <x v="0"/>
    <m/>
    <x v="0"/>
    <x v="0"/>
    <x v="0"/>
    <x v="0"/>
    <x v="6"/>
  </r>
  <r>
    <s v="2021/Ujoh Halang/VSAT"/>
    <x v="6"/>
    <x v="3"/>
    <x v="7"/>
    <x v="4"/>
    <x v="6"/>
    <x v="0"/>
    <x v="0"/>
    <x v="0"/>
    <x v="0"/>
    <x v="0"/>
    <x v="1"/>
    <x v="1"/>
    <x v="1"/>
    <x v="1"/>
    <x v="1"/>
    <x v="0"/>
    <x v="0"/>
    <m/>
    <x v="0"/>
    <x v="0"/>
    <x v="0"/>
    <x v="0"/>
    <x v="6"/>
  </r>
  <r>
    <s v="2021/Kelian Luar/VSAT"/>
    <x v="6"/>
    <x v="3"/>
    <x v="7"/>
    <x v="4"/>
    <x v="37"/>
    <x v="0"/>
    <x v="0"/>
    <x v="0"/>
    <x v="0"/>
    <x v="0"/>
    <x v="1"/>
    <x v="1"/>
    <x v="1"/>
    <x v="1"/>
    <x v="1"/>
    <x v="0"/>
    <x v="0"/>
    <m/>
    <x v="0"/>
    <x v="0"/>
    <x v="0"/>
    <x v="0"/>
    <x v="6"/>
  </r>
  <r>
    <s v="2021/Muara Kalaq/VSAT"/>
    <x v="6"/>
    <x v="3"/>
    <x v="7"/>
    <x v="6"/>
    <x v="47"/>
    <x v="0"/>
    <x v="0"/>
    <x v="0"/>
    <x v="0"/>
    <x v="0"/>
    <x v="1"/>
    <x v="1"/>
    <x v="1"/>
    <x v="1"/>
    <x v="1"/>
    <x v="0"/>
    <x v="0"/>
    <m/>
    <x v="0"/>
    <x v="0"/>
    <x v="0"/>
    <x v="0"/>
    <x v="6"/>
  </r>
  <r>
    <s v="2021/Sakaq Tada/VSAT"/>
    <x v="6"/>
    <x v="3"/>
    <x v="7"/>
    <x v="6"/>
    <x v="96"/>
    <x v="0"/>
    <x v="0"/>
    <x v="0"/>
    <x v="0"/>
    <x v="0"/>
    <x v="1"/>
    <x v="1"/>
    <x v="1"/>
    <x v="1"/>
    <x v="1"/>
    <x v="0"/>
    <x v="0"/>
    <m/>
    <x v="0"/>
    <x v="0"/>
    <x v="0"/>
    <x v="0"/>
    <x v="6"/>
  </r>
  <r>
    <s v="2021/Lumpat Dahuq/VSAT"/>
    <x v="6"/>
    <x v="3"/>
    <x v="7"/>
    <x v="13"/>
    <x v="190"/>
    <x v="0"/>
    <x v="0"/>
    <x v="0"/>
    <x v="0"/>
    <x v="0"/>
    <x v="1"/>
    <x v="1"/>
    <x v="1"/>
    <x v="1"/>
    <x v="1"/>
    <x v="0"/>
    <x v="0"/>
    <m/>
    <x v="0"/>
    <x v="0"/>
    <x v="0"/>
    <x v="0"/>
    <x v="6"/>
  </r>
  <r>
    <s v="2021/Muara Tokong/VSAT"/>
    <x v="6"/>
    <x v="3"/>
    <x v="7"/>
    <x v="13"/>
    <x v="184"/>
    <x v="0"/>
    <x v="0"/>
    <x v="0"/>
    <x v="0"/>
    <x v="0"/>
    <x v="1"/>
    <x v="1"/>
    <x v="1"/>
    <x v="1"/>
    <x v="1"/>
    <x v="0"/>
    <x v="0"/>
    <m/>
    <x v="0"/>
    <x v="0"/>
    <x v="0"/>
    <x v="0"/>
    <x v="6"/>
  </r>
  <r>
    <s v="2021/Kelian/VSAT"/>
    <x v="6"/>
    <x v="3"/>
    <x v="7"/>
    <x v="13"/>
    <x v="191"/>
    <x v="0"/>
    <x v="0"/>
    <x v="0"/>
    <x v="0"/>
    <x v="0"/>
    <x v="1"/>
    <x v="1"/>
    <x v="1"/>
    <x v="1"/>
    <x v="1"/>
    <x v="0"/>
    <x v="0"/>
    <m/>
    <x v="0"/>
    <x v="0"/>
    <x v="0"/>
    <x v="0"/>
    <x v="6"/>
  </r>
  <r>
    <s v="2021/Kendesiq/VSAT"/>
    <x v="6"/>
    <x v="3"/>
    <x v="7"/>
    <x v="12"/>
    <x v="193"/>
    <x v="0"/>
    <x v="0"/>
    <x v="0"/>
    <x v="0"/>
    <x v="0"/>
    <x v="1"/>
    <x v="1"/>
    <x v="1"/>
    <x v="1"/>
    <x v="1"/>
    <x v="0"/>
    <x v="0"/>
    <m/>
    <x v="0"/>
    <x v="0"/>
    <x v="0"/>
    <x v="0"/>
    <x v="6"/>
  </r>
  <r>
    <s v="2021/Abit/VSAT"/>
    <x v="6"/>
    <x v="3"/>
    <x v="7"/>
    <x v="6"/>
    <x v="39"/>
    <x v="0"/>
    <x v="0"/>
    <x v="0"/>
    <x v="0"/>
    <x v="0"/>
    <x v="1"/>
    <x v="1"/>
    <x v="1"/>
    <x v="1"/>
    <x v="1"/>
    <x v="0"/>
    <x v="0"/>
    <m/>
    <x v="0"/>
    <x v="0"/>
    <x v="0"/>
    <x v="0"/>
    <x v="6"/>
  </r>
  <r>
    <s v="2021/Lendian Liang Nayuk/VSAT"/>
    <x v="7"/>
    <x v="3"/>
    <x v="7"/>
    <x v="12"/>
    <x v="118"/>
    <x v="0"/>
    <x v="0"/>
    <x v="0"/>
    <x v="0"/>
    <x v="0"/>
    <x v="1"/>
    <x v="1"/>
    <x v="1"/>
    <x v="2"/>
    <x v="1"/>
    <x v="0"/>
    <x v="0"/>
    <m/>
    <x v="0"/>
    <x v="0"/>
    <x v="0"/>
    <x v="0"/>
    <x v="7"/>
  </r>
  <r>
    <s v="2022/Muara Begai/Tower"/>
    <x v="8"/>
    <x v="4"/>
    <x v="8"/>
    <x v="16"/>
    <x v="176"/>
    <x v="0"/>
    <x v="0"/>
    <x v="0"/>
    <x v="0"/>
    <x v="0"/>
    <x v="1"/>
    <x v="0"/>
    <x v="0"/>
    <x v="0"/>
    <x v="0"/>
    <x v="0"/>
    <x v="0"/>
    <m/>
    <x v="1"/>
    <x v="17"/>
    <x v="1"/>
    <x v="0"/>
    <x v="8"/>
  </r>
  <r>
    <s v="2022/Muhur/Tower"/>
    <x v="8"/>
    <x v="4"/>
    <x v="8"/>
    <x v="12"/>
    <x v="115"/>
    <x v="0"/>
    <x v="0"/>
    <x v="0"/>
    <x v="0"/>
    <x v="0"/>
    <x v="1"/>
    <x v="0"/>
    <x v="0"/>
    <x v="0"/>
    <x v="0"/>
    <x v="0"/>
    <x v="0"/>
    <s v="E.115ᴼ55'00,8'"/>
    <x v="1"/>
    <x v="4"/>
    <x v="1"/>
    <x v="0"/>
    <x v="8"/>
  </r>
  <r>
    <s v="2022/Tanah Mea (Tana Mea)/Tower"/>
    <x v="8"/>
    <x v="4"/>
    <x v="8"/>
    <x v="12"/>
    <x v="111"/>
    <x v="0"/>
    <x v="0"/>
    <x v="0"/>
    <x v="0"/>
    <x v="0"/>
    <x v="1"/>
    <x v="0"/>
    <x v="0"/>
    <x v="0"/>
    <x v="0"/>
    <x v="0"/>
    <x v="0"/>
    <m/>
    <x v="1"/>
    <x v="4"/>
    <x v="1"/>
    <x v="0"/>
    <x v="8"/>
  </r>
  <r>
    <s v="2022/Kendesiq/Tower"/>
    <x v="8"/>
    <x v="4"/>
    <x v="8"/>
    <x v="12"/>
    <x v="193"/>
    <x v="0"/>
    <x v="0"/>
    <x v="0"/>
    <x v="0"/>
    <x v="0"/>
    <x v="1"/>
    <x v="0"/>
    <x v="0"/>
    <x v="0"/>
    <x v="0"/>
    <x v="0"/>
    <x v="0"/>
    <m/>
    <x v="1"/>
    <x v="18"/>
    <x v="1"/>
    <x v="0"/>
    <x v="8"/>
  </r>
  <r>
    <s v="2022/Lendian Liang Nayuk/Tower"/>
    <x v="8"/>
    <x v="4"/>
    <x v="8"/>
    <x v="12"/>
    <x v="118"/>
    <x v="0"/>
    <x v="0"/>
    <x v="0"/>
    <x v="0"/>
    <x v="0"/>
    <x v="1"/>
    <x v="0"/>
    <x v="0"/>
    <x v="0"/>
    <x v="0"/>
    <x v="0"/>
    <x v="0"/>
    <m/>
    <x v="1"/>
    <x v="19"/>
    <x v="1"/>
    <x v="0"/>
    <x v="8"/>
  </r>
  <r>
    <s v="2022/Kiaq/Tower"/>
    <x v="8"/>
    <x v="4"/>
    <x v="8"/>
    <x v="12"/>
    <x v="144"/>
    <x v="0"/>
    <x v="0"/>
    <x v="0"/>
    <x v="0"/>
    <x v="0"/>
    <x v="1"/>
    <x v="0"/>
    <x v="0"/>
    <x v="0"/>
    <x v="0"/>
    <x v="0"/>
    <x v="0"/>
    <m/>
    <x v="1"/>
    <x v="20"/>
    <x v="1"/>
    <x v="0"/>
    <x v="8"/>
  </r>
  <r>
    <s v="2022/Muara Kelawit/Tower"/>
    <x v="8"/>
    <x v="4"/>
    <x v="8"/>
    <x v="12"/>
    <x v="117"/>
    <x v="0"/>
    <x v="0"/>
    <x v="0"/>
    <x v="0"/>
    <x v="0"/>
    <x v="1"/>
    <x v="0"/>
    <x v="0"/>
    <x v="0"/>
    <x v="0"/>
    <x v="0"/>
    <x v="0"/>
    <m/>
    <x v="1"/>
    <x v="3"/>
    <x v="1"/>
    <x v="0"/>
    <x v="8"/>
  </r>
  <r>
    <s v="2022/Lataq/Lotaq/Tower"/>
    <x v="8"/>
    <x v="4"/>
    <x v="8"/>
    <x v="16"/>
    <x v="177"/>
    <x v="0"/>
    <x v="0"/>
    <x v="0"/>
    <x v="0"/>
    <x v="0"/>
    <x v="1"/>
    <x v="0"/>
    <x v="0"/>
    <x v="0"/>
    <x v="0"/>
    <x v="0"/>
    <x v="0"/>
    <m/>
    <x v="1"/>
    <x v="2"/>
    <x v="1"/>
    <x v="0"/>
    <x v="8"/>
  </r>
  <r>
    <s v="2022/Kenyanyan/Tower"/>
    <x v="8"/>
    <x v="4"/>
    <x v="8"/>
    <x v="12"/>
    <x v="146"/>
    <x v="0"/>
    <x v="0"/>
    <x v="0"/>
    <x v="0"/>
    <x v="0"/>
    <x v="1"/>
    <x v="0"/>
    <x v="0"/>
    <x v="0"/>
    <x v="0"/>
    <x v="0"/>
    <x v="0"/>
    <m/>
    <x v="1"/>
    <x v="3"/>
    <x v="1"/>
    <x v="0"/>
    <x v="8"/>
  </r>
  <r>
    <s v="2022/Muara Lawa/Tower"/>
    <x v="8"/>
    <x v="4"/>
    <x v="8"/>
    <x v="16"/>
    <x v="175"/>
    <x v="0"/>
    <x v="0"/>
    <x v="0"/>
    <x v="0"/>
    <x v="0"/>
    <x v="1"/>
    <x v="0"/>
    <x v="0"/>
    <x v="0"/>
    <x v="0"/>
    <x v="0"/>
    <x v="0"/>
    <m/>
    <x v="1"/>
    <x v="21"/>
    <x v="1"/>
    <x v="0"/>
    <x v="8"/>
  </r>
  <r>
    <s v="2022/Muara Lawa/Tower"/>
    <x v="8"/>
    <x v="4"/>
    <x v="8"/>
    <x v="16"/>
    <x v="175"/>
    <x v="0"/>
    <x v="0"/>
    <x v="0"/>
    <x v="0"/>
    <x v="0"/>
    <x v="1"/>
    <x v="0"/>
    <x v="0"/>
    <x v="0"/>
    <x v="0"/>
    <x v="0"/>
    <x v="0"/>
    <s v="E.115'68980'"/>
    <x v="1"/>
    <x v="3"/>
    <x v="1"/>
    <x v="0"/>
    <x v="8"/>
  </r>
  <r>
    <s v="2022/Muara Lawa/Tower"/>
    <x v="8"/>
    <x v="4"/>
    <x v="8"/>
    <x v="16"/>
    <x v="175"/>
    <x v="0"/>
    <x v="0"/>
    <x v="0"/>
    <x v="0"/>
    <x v="0"/>
    <x v="1"/>
    <x v="0"/>
    <x v="0"/>
    <x v="0"/>
    <x v="0"/>
    <x v="0"/>
    <x v="0"/>
    <s v="E.115ᴼ45'42,8'"/>
    <x v="1"/>
    <x v="4"/>
    <x v="1"/>
    <x v="0"/>
    <x v="8"/>
  </r>
  <r>
    <s v="2022/Damai Kota/Tower"/>
    <x v="8"/>
    <x v="4"/>
    <x v="8"/>
    <x v="13"/>
    <x v="169"/>
    <x v="0"/>
    <x v="0"/>
    <x v="0"/>
    <x v="0"/>
    <x v="0"/>
    <x v="1"/>
    <x v="0"/>
    <x v="0"/>
    <x v="0"/>
    <x v="0"/>
    <x v="0"/>
    <x v="0"/>
    <s v="E.115ᴼ41'48,3'"/>
    <x v="1"/>
    <x v="1"/>
    <x v="1"/>
    <x v="0"/>
    <x v="8"/>
  </r>
  <r>
    <s v="2022/Damai Kota/Tower"/>
    <x v="8"/>
    <x v="4"/>
    <x v="8"/>
    <x v="13"/>
    <x v="169"/>
    <x v="0"/>
    <x v="0"/>
    <x v="0"/>
    <x v="0"/>
    <x v="0"/>
    <x v="1"/>
    <x v="0"/>
    <x v="0"/>
    <x v="0"/>
    <x v="0"/>
    <x v="0"/>
    <x v="0"/>
    <s v="E.115ᴼ41'51,2'"/>
    <x v="1"/>
    <x v="4"/>
    <x v="1"/>
    <x v="0"/>
    <x v="8"/>
  </r>
  <r>
    <s v="2022/Dingin/Tower"/>
    <x v="8"/>
    <x v="4"/>
    <x v="8"/>
    <x v="16"/>
    <x v="179"/>
    <x v="0"/>
    <x v="0"/>
    <x v="0"/>
    <x v="0"/>
    <x v="0"/>
    <x v="1"/>
    <x v="0"/>
    <x v="0"/>
    <x v="0"/>
    <x v="0"/>
    <x v="0"/>
    <x v="0"/>
    <s v="E.115ᴼ46'201'"/>
    <x v="1"/>
    <x v="5"/>
    <x v="1"/>
    <x v="0"/>
    <x v="8"/>
  </r>
  <r>
    <s v="2022/Jengan Danum/Tower"/>
    <x v="8"/>
    <x v="4"/>
    <x v="8"/>
    <x v="13"/>
    <x v="171"/>
    <x v="0"/>
    <x v="0"/>
    <x v="0"/>
    <x v="0"/>
    <x v="0"/>
    <x v="1"/>
    <x v="0"/>
    <x v="0"/>
    <x v="0"/>
    <x v="0"/>
    <x v="0"/>
    <x v="0"/>
    <m/>
    <x v="1"/>
    <x v="22"/>
    <x v="1"/>
    <x v="0"/>
    <x v="8"/>
  </r>
  <r>
    <s v="2022/Jengan Danum/Tower"/>
    <x v="8"/>
    <x v="4"/>
    <x v="8"/>
    <x v="13"/>
    <x v="171"/>
    <x v="0"/>
    <x v="0"/>
    <x v="0"/>
    <x v="0"/>
    <x v="0"/>
    <x v="1"/>
    <x v="0"/>
    <x v="0"/>
    <x v="0"/>
    <x v="0"/>
    <x v="0"/>
    <x v="0"/>
    <s v="E.115ᴼ43'16,6''"/>
    <x v="1"/>
    <x v="16"/>
    <x v="1"/>
    <x v="0"/>
    <x v="8"/>
  </r>
  <r>
    <s v="2022/Kelian/Tower"/>
    <x v="8"/>
    <x v="4"/>
    <x v="8"/>
    <x v="13"/>
    <x v="191"/>
    <x v="0"/>
    <x v="0"/>
    <x v="0"/>
    <x v="0"/>
    <x v="0"/>
    <x v="1"/>
    <x v="0"/>
    <x v="0"/>
    <x v="0"/>
    <x v="0"/>
    <x v="0"/>
    <x v="0"/>
    <m/>
    <x v="1"/>
    <x v="2"/>
    <x v="1"/>
    <x v="0"/>
    <x v="8"/>
  </r>
  <r>
    <s v="2022/Besiq (Besik)/Tower"/>
    <x v="8"/>
    <x v="4"/>
    <x v="8"/>
    <x v="13"/>
    <x v="157"/>
    <x v="0"/>
    <x v="0"/>
    <x v="0"/>
    <x v="0"/>
    <x v="0"/>
    <x v="1"/>
    <x v="0"/>
    <x v="0"/>
    <x v="0"/>
    <x v="0"/>
    <x v="0"/>
    <x v="3"/>
    <s v="115.5582"/>
    <x v="1"/>
    <x v="14"/>
    <x v="1"/>
    <x v="0"/>
    <x v="8"/>
  </r>
  <r>
    <s v="2022/Keay/Tower"/>
    <x v="8"/>
    <x v="4"/>
    <x v="8"/>
    <x v="13"/>
    <x v="192"/>
    <x v="0"/>
    <x v="0"/>
    <x v="0"/>
    <x v="0"/>
    <x v="0"/>
    <x v="1"/>
    <x v="0"/>
    <x v="0"/>
    <x v="0"/>
    <x v="0"/>
    <x v="0"/>
    <x v="0"/>
    <s v="E.115'41.46.7'"/>
    <x v="1"/>
    <x v="3"/>
    <x v="1"/>
    <x v="0"/>
    <x v="8"/>
  </r>
  <r>
    <s v="2022/Muara Ponak/Tower"/>
    <x v="8"/>
    <x v="4"/>
    <x v="8"/>
    <x v="12"/>
    <x v="116"/>
    <x v="0"/>
    <x v="0"/>
    <x v="0"/>
    <x v="0"/>
    <x v="0"/>
    <x v="1"/>
    <x v="0"/>
    <x v="0"/>
    <x v="0"/>
    <x v="0"/>
    <x v="0"/>
    <x v="0"/>
    <m/>
    <x v="1"/>
    <x v="23"/>
    <x v="1"/>
    <x v="0"/>
    <x v="8"/>
  </r>
  <r>
    <s v="2022/Lambing/Tower"/>
    <x v="8"/>
    <x v="4"/>
    <x v="8"/>
    <x v="16"/>
    <x v="178"/>
    <x v="0"/>
    <x v="0"/>
    <x v="0"/>
    <x v="0"/>
    <x v="0"/>
    <x v="1"/>
    <x v="0"/>
    <x v="0"/>
    <x v="0"/>
    <x v="0"/>
    <x v="0"/>
    <x v="0"/>
    <m/>
    <x v="1"/>
    <x v="6"/>
    <x v="1"/>
    <x v="0"/>
    <x v="8"/>
  </r>
  <r>
    <s v="2022/Penawang/Tower"/>
    <x v="8"/>
    <x v="4"/>
    <x v="8"/>
    <x v="12"/>
    <x v="114"/>
    <x v="0"/>
    <x v="0"/>
    <x v="0"/>
    <x v="0"/>
    <x v="0"/>
    <x v="1"/>
    <x v="0"/>
    <x v="0"/>
    <x v="0"/>
    <x v="0"/>
    <x v="0"/>
    <x v="0"/>
    <m/>
    <x v="1"/>
    <x v="18"/>
    <x v="1"/>
    <x v="0"/>
    <x v="8"/>
  </r>
  <r>
    <s v="2022/Bukit Harapan/Tower"/>
    <x v="8"/>
    <x v="4"/>
    <x v="8"/>
    <x v="0"/>
    <x v="136"/>
    <x v="0"/>
    <x v="0"/>
    <x v="0"/>
    <x v="0"/>
    <x v="0"/>
    <x v="1"/>
    <x v="0"/>
    <x v="0"/>
    <x v="0"/>
    <x v="0"/>
    <x v="0"/>
    <x v="0"/>
    <m/>
    <x v="1"/>
    <x v="1"/>
    <x v="1"/>
    <x v="0"/>
    <x v="8"/>
  </r>
  <r>
    <s v="2022/Tebisaq/Tower"/>
    <x v="8"/>
    <x v="4"/>
    <x v="8"/>
    <x v="12"/>
    <x v="110"/>
    <x v="0"/>
    <x v="0"/>
    <x v="0"/>
    <x v="0"/>
    <x v="0"/>
    <x v="1"/>
    <x v="0"/>
    <x v="0"/>
    <x v="0"/>
    <x v="0"/>
    <x v="0"/>
    <x v="0"/>
    <m/>
    <x v="1"/>
    <x v="3"/>
    <x v="1"/>
    <x v="0"/>
    <x v="8"/>
  </r>
  <r>
    <s v="2022/Penyinggahan Ilir/Tower"/>
    <x v="8"/>
    <x v="4"/>
    <x v="8"/>
    <x v="14"/>
    <x v="152"/>
    <x v="0"/>
    <x v="0"/>
    <x v="0"/>
    <x v="0"/>
    <x v="0"/>
    <x v="1"/>
    <x v="0"/>
    <x v="0"/>
    <x v="0"/>
    <x v="0"/>
    <x v="0"/>
    <x v="0"/>
    <m/>
    <x v="1"/>
    <x v="24"/>
    <x v="1"/>
    <x v="0"/>
    <x v="8"/>
  </r>
  <r>
    <s v="2022/Penyinggahan Ilir/Tower"/>
    <x v="8"/>
    <x v="4"/>
    <x v="8"/>
    <x v="14"/>
    <x v="152"/>
    <x v="0"/>
    <x v="0"/>
    <x v="0"/>
    <x v="0"/>
    <x v="0"/>
    <x v="1"/>
    <x v="0"/>
    <x v="0"/>
    <x v="0"/>
    <x v="0"/>
    <x v="0"/>
    <x v="0"/>
    <m/>
    <x v="1"/>
    <x v="21"/>
    <x v="1"/>
    <x v="0"/>
    <x v="8"/>
  </r>
  <r>
    <s v="2022/Tanjung Soke/Tower"/>
    <x v="8"/>
    <x v="4"/>
    <x v="8"/>
    <x v="0"/>
    <x v="0"/>
    <x v="0"/>
    <x v="0"/>
    <x v="0"/>
    <x v="0"/>
    <x v="0"/>
    <x v="1"/>
    <x v="0"/>
    <x v="0"/>
    <x v="0"/>
    <x v="0"/>
    <x v="0"/>
    <x v="0"/>
    <m/>
    <x v="1"/>
    <x v="3"/>
    <x v="1"/>
    <x v="0"/>
    <x v="8"/>
  </r>
  <r>
    <s v="2022/Muara Kedang/Tower"/>
    <x v="8"/>
    <x v="4"/>
    <x v="8"/>
    <x v="0"/>
    <x v="129"/>
    <x v="0"/>
    <x v="0"/>
    <x v="0"/>
    <x v="0"/>
    <x v="0"/>
    <x v="1"/>
    <x v="0"/>
    <x v="0"/>
    <x v="0"/>
    <x v="0"/>
    <x v="0"/>
    <x v="0"/>
    <m/>
    <x v="1"/>
    <x v="15"/>
    <x v="1"/>
    <x v="0"/>
    <x v="8"/>
  </r>
  <r>
    <s v="2022/Penawai/Tower"/>
    <x v="8"/>
    <x v="4"/>
    <x v="8"/>
    <x v="0"/>
    <x v="125"/>
    <x v="0"/>
    <x v="0"/>
    <x v="0"/>
    <x v="0"/>
    <x v="0"/>
    <x v="1"/>
    <x v="0"/>
    <x v="0"/>
    <x v="0"/>
    <x v="0"/>
    <x v="0"/>
    <x v="0"/>
    <s v="E.116 14.217"/>
    <x v="1"/>
    <x v="4"/>
    <x v="1"/>
    <x v="0"/>
    <x v="8"/>
  </r>
  <r>
    <s v="2022/Jambuk/Tower"/>
    <x v="8"/>
    <x v="4"/>
    <x v="8"/>
    <x v="0"/>
    <x v="133"/>
    <x v="0"/>
    <x v="0"/>
    <x v="0"/>
    <x v="0"/>
    <x v="0"/>
    <x v="1"/>
    <x v="0"/>
    <x v="0"/>
    <x v="0"/>
    <x v="0"/>
    <x v="0"/>
    <x v="0"/>
    <s v="E.116ᴼ16 0,02"/>
    <x v="1"/>
    <x v="8"/>
    <x v="1"/>
    <x v="0"/>
    <x v="8"/>
  </r>
  <r>
    <s v="2022/Tanjung Isuy/Tower"/>
    <x v="8"/>
    <x v="4"/>
    <x v="8"/>
    <x v="10"/>
    <x v="139"/>
    <x v="0"/>
    <x v="0"/>
    <x v="0"/>
    <x v="0"/>
    <x v="0"/>
    <x v="1"/>
    <x v="0"/>
    <x v="0"/>
    <x v="0"/>
    <x v="0"/>
    <x v="0"/>
    <x v="0"/>
    <m/>
    <x v="1"/>
    <x v="17"/>
    <x v="1"/>
    <x v="0"/>
    <x v="8"/>
  </r>
  <r>
    <s v="2022/Tanjung Isuy/Tower"/>
    <x v="8"/>
    <x v="4"/>
    <x v="8"/>
    <x v="10"/>
    <x v="139"/>
    <x v="0"/>
    <x v="0"/>
    <x v="0"/>
    <x v="0"/>
    <x v="0"/>
    <x v="1"/>
    <x v="0"/>
    <x v="0"/>
    <x v="0"/>
    <x v="0"/>
    <x v="0"/>
    <x v="0"/>
    <s v="E.116ᴼ08'626''"/>
    <x v="1"/>
    <x v="7"/>
    <x v="1"/>
    <x v="0"/>
    <x v="8"/>
  </r>
  <r>
    <s v="2022/Tanjung Isuy/Tower"/>
    <x v="8"/>
    <x v="4"/>
    <x v="8"/>
    <x v="10"/>
    <x v="139"/>
    <x v="0"/>
    <x v="0"/>
    <x v="0"/>
    <x v="0"/>
    <x v="0"/>
    <x v="1"/>
    <x v="0"/>
    <x v="0"/>
    <x v="0"/>
    <x v="0"/>
    <x v="0"/>
    <x v="0"/>
    <s v="E.116ᴼ08'22,1'"/>
    <x v="1"/>
    <x v="4"/>
    <x v="1"/>
    <x v="0"/>
    <x v="8"/>
  </r>
  <r>
    <s v="2022/Pentat/Tower"/>
    <x v="8"/>
    <x v="4"/>
    <x v="8"/>
    <x v="10"/>
    <x v="142"/>
    <x v="0"/>
    <x v="0"/>
    <x v="0"/>
    <x v="0"/>
    <x v="0"/>
    <x v="1"/>
    <x v="0"/>
    <x v="0"/>
    <x v="0"/>
    <x v="0"/>
    <x v="0"/>
    <x v="0"/>
    <m/>
    <x v="1"/>
    <x v="2"/>
    <x v="1"/>
    <x v="0"/>
    <x v="8"/>
  </r>
  <r>
    <s v="2022/Muara Tae/Tower"/>
    <x v="8"/>
    <x v="4"/>
    <x v="8"/>
    <x v="10"/>
    <x v="143"/>
    <x v="0"/>
    <x v="0"/>
    <x v="0"/>
    <x v="0"/>
    <x v="0"/>
    <x v="1"/>
    <x v="0"/>
    <x v="0"/>
    <x v="0"/>
    <x v="0"/>
    <x v="0"/>
    <x v="0"/>
    <m/>
    <x v="1"/>
    <x v="25"/>
    <x v="1"/>
    <x v="0"/>
    <x v="8"/>
  </r>
  <r>
    <s v="2022/Muara Tae/Tower"/>
    <x v="8"/>
    <x v="4"/>
    <x v="8"/>
    <x v="10"/>
    <x v="143"/>
    <x v="0"/>
    <x v="0"/>
    <x v="0"/>
    <x v="0"/>
    <x v="0"/>
    <x v="1"/>
    <x v="0"/>
    <x v="0"/>
    <x v="0"/>
    <x v="0"/>
    <x v="0"/>
    <x v="0"/>
    <m/>
    <x v="1"/>
    <x v="4"/>
    <x v="1"/>
    <x v="0"/>
    <x v="8"/>
  </r>
  <r>
    <s v="2022/Muara Ohong/Tower"/>
    <x v="8"/>
    <x v="4"/>
    <x v="8"/>
    <x v="10"/>
    <x v="122"/>
    <x v="0"/>
    <x v="0"/>
    <x v="0"/>
    <x v="0"/>
    <x v="0"/>
    <x v="1"/>
    <x v="0"/>
    <x v="0"/>
    <x v="0"/>
    <x v="0"/>
    <x v="0"/>
    <x v="0"/>
    <m/>
    <x v="1"/>
    <x v="3"/>
    <x v="2"/>
    <x v="0"/>
    <x v="8"/>
  </r>
  <r>
    <s v="2022/Perigiq/Tower"/>
    <x v="8"/>
    <x v="4"/>
    <x v="8"/>
    <x v="10"/>
    <x v="141"/>
    <x v="0"/>
    <x v="0"/>
    <x v="0"/>
    <x v="0"/>
    <x v="0"/>
    <x v="1"/>
    <x v="0"/>
    <x v="0"/>
    <x v="0"/>
    <x v="0"/>
    <x v="0"/>
    <x v="2"/>
    <s v="116.0641"/>
    <x v="1"/>
    <x v="14"/>
    <x v="1"/>
    <x v="0"/>
    <x v="8"/>
  </r>
  <r>
    <s v="2022/Rikong/Tower"/>
    <x v="8"/>
    <x v="4"/>
    <x v="8"/>
    <x v="12"/>
    <x v="113"/>
    <x v="0"/>
    <x v="0"/>
    <x v="0"/>
    <x v="0"/>
    <x v="0"/>
    <x v="1"/>
    <x v="0"/>
    <x v="0"/>
    <x v="0"/>
    <x v="0"/>
    <x v="0"/>
    <x v="0"/>
    <m/>
    <x v="1"/>
    <x v="23"/>
    <x v="1"/>
    <x v="0"/>
    <x v="8"/>
  </r>
  <r>
    <s v="2022/Tukuq/Tower"/>
    <x v="8"/>
    <x v="4"/>
    <x v="8"/>
    <x v="11"/>
    <x v="100"/>
    <x v="0"/>
    <x v="0"/>
    <x v="0"/>
    <x v="0"/>
    <x v="0"/>
    <x v="1"/>
    <x v="0"/>
    <x v="0"/>
    <x v="0"/>
    <x v="0"/>
    <x v="0"/>
    <x v="0"/>
    <m/>
    <x v="1"/>
    <x v="19"/>
    <x v="1"/>
    <x v="0"/>
    <x v="8"/>
  </r>
  <r>
    <s v="2022/Suakong/Tower"/>
    <x v="8"/>
    <x v="4"/>
    <x v="8"/>
    <x v="11"/>
    <x v="102"/>
    <x v="0"/>
    <x v="0"/>
    <x v="0"/>
    <x v="0"/>
    <x v="0"/>
    <x v="1"/>
    <x v="0"/>
    <x v="0"/>
    <x v="0"/>
    <x v="0"/>
    <x v="0"/>
    <x v="0"/>
    <m/>
    <x v="1"/>
    <x v="19"/>
    <x v="1"/>
    <x v="0"/>
    <x v="8"/>
  </r>
  <r>
    <s v="2022/Sambung/Tower"/>
    <x v="8"/>
    <x v="4"/>
    <x v="8"/>
    <x v="11"/>
    <x v="103"/>
    <x v="0"/>
    <x v="0"/>
    <x v="0"/>
    <x v="0"/>
    <x v="0"/>
    <x v="1"/>
    <x v="0"/>
    <x v="0"/>
    <x v="0"/>
    <x v="0"/>
    <x v="0"/>
    <x v="0"/>
    <m/>
    <x v="1"/>
    <x v="19"/>
    <x v="1"/>
    <x v="0"/>
    <x v="8"/>
  </r>
  <r>
    <s v="2022/Jelmu Sibak/Tower"/>
    <x v="8"/>
    <x v="4"/>
    <x v="8"/>
    <x v="11"/>
    <x v="106"/>
    <x v="0"/>
    <x v="0"/>
    <x v="0"/>
    <x v="0"/>
    <x v="0"/>
    <x v="1"/>
    <x v="0"/>
    <x v="0"/>
    <x v="0"/>
    <x v="0"/>
    <x v="0"/>
    <x v="0"/>
    <m/>
    <x v="1"/>
    <x v="19"/>
    <x v="1"/>
    <x v="0"/>
    <x v="8"/>
  </r>
  <r>
    <s v="2022/Anan Jaya/Tower"/>
    <x v="8"/>
    <x v="4"/>
    <x v="8"/>
    <x v="11"/>
    <x v="109"/>
    <x v="0"/>
    <x v="0"/>
    <x v="0"/>
    <x v="0"/>
    <x v="0"/>
    <x v="1"/>
    <x v="0"/>
    <x v="0"/>
    <x v="0"/>
    <x v="0"/>
    <x v="0"/>
    <x v="0"/>
    <m/>
    <x v="1"/>
    <x v="19"/>
    <x v="1"/>
    <x v="0"/>
    <x v="8"/>
  </r>
  <r>
    <s v="2022/Tende/Tower"/>
    <x v="8"/>
    <x v="4"/>
    <x v="8"/>
    <x v="11"/>
    <x v="101"/>
    <x v="0"/>
    <x v="0"/>
    <x v="0"/>
    <x v="0"/>
    <x v="0"/>
    <x v="1"/>
    <x v="0"/>
    <x v="0"/>
    <x v="0"/>
    <x v="0"/>
    <x v="0"/>
    <x v="1"/>
    <s v="115.7621"/>
    <x v="1"/>
    <x v="14"/>
    <x v="1"/>
    <x v="0"/>
    <x v="8"/>
  </r>
  <r>
    <s v="2022/Dilang Puti/Tower"/>
    <x v="8"/>
    <x v="4"/>
    <x v="8"/>
    <x v="11"/>
    <x v="107"/>
    <x v="0"/>
    <x v="0"/>
    <x v="0"/>
    <x v="0"/>
    <x v="0"/>
    <x v="1"/>
    <x v="0"/>
    <x v="0"/>
    <x v="0"/>
    <x v="0"/>
    <x v="0"/>
    <x v="0"/>
    <s v="E.116ᴼ46'02,0'"/>
    <x v="1"/>
    <x v="4"/>
    <x v="1"/>
    <x v="0"/>
    <x v="8"/>
  </r>
  <r>
    <s v="2022/Tendiq/Tower"/>
    <x v="8"/>
    <x v="4"/>
    <x v="8"/>
    <x v="12"/>
    <x v="119"/>
    <x v="0"/>
    <x v="0"/>
    <x v="0"/>
    <x v="0"/>
    <x v="0"/>
    <x v="1"/>
    <x v="0"/>
    <x v="0"/>
    <x v="0"/>
    <x v="0"/>
    <x v="0"/>
    <x v="0"/>
    <m/>
    <x v="1"/>
    <x v="18"/>
    <x v="1"/>
    <x v="0"/>
    <x v="8"/>
  </r>
  <r>
    <s v="2022/Muara Nayan/Tower"/>
    <x v="8"/>
    <x v="4"/>
    <x v="8"/>
    <x v="10"/>
    <x v="121"/>
    <x v="0"/>
    <x v="0"/>
    <x v="0"/>
    <x v="0"/>
    <x v="0"/>
    <x v="1"/>
    <x v="0"/>
    <x v="0"/>
    <x v="0"/>
    <x v="0"/>
    <x v="0"/>
    <x v="0"/>
    <s v="E.116.10066"/>
    <x v="1"/>
    <x v="4"/>
    <x v="1"/>
    <x v="0"/>
    <x v="8"/>
  </r>
  <r>
    <s v="2022/Randa Empas/Tower"/>
    <x v="8"/>
    <x v="4"/>
    <x v="8"/>
    <x v="11"/>
    <x v="104"/>
    <x v="0"/>
    <x v="0"/>
    <x v="0"/>
    <x v="0"/>
    <x v="0"/>
    <x v="1"/>
    <x v="0"/>
    <x v="0"/>
    <x v="0"/>
    <x v="0"/>
    <x v="0"/>
    <x v="0"/>
    <m/>
    <x v="1"/>
    <x v="19"/>
    <x v="1"/>
    <x v="0"/>
    <x v="8"/>
  </r>
  <r>
    <s v="2022/Penyinggahan Ulu/Tower"/>
    <x v="8"/>
    <x v="4"/>
    <x v="8"/>
    <x v="14"/>
    <x v="151"/>
    <x v="0"/>
    <x v="0"/>
    <x v="0"/>
    <x v="0"/>
    <x v="0"/>
    <x v="1"/>
    <x v="0"/>
    <x v="0"/>
    <x v="0"/>
    <x v="0"/>
    <x v="0"/>
    <x v="0"/>
    <s v="E.117ᴼ20'17,'"/>
    <x v="1"/>
    <x v="4"/>
    <x v="1"/>
    <x v="0"/>
    <x v="8"/>
  </r>
  <r>
    <s v="2022/Barong Tongkok/Tower"/>
    <x v="8"/>
    <x v="4"/>
    <x v="8"/>
    <x v="7"/>
    <x v="68"/>
    <x v="0"/>
    <x v="0"/>
    <x v="0"/>
    <x v="0"/>
    <x v="0"/>
    <x v="1"/>
    <x v="0"/>
    <x v="0"/>
    <x v="0"/>
    <x v="0"/>
    <x v="0"/>
    <x v="0"/>
    <s v="E.115ᴼ41'07,4'"/>
    <x v="1"/>
    <x v="12"/>
    <x v="1"/>
    <x v="0"/>
    <x v="8"/>
  </r>
  <r>
    <s v="2022/Barong Tongkok/Tower"/>
    <x v="8"/>
    <x v="4"/>
    <x v="8"/>
    <x v="7"/>
    <x v="68"/>
    <x v="0"/>
    <x v="0"/>
    <x v="0"/>
    <x v="0"/>
    <x v="0"/>
    <x v="1"/>
    <x v="0"/>
    <x v="0"/>
    <x v="0"/>
    <x v="0"/>
    <x v="0"/>
    <x v="0"/>
    <s v="E.115°71353"/>
    <x v="1"/>
    <x v="4"/>
    <x v="1"/>
    <x v="0"/>
    <x v="8"/>
  </r>
  <r>
    <s v="2022/Barong Tongkok/Tower"/>
    <x v="8"/>
    <x v="4"/>
    <x v="8"/>
    <x v="7"/>
    <x v="68"/>
    <x v="0"/>
    <x v="0"/>
    <x v="0"/>
    <x v="0"/>
    <x v="0"/>
    <x v="1"/>
    <x v="0"/>
    <x v="0"/>
    <x v="0"/>
    <x v="0"/>
    <x v="0"/>
    <x v="0"/>
    <s v="E.115°40'54,8'"/>
    <x v="1"/>
    <x v="4"/>
    <x v="1"/>
    <x v="0"/>
    <x v="8"/>
  </r>
  <r>
    <s v="2022/Barong Tongkok/Tower"/>
    <x v="8"/>
    <x v="4"/>
    <x v="8"/>
    <x v="7"/>
    <x v="68"/>
    <x v="0"/>
    <x v="0"/>
    <x v="0"/>
    <x v="0"/>
    <x v="0"/>
    <x v="1"/>
    <x v="0"/>
    <x v="0"/>
    <x v="0"/>
    <x v="0"/>
    <x v="0"/>
    <x v="0"/>
    <s v="E.115°85529"/>
    <x v="1"/>
    <x v="4"/>
    <x v="1"/>
    <x v="0"/>
    <x v="8"/>
  </r>
  <r>
    <s v="2022/Barong Tongkok/Tower"/>
    <x v="8"/>
    <x v="4"/>
    <x v="8"/>
    <x v="7"/>
    <x v="68"/>
    <x v="0"/>
    <x v="0"/>
    <x v="0"/>
    <x v="0"/>
    <x v="0"/>
    <x v="1"/>
    <x v="0"/>
    <x v="0"/>
    <x v="0"/>
    <x v="0"/>
    <x v="0"/>
    <x v="0"/>
    <s v="E.115.70939"/>
    <x v="1"/>
    <x v="3"/>
    <x v="1"/>
    <x v="0"/>
    <x v="8"/>
  </r>
  <r>
    <s v="2022/Barong Tongkok/Tower"/>
    <x v="8"/>
    <x v="4"/>
    <x v="8"/>
    <x v="7"/>
    <x v="68"/>
    <x v="0"/>
    <x v="0"/>
    <x v="0"/>
    <x v="0"/>
    <x v="0"/>
    <x v="1"/>
    <x v="0"/>
    <x v="0"/>
    <x v="0"/>
    <x v="0"/>
    <x v="0"/>
    <x v="0"/>
    <s v="E.115'68980'"/>
    <x v="1"/>
    <x v="3"/>
    <x v="1"/>
    <x v="0"/>
    <x v="8"/>
  </r>
  <r>
    <s v="2022/Barong Tongkok/Tower"/>
    <x v="8"/>
    <x v="4"/>
    <x v="8"/>
    <x v="7"/>
    <x v="68"/>
    <x v="0"/>
    <x v="0"/>
    <x v="0"/>
    <x v="0"/>
    <x v="0"/>
    <x v="1"/>
    <x v="0"/>
    <x v="0"/>
    <x v="0"/>
    <x v="0"/>
    <x v="0"/>
    <x v="0"/>
    <m/>
    <x v="1"/>
    <x v="26"/>
    <x v="1"/>
    <x v="0"/>
    <x v="8"/>
  </r>
  <r>
    <s v="2022/Barong Tongkok/Tower"/>
    <x v="8"/>
    <x v="4"/>
    <x v="8"/>
    <x v="7"/>
    <x v="68"/>
    <x v="0"/>
    <x v="0"/>
    <x v="0"/>
    <x v="0"/>
    <x v="0"/>
    <x v="1"/>
    <x v="0"/>
    <x v="0"/>
    <x v="0"/>
    <x v="0"/>
    <x v="0"/>
    <x v="0"/>
    <m/>
    <x v="1"/>
    <x v="17"/>
    <x v="1"/>
    <x v="0"/>
    <x v="8"/>
  </r>
  <r>
    <s v="2022/Barong Tongkok/Tower"/>
    <x v="8"/>
    <x v="4"/>
    <x v="8"/>
    <x v="7"/>
    <x v="68"/>
    <x v="0"/>
    <x v="0"/>
    <x v="0"/>
    <x v="0"/>
    <x v="0"/>
    <x v="1"/>
    <x v="0"/>
    <x v="0"/>
    <x v="0"/>
    <x v="0"/>
    <x v="0"/>
    <x v="0"/>
    <m/>
    <x v="1"/>
    <x v="22"/>
    <x v="1"/>
    <x v="0"/>
    <x v="8"/>
  </r>
  <r>
    <s v="2022/Muara Bunyut/Tower"/>
    <x v="8"/>
    <x v="4"/>
    <x v="8"/>
    <x v="9"/>
    <x v="85"/>
    <x v="0"/>
    <x v="0"/>
    <x v="0"/>
    <x v="0"/>
    <x v="0"/>
    <x v="1"/>
    <x v="0"/>
    <x v="0"/>
    <x v="0"/>
    <x v="0"/>
    <x v="0"/>
    <x v="0"/>
    <s v="E.117°06'56,8'"/>
    <x v="1"/>
    <x v="4"/>
    <x v="1"/>
    <x v="0"/>
    <x v="8"/>
  </r>
  <r>
    <s v="2022/Muara Bunyut/Tower"/>
    <x v="8"/>
    <x v="4"/>
    <x v="8"/>
    <x v="9"/>
    <x v="85"/>
    <x v="0"/>
    <x v="0"/>
    <x v="0"/>
    <x v="0"/>
    <x v="0"/>
    <x v="1"/>
    <x v="0"/>
    <x v="0"/>
    <x v="0"/>
    <x v="0"/>
    <x v="0"/>
    <x v="0"/>
    <s v="E.115.85538"/>
    <x v="1"/>
    <x v="1"/>
    <x v="1"/>
    <x v="0"/>
    <x v="8"/>
  </r>
  <r>
    <s v="2022/Rejo Basuki/Tower"/>
    <x v="8"/>
    <x v="4"/>
    <x v="8"/>
    <x v="7"/>
    <x v="54"/>
    <x v="0"/>
    <x v="0"/>
    <x v="0"/>
    <x v="0"/>
    <x v="0"/>
    <x v="1"/>
    <x v="0"/>
    <x v="0"/>
    <x v="0"/>
    <x v="0"/>
    <x v="0"/>
    <x v="0"/>
    <s v="E.115°40'46,1'"/>
    <x v="1"/>
    <x v="4"/>
    <x v="1"/>
    <x v="0"/>
    <x v="8"/>
  </r>
  <r>
    <s v="2022/Sendawar/Tower"/>
    <x v="8"/>
    <x v="4"/>
    <x v="8"/>
    <x v="7"/>
    <x v="53"/>
    <x v="0"/>
    <x v="0"/>
    <x v="0"/>
    <x v="0"/>
    <x v="0"/>
    <x v="1"/>
    <x v="0"/>
    <x v="0"/>
    <x v="0"/>
    <x v="0"/>
    <x v="0"/>
    <x v="0"/>
    <s v="E.115°46'46,0'"/>
    <x v="1"/>
    <x v="4"/>
    <x v="1"/>
    <x v="0"/>
    <x v="8"/>
  </r>
  <r>
    <s v="2022/Ngenyan Asa/Tower"/>
    <x v="8"/>
    <x v="4"/>
    <x v="8"/>
    <x v="7"/>
    <x v="59"/>
    <x v="0"/>
    <x v="0"/>
    <x v="0"/>
    <x v="0"/>
    <x v="0"/>
    <x v="1"/>
    <x v="0"/>
    <x v="0"/>
    <x v="0"/>
    <x v="0"/>
    <x v="0"/>
    <x v="0"/>
    <s v="E.115.73794"/>
    <x v="1"/>
    <x v="3"/>
    <x v="1"/>
    <x v="0"/>
    <x v="8"/>
  </r>
  <r>
    <s v="2022/Melak Ulu/Tower"/>
    <x v="8"/>
    <x v="4"/>
    <x v="8"/>
    <x v="9"/>
    <x v="87"/>
    <x v="0"/>
    <x v="0"/>
    <x v="0"/>
    <x v="0"/>
    <x v="0"/>
    <x v="1"/>
    <x v="0"/>
    <x v="0"/>
    <x v="0"/>
    <x v="0"/>
    <x v="0"/>
    <x v="0"/>
    <s v="PHE"/>
    <x v="1"/>
    <x v="4"/>
    <x v="1"/>
    <x v="0"/>
    <x v="8"/>
  </r>
  <r>
    <s v="2022/Melak Ulu/Tower"/>
    <x v="8"/>
    <x v="4"/>
    <x v="8"/>
    <x v="9"/>
    <x v="87"/>
    <x v="0"/>
    <x v="0"/>
    <x v="0"/>
    <x v="0"/>
    <x v="0"/>
    <x v="1"/>
    <x v="0"/>
    <x v="0"/>
    <x v="0"/>
    <x v="0"/>
    <x v="0"/>
    <x v="0"/>
    <s v="E.115. 1892"/>
    <x v="1"/>
    <x v="10"/>
    <x v="1"/>
    <x v="0"/>
    <x v="8"/>
  </r>
  <r>
    <s v="2022/Melak Ulu/Tower"/>
    <x v="8"/>
    <x v="4"/>
    <x v="8"/>
    <x v="9"/>
    <x v="87"/>
    <x v="0"/>
    <x v="0"/>
    <x v="0"/>
    <x v="0"/>
    <x v="0"/>
    <x v="1"/>
    <x v="0"/>
    <x v="0"/>
    <x v="0"/>
    <x v="0"/>
    <x v="0"/>
    <x v="0"/>
    <s v="E.115ᴼ49'24,1'"/>
    <x v="1"/>
    <x v="7"/>
    <x v="1"/>
    <x v="0"/>
    <x v="8"/>
  </r>
  <r>
    <s v="2022/Melak Ulu/Tower"/>
    <x v="8"/>
    <x v="4"/>
    <x v="8"/>
    <x v="9"/>
    <x v="87"/>
    <x v="0"/>
    <x v="0"/>
    <x v="0"/>
    <x v="0"/>
    <x v="0"/>
    <x v="1"/>
    <x v="0"/>
    <x v="0"/>
    <x v="0"/>
    <x v="0"/>
    <x v="0"/>
    <x v="0"/>
    <m/>
    <x v="1"/>
    <x v="17"/>
    <x v="1"/>
    <x v="0"/>
    <x v="8"/>
  </r>
  <r>
    <s v="2022/Melak Ulu/Tower"/>
    <x v="8"/>
    <x v="4"/>
    <x v="8"/>
    <x v="9"/>
    <x v="87"/>
    <x v="0"/>
    <x v="0"/>
    <x v="0"/>
    <x v="0"/>
    <x v="0"/>
    <x v="1"/>
    <x v="0"/>
    <x v="0"/>
    <x v="0"/>
    <x v="0"/>
    <x v="0"/>
    <x v="0"/>
    <s v="E.115°49'24,1'"/>
    <x v="1"/>
    <x v="4"/>
    <x v="1"/>
    <x v="0"/>
    <x v="8"/>
  </r>
  <r>
    <s v="2022/Melak Ulu/Tower"/>
    <x v="8"/>
    <x v="4"/>
    <x v="8"/>
    <x v="9"/>
    <x v="87"/>
    <x v="0"/>
    <x v="0"/>
    <x v="0"/>
    <x v="0"/>
    <x v="0"/>
    <x v="1"/>
    <x v="0"/>
    <x v="0"/>
    <x v="0"/>
    <x v="0"/>
    <x v="0"/>
    <x v="0"/>
    <m/>
    <x v="1"/>
    <x v="22"/>
    <x v="1"/>
    <x v="0"/>
    <x v="8"/>
  </r>
  <r>
    <s v="2022/Melak Ulu/Tower"/>
    <x v="8"/>
    <x v="4"/>
    <x v="8"/>
    <x v="9"/>
    <x v="87"/>
    <x v="0"/>
    <x v="0"/>
    <x v="0"/>
    <x v="0"/>
    <x v="0"/>
    <x v="1"/>
    <x v="0"/>
    <x v="0"/>
    <x v="0"/>
    <x v="0"/>
    <x v="0"/>
    <x v="0"/>
    <s v="E.115°48'58"/>
    <x v="1"/>
    <x v="4"/>
    <x v="1"/>
    <x v="0"/>
    <x v="8"/>
  </r>
  <r>
    <s v="2022/Melak Ulu/Tower"/>
    <x v="8"/>
    <x v="4"/>
    <x v="8"/>
    <x v="9"/>
    <x v="87"/>
    <x v="0"/>
    <x v="0"/>
    <x v="0"/>
    <x v="0"/>
    <x v="0"/>
    <x v="1"/>
    <x v="0"/>
    <x v="0"/>
    <x v="0"/>
    <x v="0"/>
    <x v="0"/>
    <x v="0"/>
    <m/>
    <x v="1"/>
    <x v="22"/>
    <x v="1"/>
    <x v="0"/>
    <x v="8"/>
  </r>
  <r>
    <s v="2022/Melak Ulu/Tower"/>
    <x v="8"/>
    <x v="4"/>
    <x v="8"/>
    <x v="9"/>
    <x v="87"/>
    <x v="0"/>
    <x v="0"/>
    <x v="0"/>
    <x v="0"/>
    <x v="0"/>
    <x v="1"/>
    <x v="0"/>
    <x v="0"/>
    <x v="0"/>
    <x v="0"/>
    <x v="0"/>
    <x v="0"/>
    <s v="E.115ᴼ27'479"/>
    <x v="1"/>
    <x v="27"/>
    <x v="1"/>
    <x v="0"/>
    <x v="8"/>
  </r>
  <r>
    <s v="2022/Melak Ulu/Tower"/>
    <x v="8"/>
    <x v="4"/>
    <x v="8"/>
    <x v="9"/>
    <x v="87"/>
    <x v="0"/>
    <x v="0"/>
    <x v="0"/>
    <x v="0"/>
    <x v="0"/>
    <x v="1"/>
    <x v="0"/>
    <x v="0"/>
    <x v="0"/>
    <x v="0"/>
    <x v="0"/>
    <x v="0"/>
    <m/>
    <x v="1"/>
    <x v="21"/>
    <x v="1"/>
    <x v="0"/>
    <x v="8"/>
  </r>
  <r>
    <s v="2022/Melak Ilir/Tower"/>
    <x v="8"/>
    <x v="4"/>
    <x v="8"/>
    <x v="9"/>
    <x v="88"/>
    <x v="0"/>
    <x v="0"/>
    <x v="0"/>
    <x v="0"/>
    <x v="0"/>
    <x v="1"/>
    <x v="0"/>
    <x v="0"/>
    <x v="0"/>
    <x v="0"/>
    <x v="0"/>
    <x v="0"/>
    <s v="E.115'49'59,8'"/>
    <x v="1"/>
    <x v="3"/>
    <x v="1"/>
    <x v="0"/>
    <x v="8"/>
  </r>
  <r>
    <s v="2022/Melak Ilir/Tower"/>
    <x v="8"/>
    <x v="4"/>
    <x v="8"/>
    <x v="9"/>
    <x v="88"/>
    <x v="0"/>
    <x v="0"/>
    <x v="0"/>
    <x v="0"/>
    <x v="0"/>
    <x v="1"/>
    <x v="0"/>
    <x v="0"/>
    <x v="0"/>
    <x v="0"/>
    <x v="0"/>
    <x v="0"/>
    <m/>
    <x v="1"/>
    <x v="11"/>
    <x v="1"/>
    <x v="0"/>
    <x v="8"/>
  </r>
  <r>
    <s v="2022/Melak Ilir/Tower"/>
    <x v="8"/>
    <x v="4"/>
    <x v="8"/>
    <x v="9"/>
    <x v="88"/>
    <x v="0"/>
    <x v="0"/>
    <x v="0"/>
    <x v="0"/>
    <x v="0"/>
    <x v="1"/>
    <x v="0"/>
    <x v="0"/>
    <x v="0"/>
    <x v="0"/>
    <x v="0"/>
    <x v="0"/>
    <m/>
    <x v="1"/>
    <x v="22"/>
    <x v="1"/>
    <x v="0"/>
    <x v="8"/>
  </r>
  <r>
    <s v="2022/Simpang Raya/Tower"/>
    <x v="8"/>
    <x v="4"/>
    <x v="8"/>
    <x v="7"/>
    <x v="52"/>
    <x v="0"/>
    <x v="0"/>
    <x v="0"/>
    <x v="0"/>
    <x v="0"/>
    <x v="1"/>
    <x v="0"/>
    <x v="0"/>
    <x v="0"/>
    <x v="0"/>
    <x v="0"/>
    <x v="0"/>
    <s v="E.115'70889'"/>
    <x v="1"/>
    <x v="3"/>
    <x v="1"/>
    <x v="0"/>
    <x v="8"/>
  </r>
  <r>
    <s v="2022/Simpang Raya/Tower"/>
    <x v="8"/>
    <x v="4"/>
    <x v="8"/>
    <x v="7"/>
    <x v="52"/>
    <x v="0"/>
    <x v="0"/>
    <x v="0"/>
    <x v="0"/>
    <x v="0"/>
    <x v="1"/>
    <x v="0"/>
    <x v="0"/>
    <x v="0"/>
    <x v="0"/>
    <x v="0"/>
    <x v="0"/>
    <s v="E.115'68439'"/>
    <x v="1"/>
    <x v="3"/>
    <x v="1"/>
    <x v="0"/>
    <x v="8"/>
  </r>
  <r>
    <s v="2022/Simpang Raya/Tower"/>
    <x v="8"/>
    <x v="4"/>
    <x v="8"/>
    <x v="7"/>
    <x v="52"/>
    <x v="0"/>
    <x v="0"/>
    <x v="0"/>
    <x v="0"/>
    <x v="0"/>
    <x v="1"/>
    <x v="0"/>
    <x v="0"/>
    <x v="0"/>
    <x v="0"/>
    <x v="0"/>
    <x v="0"/>
    <s v="E.115'70018'"/>
    <x v="1"/>
    <x v="3"/>
    <x v="1"/>
    <x v="0"/>
    <x v="8"/>
  </r>
  <r>
    <s v="2022/Simpang Raya/Tower"/>
    <x v="8"/>
    <x v="4"/>
    <x v="8"/>
    <x v="7"/>
    <x v="52"/>
    <x v="0"/>
    <x v="0"/>
    <x v="0"/>
    <x v="0"/>
    <x v="0"/>
    <x v="1"/>
    <x v="0"/>
    <x v="0"/>
    <x v="0"/>
    <x v="0"/>
    <x v="0"/>
    <x v="0"/>
    <s v="E.115°41'159"/>
    <x v="1"/>
    <x v="4"/>
    <x v="1"/>
    <x v="0"/>
    <x v="8"/>
  </r>
  <r>
    <s v="2022/Loa Deras/Tower"/>
    <x v="8"/>
    <x v="4"/>
    <x v="8"/>
    <x v="14"/>
    <x v="154"/>
    <x v="0"/>
    <x v="0"/>
    <x v="0"/>
    <x v="0"/>
    <x v="0"/>
    <x v="1"/>
    <x v="0"/>
    <x v="0"/>
    <x v="0"/>
    <x v="0"/>
    <x v="0"/>
    <x v="0"/>
    <m/>
    <x v="1"/>
    <x v="22"/>
    <x v="1"/>
    <x v="0"/>
    <x v="8"/>
  </r>
  <r>
    <s v="2022/Sekolaq Oday/Tower"/>
    <x v="8"/>
    <x v="4"/>
    <x v="8"/>
    <x v="3"/>
    <x v="73"/>
    <x v="0"/>
    <x v="0"/>
    <x v="0"/>
    <x v="0"/>
    <x v="0"/>
    <x v="1"/>
    <x v="0"/>
    <x v="0"/>
    <x v="0"/>
    <x v="0"/>
    <x v="0"/>
    <x v="0"/>
    <m/>
    <x v="1"/>
    <x v="2"/>
    <x v="1"/>
    <x v="0"/>
    <x v="8"/>
  </r>
  <r>
    <s v="2022/Sekolaq Joleq/Tower"/>
    <x v="8"/>
    <x v="4"/>
    <x v="8"/>
    <x v="3"/>
    <x v="71"/>
    <x v="0"/>
    <x v="0"/>
    <x v="0"/>
    <x v="0"/>
    <x v="0"/>
    <x v="1"/>
    <x v="0"/>
    <x v="0"/>
    <x v="0"/>
    <x v="0"/>
    <x v="0"/>
    <x v="0"/>
    <m/>
    <x v="1"/>
    <x v="15"/>
    <x v="1"/>
    <x v="0"/>
    <x v="8"/>
  </r>
  <r>
    <s v="2022/Sekolaq Darat/Tower"/>
    <x v="8"/>
    <x v="4"/>
    <x v="8"/>
    <x v="3"/>
    <x v="3"/>
    <x v="0"/>
    <x v="0"/>
    <x v="0"/>
    <x v="0"/>
    <x v="0"/>
    <x v="1"/>
    <x v="0"/>
    <x v="0"/>
    <x v="0"/>
    <x v="0"/>
    <x v="0"/>
    <x v="0"/>
    <s v="E.115. 78086"/>
    <x v="1"/>
    <x v="1"/>
    <x v="1"/>
    <x v="0"/>
    <x v="8"/>
  </r>
  <r>
    <s v="2022/Sekolaq Darat/Tower"/>
    <x v="8"/>
    <x v="4"/>
    <x v="8"/>
    <x v="3"/>
    <x v="3"/>
    <x v="0"/>
    <x v="0"/>
    <x v="0"/>
    <x v="0"/>
    <x v="0"/>
    <x v="1"/>
    <x v="0"/>
    <x v="0"/>
    <x v="0"/>
    <x v="0"/>
    <x v="0"/>
    <x v="0"/>
    <s v="E.115ᴼ43'06,9'"/>
    <x v="1"/>
    <x v="4"/>
    <x v="1"/>
    <x v="0"/>
    <x v="8"/>
  </r>
  <r>
    <s v="2022/Muara Asa/Tower"/>
    <x v="8"/>
    <x v="4"/>
    <x v="8"/>
    <x v="7"/>
    <x v="60"/>
    <x v="0"/>
    <x v="0"/>
    <x v="0"/>
    <x v="0"/>
    <x v="0"/>
    <x v="1"/>
    <x v="0"/>
    <x v="0"/>
    <x v="0"/>
    <x v="0"/>
    <x v="0"/>
    <x v="0"/>
    <m/>
    <x v="1"/>
    <x v="3"/>
    <x v="1"/>
    <x v="0"/>
    <x v="8"/>
  </r>
  <r>
    <s v="2022/Mencimai/Tower"/>
    <x v="8"/>
    <x v="4"/>
    <x v="8"/>
    <x v="7"/>
    <x v="70"/>
    <x v="0"/>
    <x v="0"/>
    <x v="0"/>
    <x v="0"/>
    <x v="0"/>
    <x v="1"/>
    <x v="0"/>
    <x v="0"/>
    <x v="0"/>
    <x v="0"/>
    <x v="0"/>
    <x v="0"/>
    <m/>
    <x v="1"/>
    <x v="21"/>
    <x v="1"/>
    <x v="0"/>
    <x v="8"/>
  </r>
  <r>
    <s v="2022/Ombau Asa/Tower"/>
    <x v="8"/>
    <x v="4"/>
    <x v="8"/>
    <x v="7"/>
    <x v="58"/>
    <x v="0"/>
    <x v="0"/>
    <x v="0"/>
    <x v="0"/>
    <x v="0"/>
    <x v="1"/>
    <x v="0"/>
    <x v="0"/>
    <x v="0"/>
    <x v="0"/>
    <x v="0"/>
    <x v="0"/>
    <s v="E.115ᴼ42'58,80'"/>
    <x v="1"/>
    <x v="1"/>
    <x v="1"/>
    <x v="1"/>
    <x v="8"/>
  </r>
  <r>
    <s v="2022/Geleo Baru/Tower"/>
    <x v="8"/>
    <x v="4"/>
    <x v="8"/>
    <x v="7"/>
    <x v="64"/>
    <x v="0"/>
    <x v="0"/>
    <x v="0"/>
    <x v="0"/>
    <x v="0"/>
    <x v="1"/>
    <x v="0"/>
    <x v="0"/>
    <x v="0"/>
    <x v="0"/>
    <x v="0"/>
    <x v="0"/>
    <s v="E.115°745505"/>
    <x v="1"/>
    <x v="4"/>
    <x v="1"/>
    <x v="0"/>
    <x v="8"/>
  </r>
  <r>
    <s v="2022/Sumber Sari/Tower"/>
    <x v="8"/>
    <x v="4"/>
    <x v="8"/>
    <x v="7"/>
    <x v="51"/>
    <x v="0"/>
    <x v="0"/>
    <x v="0"/>
    <x v="0"/>
    <x v="0"/>
    <x v="1"/>
    <x v="0"/>
    <x v="0"/>
    <x v="0"/>
    <x v="0"/>
    <x v="0"/>
    <x v="0"/>
    <m/>
    <x v="1"/>
    <x v="4"/>
    <x v="1"/>
    <x v="0"/>
    <x v="8"/>
  </r>
  <r>
    <s v="2022/Gunung Rampah/Tower"/>
    <x v="8"/>
    <x v="4"/>
    <x v="8"/>
    <x v="6"/>
    <x v="35"/>
    <x v="0"/>
    <x v="0"/>
    <x v="0"/>
    <x v="0"/>
    <x v="0"/>
    <x v="1"/>
    <x v="0"/>
    <x v="0"/>
    <x v="0"/>
    <x v="0"/>
    <x v="0"/>
    <x v="0"/>
    <s v="E.115ᴼ54'46,4'"/>
    <x v="1"/>
    <x v="4"/>
    <x v="1"/>
    <x v="0"/>
    <x v="8"/>
  </r>
  <r>
    <s v="2022/Gunung Rampah/Tower"/>
    <x v="8"/>
    <x v="4"/>
    <x v="8"/>
    <x v="6"/>
    <x v="35"/>
    <x v="0"/>
    <x v="0"/>
    <x v="0"/>
    <x v="0"/>
    <x v="0"/>
    <x v="1"/>
    <x v="0"/>
    <x v="0"/>
    <x v="0"/>
    <x v="0"/>
    <x v="0"/>
    <x v="0"/>
    <s v="E.115. 88682"/>
    <x v="1"/>
    <x v="4"/>
    <x v="1"/>
    <x v="0"/>
    <x v="8"/>
  </r>
  <r>
    <s v="2022/Gunung Rampah/Tower"/>
    <x v="8"/>
    <x v="4"/>
    <x v="8"/>
    <x v="6"/>
    <x v="35"/>
    <x v="0"/>
    <x v="0"/>
    <x v="0"/>
    <x v="0"/>
    <x v="0"/>
    <x v="1"/>
    <x v="0"/>
    <x v="0"/>
    <x v="0"/>
    <x v="0"/>
    <x v="0"/>
    <x v="0"/>
    <m/>
    <x v="1"/>
    <x v="15"/>
    <x v="1"/>
    <x v="0"/>
    <x v="8"/>
  </r>
  <r>
    <s v="2022/Muara Batuq/Tower"/>
    <x v="8"/>
    <x v="4"/>
    <x v="8"/>
    <x v="6"/>
    <x v="30"/>
    <x v="0"/>
    <x v="0"/>
    <x v="0"/>
    <x v="0"/>
    <x v="0"/>
    <x v="1"/>
    <x v="0"/>
    <x v="0"/>
    <x v="0"/>
    <x v="0"/>
    <x v="0"/>
    <x v="4"/>
    <s v="115.7738"/>
    <x v="1"/>
    <x v="14"/>
    <x v="1"/>
    <x v="0"/>
    <x v="8"/>
  </r>
  <r>
    <s v="2022/Abit/Tower"/>
    <x v="8"/>
    <x v="4"/>
    <x v="8"/>
    <x v="6"/>
    <x v="39"/>
    <x v="0"/>
    <x v="0"/>
    <x v="0"/>
    <x v="0"/>
    <x v="0"/>
    <x v="1"/>
    <x v="0"/>
    <x v="0"/>
    <x v="0"/>
    <x v="0"/>
    <x v="0"/>
    <x v="0"/>
    <m/>
    <x v="1"/>
    <x v="2"/>
    <x v="1"/>
    <x v="0"/>
    <x v="8"/>
  </r>
  <r>
    <s v="2022/Karangan/Tower"/>
    <x v="8"/>
    <x v="4"/>
    <x v="8"/>
    <x v="6"/>
    <x v="34"/>
    <x v="0"/>
    <x v="0"/>
    <x v="0"/>
    <x v="0"/>
    <x v="0"/>
    <x v="1"/>
    <x v="0"/>
    <x v="0"/>
    <x v="0"/>
    <x v="0"/>
    <x v="0"/>
    <x v="0"/>
    <m/>
    <x v="1"/>
    <x v="2"/>
    <x v="1"/>
    <x v="0"/>
    <x v="8"/>
  </r>
  <r>
    <s v="2022/Linggang Marimun/Tower"/>
    <x v="8"/>
    <x v="4"/>
    <x v="8"/>
    <x v="6"/>
    <x v="32"/>
    <x v="0"/>
    <x v="0"/>
    <x v="0"/>
    <x v="0"/>
    <x v="0"/>
    <x v="1"/>
    <x v="0"/>
    <x v="0"/>
    <x v="0"/>
    <x v="0"/>
    <x v="0"/>
    <x v="0"/>
    <m/>
    <x v="1"/>
    <x v="2"/>
    <x v="1"/>
    <x v="0"/>
    <x v="8"/>
  </r>
  <r>
    <s v="2022/Ujoh Halang/Tower"/>
    <x v="8"/>
    <x v="4"/>
    <x v="8"/>
    <x v="4"/>
    <x v="6"/>
    <x v="0"/>
    <x v="0"/>
    <x v="0"/>
    <x v="0"/>
    <x v="0"/>
    <x v="1"/>
    <x v="0"/>
    <x v="0"/>
    <x v="0"/>
    <x v="0"/>
    <x v="0"/>
    <x v="0"/>
    <m/>
    <x v="1"/>
    <x v="2"/>
    <x v="1"/>
    <x v="0"/>
    <x v="8"/>
  </r>
  <r>
    <s v="2022/Tondoh/Tower"/>
    <x v="8"/>
    <x v="4"/>
    <x v="8"/>
    <x v="6"/>
    <x v="98"/>
    <x v="0"/>
    <x v="0"/>
    <x v="0"/>
    <x v="0"/>
    <x v="0"/>
    <x v="1"/>
    <x v="0"/>
    <x v="0"/>
    <x v="0"/>
    <x v="0"/>
    <x v="0"/>
    <x v="0"/>
    <m/>
    <x v="1"/>
    <x v="2"/>
    <x v="1"/>
    <x v="0"/>
    <x v="8"/>
  </r>
  <r>
    <s v="2022/Gunung Bayan/Tower"/>
    <x v="8"/>
    <x v="4"/>
    <x v="8"/>
    <x v="15"/>
    <x v="166"/>
    <x v="0"/>
    <x v="0"/>
    <x v="0"/>
    <x v="0"/>
    <x v="0"/>
    <x v="1"/>
    <x v="0"/>
    <x v="0"/>
    <x v="0"/>
    <x v="0"/>
    <x v="0"/>
    <x v="0"/>
    <s v="E.116ᴼ00.769''"/>
    <x v="1"/>
    <x v="7"/>
    <x v="1"/>
    <x v="0"/>
    <x v="8"/>
  </r>
  <r>
    <s v="2022/Sebelang/Tower"/>
    <x v="8"/>
    <x v="4"/>
    <x v="8"/>
    <x v="15"/>
    <x v="160"/>
    <x v="0"/>
    <x v="0"/>
    <x v="0"/>
    <x v="0"/>
    <x v="0"/>
    <x v="1"/>
    <x v="0"/>
    <x v="0"/>
    <x v="0"/>
    <x v="0"/>
    <x v="0"/>
    <x v="0"/>
    <m/>
    <x v="1"/>
    <x v="18"/>
    <x v="1"/>
    <x v="0"/>
    <x v="8"/>
  </r>
  <r>
    <s v="2022/Muara Baroh/Tower"/>
    <x v="8"/>
    <x v="4"/>
    <x v="8"/>
    <x v="15"/>
    <x v="162"/>
    <x v="0"/>
    <x v="0"/>
    <x v="0"/>
    <x v="0"/>
    <x v="0"/>
    <x v="1"/>
    <x v="0"/>
    <x v="0"/>
    <x v="0"/>
    <x v="0"/>
    <x v="0"/>
    <x v="0"/>
    <m/>
    <x v="1"/>
    <x v="28"/>
    <x v="1"/>
    <x v="0"/>
    <x v="8"/>
  </r>
  <r>
    <s v="2022/Tanjung Laong/Tower"/>
    <x v="8"/>
    <x v="4"/>
    <x v="8"/>
    <x v="15"/>
    <x v="159"/>
    <x v="0"/>
    <x v="0"/>
    <x v="0"/>
    <x v="0"/>
    <x v="0"/>
    <x v="1"/>
    <x v="0"/>
    <x v="0"/>
    <x v="0"/>
    <x v="0"/>
    <x v="0"/>
    <x v="0"/>
    <m/>
    <x v="1"/>
    <x v="17"/>
    <x v="1"/>
    <x v="0"/>
    <x v="8"/>
  </r>
  <r>
    <s v="2022/Tanjung Laong/Tower"/>
    <x v="8"/>
    <x v="4"/>
    <x v="8"/>
    <x v="15"/>
    <x v="159"/>
    <x v="0"/>
    <x v="0"/>
    <x v="0"/>
    <x v="0"/>
    <x v="0"/>
    <x v="1"/>
    <x v="0"/>
    <x v="0"/>
    <x v="0"/>
    <x v="0"/>
    <x v="0"/>
    <x v="0"/>
    <m/>
    <x v="1"/>
    <x v="4"/>
    <x v="1"/>
    <x v="0"/>
    <x v="8"/>
  </r>
  <r>
    <s v="2022/Tanjung Pagar/Tower"/>
    <x v="8"/>
    <x v="4"/>
    <x v="8"/>
    <x v="15"/>
    <x v="168"/>
    <x v="0"/>
    <x v="0"/>
    <x v="0"/>
    <x v="0"/>
    <x v="0"/>
    <x v="1"/>
    <x v="0"/>
    <x v="0"/>
    <x v="0"/>
    <x v="0"/>
    <x v="0"/>
    <x v="0"/>
    <m/>
    <x v="1"/>
    <x v="2"/>
    <x v="1"/>
    <x v="0"/>
    <x v="8"/>
  </r>
  <r>
    <s v="2022/Tepian Ulaq/Tower"/>
    <x v="8"/>
    <x v="4"/>
    <x v="8"/>
    <x v="15"/>
    <x v="156"/>
    <x v="0"/>
    <x v="0"/>
    <x v="0"/>
    <x v="0"/>
    <x v="0"/>
    <x v="1"/>
    <x v="0"/>
    <x v="0"/>
    <x v="0"/>
    <x v="0"/>
    <x v="0"/>
    <x v="0"/>
    <m/>
    <x v="1"/>
    <x v="2"/>
    <x v="1"/>
    <x v="0"/>
    <x v="8"/>
  </r>
  <r>
    <s v="2022/Muara Leban/Tower"/>
    <x v="8"/>
    <x v="4"/>
    <x v="8"/>
    <x v="4"/>
    <x v="41"/>
    <x v="0"/>
    <x v="0"/>
    <x v="0"/>
    <x v="0"/>
    <x v="0"/>
    <x v="1"/>
    <x v="0"/>
    <x v="0"/>
    <x v="0"/>
    <x v="0"/>
    <x v="0"/>
    <x v="0"/>
    <m/>
    <x v="1"/>
    <x v="26"/>
    <x v="1"/>
    <x v="0"/>
    <x v="8"/>
  </r>
  <r>
    <s v="2022/Teluk Tempudau/Tower"/>
    <x v="8"/>
    <x v="4"/>
    <x v="8"/>
    <x v="15"/>
    <x v="158"/>
    <x v="0"/>
    <x v="0"/>
    <x v="0"/>
    <x v="0"/>
    <x v="0"/>
    <x v="1"/>
    <x v="0"/>
    <x v="0"/>
    <x v="0"/>
    <x v="0"/>
    <x v="0"/>
    <x v="0"/>
    <m/>
    <x v="1"/>
    <x v="4"/>
    <x v="1"/>
    <x v="0"/>
    <x v="8"/>
  </r>
  <r>
    <s v="2022/Kelian Luar/Tower"/>
    <x v="8"/>
    <x v="4"/>
    <x v="8"/>
    <x v="4"/>
    <x v="37"/>
    <x v="0"/>
    <x v="0"/>
    <x v="0"/>
    <x v="0"/>
    <x v="0"/>
    <x v="1"/>
    <x v="0"/>
    <x v="0"/>
    <x v="0"/>
    <x v="0"/>
    <x v="0"/>
    <x v="0"/>
    <m/>
    <x v="1"/>
    <x v="1"/>
    <x v="1"/>
    <x v="0"/>
    <x v="8"/>
  </r>
  <r>
    <s v="2022/Kelian Luar/Tower"/>
    <x v="8"/>
    <x v="4"/>
    <x v="8"/>
    <x v="4"/>
    <x v="37"/>
    <x v="0"/>
    <x v="0"/>
    <x v="0"/>
    <x v="0"/>
    <x v="0"/>
    <x v="1"/>
    <x v="0"/>
    <x v="0"/>
    <x v="0"/>
    <x v="0"/>
    <x v="0"/>
    <x v="0"/>
    <m/>
    <x v="1"/>
    <x v="26"/>
    <x v="1"/>
    <x v="0"/>
    <x v="8"/>
  </r>
  <r>
    <s v="2022/Melapeh Baru/Tower"/>
    <x v="8"/>
    <x v="4"/>
    <x v="8"/>
    <x v="8"/>
    <x v="76"/>
    <x v="0"/>
    <x v="0"/>
    <x v="0"/>
    <x v="0"/>
    <x v="0"/>
    <x v="1"/>
    <x v="0"/>
    <x v="0"/>
    <x v="0"/>
    <x v="0"/>
    <x v="0"/>
    <x v="0"/>
    <s v="E.115ᴼ57545"/>
    <x v="1"/>
    <x v="4"/>
    <x v="1"/>
    <x v="0"/>
    <x v="8"/>
  </r>
  <r>
    <s v="2022/Melapeh Baru/Tower"/>
    <x v="8"/>
    <x v="4"/>
    <x v="8"/>
    <x v="8"/>
    <x v="76"/>
    <x v="0"/>
    <x v="0"/>
    <x v="0"/>
    <x v="0"/>
    <x v="0"/>
    <x v="1"/>
    <x v="0"/>
    <x v="0"/>
    <x v="0"/>
    <x v="0"/>
    <x v="0"/>
    <x v="0"/>
    <m/>
    <x v="1"/>
    <x v="3"/>
    <x v="1"/>
    <x v="0"/>
    <x v="8"/>
  </r>
  <r>
    <s v="2022/Linggang Bigung/Tower"/>
    <x v="8"/>
    <x v="4"/>
    <x v="8"/>
    <x v="8"/>
    <x v="81"/>
    <x v="0"/>
    <x v="0"/>
    <x v="0"/>
    <x v="0"/>
    <x v="0"/>
    <x v="1"/>
    <x v="0"/>
    <x v="0"/>
    <x v="0"/>
    <x v="0"/>
    <x v="0"/>
    <x v="0"/>
    <s v="E.115°37'47,7'"/>
    <x v="1"/>
    <x v="4"/>
    <x v="1"/>
    <x v="0"/>
    <x v="8"/>
  </r>
  <r>
    <s v="2022/Linggang Bigung/Tower"/>
    <x v="8"/>
    <x v="4"/>
    <x v="8"/>
    <x v="8"/>
    <x v="81"/>
    <x v="0"/>
    <x v="0"/>
    <x v="0"/>
    <x v="0"/>
    <x v="0"/>
    <x v="1"/>
    <x v="0"/>
    <x v="0"/>
    <x v="0"/>
    <x v="0"/>
    <x v="0"/>
    <x v="0"/>
    <s v="E.115ᴼ42'58,80'"/>
    <x v="1"/>
    <x v="1"/>
    <x v="1"/>
    <x v="0"/>
    <x v="8"/>
  </r>
  <r>
    <s v="2022/Linggang Kebut/Tower"/>
    <x v="8"/>
    <x v="4"/>
    <x v="8"/>
    <x v="8"/>
    <x v="80"/>
    <x v="0"/>
    <x v="0"/>
    <x v="0"/>
    <x v="0"/>
    <x v="0"/>
    <x v="1"/>
    <x v="0"/>
    <x v="0"/>
    <x v="0"/>
    <x v="0"/>
    <x v="0"/>
    <x v="0"/>
    <m/>
    <x v="1"/>
    <x v="2"/>
    <x v="1"/>
    <x v="0"/>
    <x v="8"/>
  </r>
  <r>
    <s v="2022/Tutuh (Tutung)/Tower"/>
    <x v="8"/>
    <x v="4"/>
    <x v="8"/>
    <x v="8"/>
    <x v="74"/>
    <x v="0"/>
    <x v="0"/>
    <x v="0"/>
    <x v="0"/>
    <x v="0"/>
    <x v="1"/>
    <x v="0"/>
    <x v="0"/>
    <x v="0"/>
    <x v="0"/>
    <x v="0"/>
    <x v="0"/>
    <s v="E.115ᴼ38'254'"/>
    <x v="1"/>
    <x v="5"/>
    <x v="1"/>
    <x v="0"/>
    <x v="8"/>
  </r>
  <r>
    <s v="2022/Tutuh (Tutung)/Tower"/>
    <x v="8"/>
    <x v="4"/>
    <x v="8"/>
    <x v="8"/>
    <x v="74"/>
    <x v="0"/>
    <x v="0"/>
    <x v="0"/>
    <x v="0"/>
    <x v="0"/>
    <x v="1"/>
    <x v="0"/>
    <x v="0"/>
    <x v="0"/>
    <x v="0"/>
    <x v="0"/>
    <x v="0"/>
    <m/>
    <x v="0"/>
    <x v="21"/>
    <x v="1"/>
    <x v="0"/>
    <x v="8"/>
  </r>
  <r>
    <s v="2022/Dempar/Tower"/>
    <x v="8"/>
    <x v="4"/>
    <x v="8"/>
    <x v="5"/>
    <x v="50"/>
    <x v="0"/>
    <x v="0"/>
    <x v="0"/>
    <x v="0"/>
    <x v="0"/>
    <x v="1"/>
    <x v="0"/>
    <x v="0"/>
    <x v="0"/>
    <x v="0"/>
    <x v="0"/>
    <x v="0"/>
    <s v="E.115ᴼ30'59,1'"/>
    <x v="1"/>
    <x v="13"/>
    <x v="1"/>
    <x v="0"/>
    <x v="8"/>
  </r>
  <r>
    <s v="2022/Linggang Melapeh/Tower"/>
    <x v="8"/>
    <x v="4"/>
    <x v="8"/>
    <x v="8"/>
    <x v="78"/>
    <x v="0"/>
    <x v="0"/>
    <x v="0"/>
    <x v="0"/>
    <x v="0"/>
    <x v="1"/>
    <x v="0"/>
    <x v="0"/>
    <x v="0"/>
    <x v="0"/>
    <x v="0"/>
    <x v="0"/>
    <m/>
    <x v="1"/>
    <x v="0"/>
    <x v="1"/>
    <x v="0"/>
    <x v="8"/>
  </r>
  <r>
    <s v="2022/Lakan Bilem/Tower"/>
    <x v="8"/>
    <x v="4"/>
    <x v="8"/>
    <x v="5"/>
    <x v="25"/>
    <x v="0"/>
    <x v="0"/>
    <x v="0"/>
    <x v="0"/>
    <x v="0"/>
    <x v="1"/>
    <x v="0"/>
    <x v="0"/>
    <x v="0"/>
    <x v="0"/>
    <x v="0"/>
    <x v="0"/>
    <m/>
    <x v="1"/>
    <x v="17"/>
    <x v="1"/>
    <x v="0"/>
    <x v="8"/>
  </r>
  <r>
    <s v="2022/Terajuk/Tower"/>
    <x v="8"/>
    <x v="4"/>
    <x v="8"/>
    <x v="5"/>
    <x v="19"/>
    <x v="0"/>
    <x v="0"/>
    <x v="0"/>
    <x v="0"/>
    <x v="0"/>
    <x v="1"/>
    <x v="0"/>
    <x v="0"/>
    <x v="0"/>
    <x v="0"/>
    <x v="0"/>
    <x v="0"/>
    <m/>
    <x v="1"/>
    <x v="29"/>
    <x v="1"/>
    <x v="0"/>
    <x v="8"/>
  </r>
  <r>
    <s v="2022/Tering Lama/Tower"/>
    <x v="8"/>
    <x v="4"/>
    <x v="8"/>
    <x v="2"/>
    <x v="8"/>
    <x v="0"/>
    <x v="0"/>
    <x v="0"/>
    <x v="0"/>
    <x v="0"/>
    <x v="1"/>
    <x v="0"/>
    <x v="0"/>
    <x v="0"/>
    <x v="0"/>
    <x v="0"/>
    <x v="0"/>
    <s v="E.115ᴼ38'35.5'.'"/>
    <x v="1"/>
    <x v="4"/>
    <x v="1"/>
    <x v="0"/>
    <x v="8"/>
  </r>
  <r>
    <s v="2022/Kelian Dalam/Tower"/>
    <x v="8"/>
    <x v="4"/>
    <x v="8"/>
    <x v="2"/>
    <x v="16"/>
    <x v="0"/>
    <x v="0"/>
    <x v="0"/>
    <x v="0"/>
    <x v="0"/>
    <x v="1"/>
    <x v="0"/>
    <x v="0"/>
    <x v="0"/>
    <x v="0"/>
    <x v="0"/>
    <x v="0"/>
    <m/>
    <x v="1"/>
    <x v="18"/>
    <x v="1"/>
    <x v="0"/>
    <x v="8"/>
  </r>
  <r>
    <s v="2022/Long Iram Kota/Tower"/>
    <x v="8"/>
    <x v="4"/>
    <x v="8"/>
    <x v="4"/>
    <x v="43"/>
    <x v="0"/>
    <x v="0"/>
    <x v="0"/>
    <x v="0"/>
    <x v="0"/>
    <x v="1"/>
    <x v="0"/>
    <x v="0"/>
    <x v="0"/>
    <x v="0"/>
    <x v="0"/>
    <x v="0"/>
    <s v="E.115ᴼ37'35,0'"/>
    <x v="1"/>
    <x v="1"/>
    <x v="1"/>
    <x v="0"/>
    <x v="8"/>
  </r>
  <r>
    <s v="2022/Intu Lingau/Tower"/>
    <x v="8"/>
    <x v="4"/>
    <x v="8"/>
    <x v="5"/>
    <x v="49"/>
    <x v="0"/>
    <x v="0"/>
    <x v="0"/>
    <x v="0"/>
    <x v="0"/>
    <x v="1"/>
    <x v="0"/>
    <x v="0"/>
    <x v="0"/>
    <x v="0"/>
    <x v="0"/>
    <x v="5"/>
    <s v="115.3481"/>
    <x v="1"/>
    <x v="14"/>
    <x v="1"/>
    <x v="0"/>
    <x v="8"/>
  </r>
  <r>
    <s v="2022/Muyub/Muyup Ilir/Tower"/>
    <x v="8"/>
    <x v="4"/>
    <x v="8"/>
    <x v="2"/>
    <x v="12"/>
    <x v="0"/>
    <x v="0"/>
    <x v="0"/>
    <x v="0"/>
    <x v="0"/>
    <x v="1"/>
    <x v="0"/>
    <x v="0"/>
    <x v="0"/>
    <x v="0"/>
    <x v="0"/>
    <x v="0"/>
    <m/>
    <x v="1"/>
    <x v="28"/>
    <x v="1"/>
    <x v="0"/>
    <x v="8"/>
  </r>
  <r>
    <s v="2022/Tanjung Soke/Jaringan"/>
    <x v="9"/>
    <x v="4"/>
    <x v="9"/>
    <x v="0"/>
    <x v="0"/>
    <x v="2"/>
    <x v="2"/>
    <x v="0"/>
    <x v="1"/>
    <x v="0"/>
    <x v="3"/>
    <x v="0"/>
    <x v="0"/>
    <x v="0"/>
    <x v="0"/>
    <x v="0"/>
    <x v="0"/>
    <m/>
    <x v="0"/>
    <x v="0"/>
    <x v="0"/>
    <x v="0"/>
    <x v="9"/>
  </r>
  <r>
    <s v="2022/Sakaq Tada/Jaringan"/>
    <x v="9"/>
    <x v="4"/>
    <x v="9"/>
    <x v="6"/>
    <x v="96"/>
    <x v="2"/>
    <x v="2"/>
    <x v="0"/>
    <x v="1"/>
    <x v="0"/>
    <x v="3"/>
    <x v="0"/>
    <x v="0"/>
    <x v="0"/>
    <x v="0"/>
    <x v="0"/>
    <x v="0"/>
    <m/>
    <x v="0"/>
    <x v="0"/>
    <x v="0"/>
    <x v="0"/>
    <x v="9"/>
  </r>
  <r>
    <s v="2022/Damai Seberang/Jaringan"/>
    <x v="9"/>
    <x v="4"/>
    <x v="9"/>
    <x v="13"/>
    <x v="170"/>
    <x v="1"/>
    <x v="3"/>
    <x v="0"/>
    <x v="1"/>
    <x v="0"/>
    <x v="4"/>
    <x v="0"/>
    <x v="0"/>
    <x v="0"/>
    <x v="0"/>
    <x v="0"/>
    <x v="0"/>
    <m/>
    <x v="0"/>
    <x v="0"/>
    <x v="0"/>
    <x v="0"/>
    <x v="9"/>
  </r>
  <r>
    <s v="2022/Jengan Danum/Jaringan"/>
    <x v="9"/>
    <x v="4"/>
    <x v="9"/>
    <x v="13"/>
    <x v="171"/>
    <x v="1"/>
    <x v="3"/>
    <x v="0"/>
    <x v="1"/>
    <x v="0"/>
    <x v="4"/>
    <x v="0"/>
    <x v="0"/>
    <x v="0"/>
    <x v="0"/>
    <x v="0"/>
    <x v="0"/>
    <m/>
    <x v="0"/>
    <x v="0"/>
    <x v="0"/>
    <x v="0"/>
    <x v="9"/>
  </r>
  <r>
    <s v="2022/Keay/Jaringan"/>
    <x v="9"/>
    <x v="4"/>
    <x v="9"/>
    <x v="13"/>
    <x v="192"/>
    <x v="1"/>
    <x v="3"/>
    <x v="0"/>
    <x v="1"/>
    <x v="0"/>
    <x v="4"/>
    <x v="0"/>
    <x v="0"/>
    <x v="0"/>
    <x v="0"/>
    <x v="0"/>
    <x v="0"/>
    <m/>
    <x v="0"/>
    <x v="0"/>
    <x v="0"/>
    <x v="0"/>
    <x v="9"/>
  </r>
  <r>
    <s v="2022/Kelian/Jaringan"/>
    <x v="9"/>
    <x v="4"/>
    <x v="9"/>
    <x v="13"/>
    <x v="191"/>
    <x v="2"/>
    <x v="2"/>
    <x v="0"/>
    <x v="1"/>
    <x v="0"/>
    <x v="3"/>
    <x v="0"/>
    <x v="0"/>
    <x v="0"/>
    <x v="0"/>
    <x v="0"/>
    <x v="0"/>
    <m/>
    <x v="0"/>
    <x v="0"/>
    <x v="0"/>
    <x v="0"/>
    <x v="9"/>
  </r>
  <r>
    <s v="2022/Lumpat Dahuq/Jaringan"/>
    <x v="9"/>
    <x v="4"/>
    <x v="9"/>
    <x v="13"/>
    <x v="190"/>
    <x v="1"/>
    <x v="1"/>
    <x v="0"/>
    <x v="1"/>
    <x v="0"/>
    <x v="2"/>
    <x v="0"/>
    <x v="0"/>
    <x v="0"/>
    <x v="0"/>
    <x v="0"/>
    <x v="0"/>
    <m/>
    <x v="0"/>
    <x v="0"/>
    <x v="0"/>
    <x v="0"/>
    <x v="9"/>
  </r>
  <r>
    <s v="2022/Mantar/Jaringan"/>
    <x v="9"/>
    <x v="4"/>
    <x v="9"/>
    <x v="13"/>
    <x v="189"/>
    <x v="1"/>
    <x v="1"/>
    <x v="0"/>
    <x v="1"/>
    <x v="0"/>
    <x v="2"/>
    <x v="0"/>
    <x v="0"/>
    <x v="0"/>
    <x v="0"/>
    <x v="0"/>
    <x v="0"/>
    <m/>
    <x v="0"/>
    <x v="0"/>
    <x v="0"/>
    <x v="0"/>
    <x v="9"/>
  </r>
  <r>
    <s v="2022/Mendika/Jaringan"/>
    <x v="9"/>
    <x v="4"/>
    <x v="9"/>
    <x v="13"/>
    <x v="188"/>
    <x v="1"/>
    <x v="3"/>
    <x v="0"/>
    <x v="1"/>
    <x v="0"/>
    <x v="4"/>
    <x v="0"/>
    <x v="0"/>
    <x v="0"/>
    <x v="0"/>
    <x v="0"/>
    <x v="0"/>
    <m/>
    <x v="0"/>
    <x v="0"/>
    <x v="0"/>
    <x v="0"/>
    <x v="9"/>
  </r>
  <r>
    <s v="2022/Muara Bomboy/Jaringan"/>
    <x v="9"/>
    <x v="4"/>
    <x v="9"/>
    <x v="13"/>
    <x v="187"/>
    <x v="1"/>
    <x v="3"/>
    <x v="0"/>
    <x v="1"/>
    <x v="0"/>
    <x v="4"/>
    <x v="0"/>
    <x v="0"/>
    <x v="0"/>
    <x v="0"/>
    <x v="0"/>
    <x v="0"/>
    <m/>
    <x v="0"/>
    <x v="0"/>
    <x v="0"/>
    <x v="0"/>
    <x v="9"/>
  </r>
  <r>
    <s v="2022/Muara Nilik/Jaringan"/>
    <x v="9"/>
    <x v="4"/>
    <x v="9"/>
    <x v="13"/>
    <x v="186"/>
    <x v="1"/>
    <x v="1"/>
    <x v="0"/>
    <x v="1"/>
    <x v="0"/>
    <x v="2"/>
    <x v="0"/>
    <x v="0"/>
    <x v="0"/>
    <x v="0"/>
    <x v="0"/>
    <x v="0"/>
    <m/>
    <x v="0"/>
    <x v="0"/>
    <x v="0"/>
    <x v="0"/>
    <x v="9"/>
  </r>
  <r>
    <s v="2022/Damai Kota/Jaringan"/>
    <x v="9"/>
    <x v="4"/>
    <x v="9"/>
    <x v="13"/>
    <x v="169"/>
    <x v="1"/>
    <x v="3"/>
    <x v="0"/>
    <x v="1"/>
    <x v="0"/>
    <x v="4"/>
    <x v="0"/>
    <x v="0"/>
    <x v="0"/>
    <x v="0"/>
    <x v="0"/>
    <x v="0"/>
    <m/>
    <x v="0"/>
    <x v="0"/>
    <x v="0"/>
    <x v="0"/>
    <x v="9"/>
  </r>
  <r>
    <s v="2022/Muara Nyahing/Jaringan"/>
    <x v="9"/>
    <x v="4"/>
    <x v="9"/>
    <x v="13"/>
    <x v="185"/>
    <x v="1"/>
    <x v="1"/>
    <x v="0"/>
    <x v="1"/>
    <x v="0"/>
    <x v="2"/>
    <x v="0"/>
    <x v="0"/>
    <x v="0"/>
    <x v="0"/>
    <x v="0"/>
    <x v="0"/>
    <m/>
    <x v="0"/>
    <x v="0"/>
    <x v="0"/>
    <x v="0"/>
    <x v="9"/>
  </r>
  <r>
    <s v="2022/Sempatn Kelauq/Jaringan"/>
    <x v="9"/>
    <x v="4"/>
    <x v="9"/>
    <x v="13"/>
    <x v="183"/>
    <x v="1"/>
    <x v="1"/>
    <x v="0"/>
    <x v="1"/>
    <x v="0"/>
    <x v="2"/>
    <x v="0"/>
    <x v="0"/>
    <x v="0"/>
    <x v="0"/>
    <x v="0"/>
    <x v="0"/>
    <m/>
    <x v="0"/>
    <x v="0"/>
    <x v="0"/>
    <x v="0"/>
    <x v="9"/>
  </r>
  <r>
    <s v="2022/Tepulang/Jaringan"/>
    <x v="9"/>
    <x v="4"/>
    <x v="9"/>
    <x v="13"/>
    <x v="182"/>
    <x v="1"/>
    <x v="3"/>
    <x v="0"/>
    <x v="1"/>
    <x v="0"/>
    <x v="4"/>
    <x v="0"/>
    <x v="0"/>
    <x v="0"/>
    <x v="0"/>
    <x v="0"/>
    <x v="0"/>
    <m/>
    <x v="0"/>
    <x v="0"/>
    <x v="0"/>
    <x v="0"/>
    <x v="9"/>
  </r>
  <r>
    <s v="2022/Benggeris/Jaringan"/>
    <x v="9"/>
    <x v="4"/>
    <x v="9"/>
    <x v="16"/>
    <x v="181"/>
    <x v="1"/>
    <x v="1"/>
    <x v="0"/>
    <x v="1"/>
    <x v="0"/>
    <x v="2"/>
    <x v="0"/>
    <x v="0"/>
    <x v="0"/>
    <x v="0"/>
    <x v="0"/>
    <x v="0"/>
    <m/>
    <x v="0"/>
    <x v="0"/>
    <x v="0"/>
    <x v="0"/>
    <x v="9"/>
  </r>
  <r>
    <s v="2022/Cempedas/Jaringan"/>
    <x v="9"/>
    <x v="4"/>
    <x v="9"/>
    <x v="16"/>
    <x v="180"/>
    <x v="1"/>
    <x v="1"/>
    <x v="0"/>
    <x v="1"/>
    <x v="0"/>
    <x v="2"/>
    <x v="0"/>
    <x v="0"/>
    <x v="0"/>
    <x v="0"/>
    <x v="0"/>
    <x v="0"/>
    <m/>
    <x v="0"/>
    <x v="0"/>
    <x v="0"/>
    <x v="0"/>
    <x v="9"/>
  </r>
  <r>
    <s v="2022/Dingin/Jaringan"/>
    <x v="9"/>
    <x v="4"/>
    <x v="9"/>
    <x v="16"/>
    <x v="179"/>
    <x v="1"/>
    <x v="3"/>
    <x v="0"/>
    <x v="1"/>
    <x v="0"/>
    <x v="4"/>
    <x v="0"/>
    <x v="0"/>
    <x v="0"/>
    <x v="0"/>
    <x v="0"/>
    <x v="0"/>
    <m/>
    <x v="0"/>
    <x v="0"/>
    <x v="0"/>
    <x v="0"/>
    <x v="9"/>
  </r>
  <r>
    <s v="2022/Lambing/Jaringan"/>
    <x v="9"/>
    <x v="4"/>
    <x v="9"/>
    <x v="16"/>
    <x v="178"/>
    <x v="1"/>
    <x v="1"/>
    <x v="0"/>
    <x v="1"/>
    <x v="0"/>
    <x v="2"/>
    <x v="0"/>
    <x v="0"/>
    <x v="0"/>
    <x v="0"/>
    <x v="0"/>
    <x v="0"/>
    <m/>
    <x v="0"/>
    <x v="0"/>
    <x v="0"/>
    <x v="0"/>
    <x v="9"/>
  </r>
  <r>
    <s v="2022/Lataq/Lotaq/Jaringan"/>
    <x v="9"/>
    <x v="4"/>
    <x v="9"/>
    <x v="16"/>
    <x v="177"/>
    <x v="1"/>
    <x v="1"/>
    <x v="0"/>
    <x v="1"/>
    <x v="0"/>
    <x v="2"/>
    <x v="0"/>
    <x v="0"/>
    <x v="0"/>
    <x v="0"/>
    <x v="0"/>
    <x v="0"/>
    <m/>
    <x v="0"/>
    <x v="0"/>
    <x v="0"/>
    <x v="0"/>
    <x v="9"/>
  </r>
  <r>
    <s v="2022/Muara Begai/Jaringan"/>
    <x v="9"/>
    <x v="4"/>
    <x v="9"/>
    <x v="16"/>
    <x v="176"/>
    <x v="1"/>
    <x v="3"/>
    <x v="0"/>
    <x v="1"/>
    <x v="0"/>
    <x v="4"/>
    <x v="0"/>
    <x v="0"/>
    <x v="0"/>
    <x v="0"/>
    <x v="0"/>
    <x v="0"/>
    <m/>
    <x v="0"/>
    <x v="0"/>
    <x v="0"/>
    <x v="0"/>
    <x v="9"/>
  </r>
  <r>
    <s v="2022/Muara Lawa/Jaringan"/>
    <x v="9"/>
    <x v="4"/>
    <x v="9"/>
    <x v="16"/>
    <x v="175"/>
    <x v="1"/>
    <x v="3"/>
    <x v="0"/>
    <x v="1"/>
    <x v="0"/>
    <x v="4"/>
    <x v="0"/>
    <x v="0"/>
    <x v="0"/>
    <x v="0"/>
    <x v="0"/>
    <x v="0"/>
    <m/>
    <x v="0"/>
    <x v="0"/>
    <x v="0"/>
    <x v="0"/>
    <x v="9"/>
  </r>
  <r>
    <s v="2022/Muara Tokong/Jaringan"/>
    <x v="9"/>
    <x v="4"/>
    <x v="9"/>
    <x v="13"/>
    <x v="184"/>
    <x v="2"/>
    <x v="2"/>
    <x v="0"/>
    <x v="1"/>
    <x v="0"/>
    <x v="3"/>
    <x v="0"/>
    <x v="0"/>
    <x v="0"/>
    <x v="0"/>
    <x v="0"/>
    <x v="0"/>
    <m/>
    <x v="0"/>
    <x v="0"/>
    <x v="0"/>
    <x v="0"/>
    <x v="9"/>
  </r>
  <r>
    <s v="2022/Payang/Jaringan"/>
    <x v="9"/>
    <x v="4"/>
    <x v="9"/>
    <x v="16"/>
    <x v="174"/>
    <x v="1"/>
    <x v="1"/>
    <x v="0"/>
    <x v="1"/>
    <x v="0"/>
    <x v="2"/>
    <x v="0"/>
    <x v="0"/>
    <x v="0"/>
    <x v="0"/>
    <x v="0"/>
    <x v="0"/>
    <m/>
    <x v="0"/>
    <x v="0"/>
    <x v="0"/>
    <x v="0"/>
    <x v="9"/>
  </r>
  <r>
    <s v="2022/Besiq (Besik)/Jaringan"/>
    <x v="9"/>
    <x v="4"/>
    <x v="9"/>
    <x v="13"/>
    <x v="157"/>
    <x v="1"/>
    <x v="1"/>
    <x v="0"/>
    <x v="1"/>
    <x v="0"/>
    <x v="2"/>
    <x v="0"/>
    <x v="0"/>
    <x v="0"/>
    <x v="0"/>
    <x v="0"/>
    <x v="0"/>
    <m/>
    <x v="0"/>
    <x v="0"/>
    <x v="0"/>
    <x v="0"/>
    <x v="9"/>
  </r>
  <r>
    <s v="2022/Benung/Jaringan"/>
    <x v="9"/>
    <x v="4"/>
    <x v="9"/>
    <x v="13"/>
    <x v="149"/>
    <x v="1"/>
    <x v="1"/>
    <x v="0"/>
    <x v="1"/>
    <x v="0"/>
    <x v="2"/>
    <x v="0"/>
    <x v="0"/>
    <x v="0"/>
    <x v="0"/>
    <x v="0"/>
    <x v="0"/>
    <m/>
    <x v="0"/>
    <x v="0"/>
    <x v="0"/>
    <x v="0"/>
    <x v="9"/>
  </r>
  <r>
    <s v="2022/Jengan/Jaringan"/>
    <x v="9"/>
    <x v="4"/>
    <x v="9"/>
    <x v="6"/>
    <x v="97"/>
    <x v="1"/>
    <x v="1"/>
    <x v="0"/>
    <x v="1"/>
    <x v="0"/>
    <x v="2"/>
    <x v="0"/>
    <x v="0"/>
    <x v="0"/>
    <x v="0"/>
    <x v="0"/>
    <x v="0"/>
    <m/>
    <x v="0"/>
    <x v="0"/>
    <x v="0"/>
    <x v="0"/>
    <x v="9"/>
  </r>
  <r>
    <s v="2022/Tondoh/Jaringan"/>
    <x v="9"/>
    <x v="4"/>
    <x v="9"/>
    <x v="6"/>
    <x v="98"/>
    <x v="2"/>
    <x v="2"/>
    <x v="0"/>
    <x v="1"/>
    <x v="0"/>
    <x v="3"/>
    <x v="0"/>
    <x v="0"/>
    <x v="0"/>
    <x v="0"/>
    <x v="0"/>
    <x v="0"/>
    <m/>
    <x v="0"/>
    <x v="0"/>
    <x v="0"/>
    <x v="0"/>
    <x v="9"/>
  </r>
  <r>
    <s v="2022/Dasaq/Jaringan"/>
    <x v="9"/>
    <x v="4"/>
    <x v="9"/>
    <x v="15"/>
    <x v="167"/>
    <x v="1"/>
    <x v="1"/>
    <x v="0"/>
    <x v="1"/>
    <x v="0"/>
    <x v="2"/>
    <x v="0"/>
    <x v="0"/>
    <x v="0"/>
    <x v="0"/>
    <x v="0"/>
    <x v="0"/>
    <m/>
    <x v="0"/>
    <x v="0"/>
    <x v="0"/>
    <x v="0"/>
    <x v="9"/>
  </r>
  <r>
    <s v="2022/Gunung Bayan/Jaringan"/>
    <x v="9"/>
    <x v="4"/>
    <x v="9"/>
    <x v="15"/>
    <x v="166"/>
    <x v="1"/>
    <x v="1"/>
    <x v="0"/>
    <x v="1"/>
    <x v="0"/>
    <x v="2"/>
    <x v="0"/>
    <x v="0"/>
    <x v="0"/>
    <x v="0"/>
    <x v="0"/>
    <x v="0"/>
    <m/>
    <x v="0"/>
    <x v="0"/>
    <x v="0"/>
    <x v="0"/>
    <x v="9"/>
  </r>
  <r>
    <s v="2022/Jerang Dayak/Jaringan"/>
    <x v="9"/>
    <x v="4"/>
    <x v="9"/>
    <x v="15"/>
    <x v="165"/>
    <x v="1"/>
    <x v="1"/>
    <x v="0"/>
    <x v="1"/>
    <x v="0"/>
    <x v="2"/>
    <x v="0"/>
    <x v="0"/>
    <x v="0"/>
    <x v="0"/>
    <x v="0"/>
    <x v="0"/>
    <m/>
    <x v="0"/>
    <x v="0"/>
    <x v="0"/>
    <x v="0"/>
    <x v="9"/>
  </r>
  <r>
    <s v="2022/Jerang Melayu/Jaringan"/>
    <x v="9"/>
    <x v="4"/>
    <x v="9"/>
    <x v="15"/>
    <x v="164"/>
    <x v="1"/>
    <x v="1"/>
    <x v="0"/>
    <x v="1"/>
    <x v="0"/>
    <x v="2"/>
    <x v="0"/>
    <x v="0"/>
    <x v="0"/>
    <x v="0"/>
    <x v="0"/>
    <x v="0"/>
    <m/>
    <x v="0"/>
    <x v="0"/>
    <x v="0"/>
    <x v="0"/>
    <x v="9"/>
  </r>
  <r>
    <s v="2022/Mendung/Jaringan"/>
    <x v="9"/>
    <x v="4"/>
    <x v="9"/>
    <x v="15"/>
    <x v="163"/>
    <x v="1"/>
    <x v="1"/>
    <x v="0"/>
    <x v="1"/>
    <x v="0"/>
    <x v="2"/>
    <x v="0"/>
    <x v="0"/>
    <x v="0"/>
    <x v="0"/>
    <x v="0"/>
    <x v="0"/>
    <m/>
    <x v="0"/>
    <x v="0"/>
    <x v="0"/>
    <x v="0"/>
    <x v="9"/>
  </r>
  <r>
    <s v="2022/Muara Baroh/Jaringan"/>
    <x v="9"/>
    <x v="4"/>
    <x v="9"/>
    <x v="15"/>
    <x v="162"/>
    <x v="1"/>
    <x v="3"/>
    <x v="0"/>
    <x v="1"/>
    <x v="0"/>
    <x v="4"/>
    <x v="0"/>
    <x v="0"/>
    <x v="0"/>
    <x v="0"/>
    <x v="0"/>
    <x v="0"/>
    <m/>
    <x v="0"/>
    <x v="0"/>
    <x v="0"/>
    <x v="0"/>
    <x v="9"/>
  </r>
  <r>
    <s v="2022/Muara Beloan/Jaringan"/>
    <x v="9"/>
    <x v="4"/>
    <x v="9"/>
    <x v="15"/>
    <x v="161"/>
    <x v="1"/>
    <x v="1"/>
    <x v="0"/>
    <x v="1"/>
    <x v="0"/>
    <x v="2"/>
    <x v="0"/>
    <x v="0"/>
    <x v="0"/>
    <x v="0"/>
    <x v="0"/>
    <x v="0"/>
    <m/>
    <x v="0"/>
    <x v="0"/>
    <x v="0"/>
    <x v="0"/>
    <x v="9"/>
  </r>
  <r>
    <s v="2022/Bermai/Jaringan"/>
    <x v="9"/>
    <x v="4"/>
    <x v="9"/>
    <x v="13"/>
    <x v="148"/>
    <x v="1"/>
    <x v="1"/>
    <x v="0"/>
    <x v="1"/>
    <x v="0"/>
    <x v="2"/>
    <x v="0"/>
    <x v="0"/>
    <x v="0"/>
    <x v="0"/>
    <x v="0"/>
    <x v="0"/>
    <m/>
    <x v="0"/>
    <x v="0"/>
    <x v="0"/>
    <x v="0"/>
    <x v="9"/>
  </r>
  <r>
    <s v="2022/Sebelang/Jaringan"/>
    <x v="9"/>
    <x v="4"/>
    <x v="9"/>
    <x v="15"/>
    <x v="160"/>
    <x v="1"/>
    <x v="3"/>
    <x v="0"/>
    <x v="1"/>
    <x v="0"/>
    <x v="4"/>
    <x v="0"/>
    <x v="0"/>
    <x v="0"/>
    <x v="0"/>
    <x v="0"/>
    <x v="0"/>
    <m/>
    <x v="0"/>
    <x v="0"/>
    <x v="0"/>
    <x v="0"/>
    <x v="9"/>
  </r>
  <r>
    <s v="2022/Tanjung Pagar/Jaringan"/>
    <x v="9"/>
    <x v="4"/>
    <x v="9"/>
    <x v="15"/>
    <x v="168"/>
    <x v="1"/>
    <x v="1"/>
    <x v="0"/>
    <x v="1"/>
    <x v="0"/>
    <x v="2"/>
    <x v="0"/>
    <x v="0"/>
    <x v="0"/>
    <x v="0"/>
    <x v="0"/>
    <x v="0"/>
    <m/>
    <x v="0"/>
    <x v="0"/>
    <x v="0"/>
    <x v="0"/>
    <x v="9"/>
  </r>
  <r>
    <s v="2022/Teluk Tempudau/Jaringan"/>
    <x v="9"/>
    <x v="4"/>
    <x v="9"/>
    <x v="15"/>
    <x v="158"/>
    <x v="1"/>
    <x v="3"/>
    <x v="0"/>
    <x v="1"/>
    <x v="0"/>
    <x v="4"/>
    <x v="0"/>
    <x v="0"/>
    <x v="0"/>
    <x v="0"/>
    <x v="0"/>
    <x v="0"/>
    <m/>
    <x v="0"/>
    <x v="0"/>
    <x v="0"/>
    <x v="0"/>
    <x v="9"/>
  </r>
  <r>
    <s v="2022/Tepian Ulaq/Jaringan"/>
    <x v="9"/>
    <x v="4"/>
    <x v="9"/>
    <x v="15"/>
    <x v="156"/>
    <x v="1"/>
    <x v="3"/>
    <x v="0"/>
    <x v="1"/>
    <x v="0"/>
    <x v="4"/>
    <x v="0"/>
    <x v="0"/>
    <x v="0"/>
    <x v="0"/>
    <x v="0"/>
    <x v="0"/>
    <m/>
    <x v="0"/>
    <x v="0"/>
    <x v="0"/>
    <x v="0"/>
    <x v="9"/>
  </r>
  <r>
    <s v="2022/Bakung/Jaringan"/>
    <x v="9"/>
    <x v="4"/>
    <x v="9"/>
    <x v="14"/>
    <x v="155"/>
    <x v="1"/>
    <x v="1"/>
    <x v="0"/>
    <x v="1"/>
    <x v="0"/>
    <x v="2"/>
    <x v="0"/>
    <x v="0"/>
    <x v="0"/>
    <x v="0"/>
    <x v="0"/>
    <x v="0"/>
    <m/>
    <x v="0"/>
    <x v="0"/>
    <x v="0"/>
    <x v="0"/>
    <x v="9"/>
  </r>
  <r>
    <s v="2022/Loa Deras/Jaringan"/>
    <x v="9"/>
    <x v="4"/>
    <x v="9"/>
    <x v="14"/>
    <x v="154"/>
    <x v="1"/>
    <x v="1"/>
    <x v="0"/>
    <x v="1"/>
    <x v="0"/>
    <x v="2"/>
    <x v="0"/>
    <x v="0"/>
    <x v="0"/>
    <x v="0"/>
    <x v="0"/>
    <x v="0"/>
    <m/>
    <x v="0"/>
    <x v="0"/>
    <x v="0"/>
    <x v="0"/>
    <x v="9"/>
  </r>
  <r>
    <s v="2022/Minta/Jaringan"/>
    <x v="9"/>
    <x v="4"/>
    <x v="9"/>
    <x v="14"/>
    <x v="153"/>
    <x v="1"/>
    <x v="3"/>
    <x v="0"/>
    <x v="1"/>
    <x v="0"/>
    <x v="4"/>
    <x v="0"/>
    <x v="0"/>
    <x v="0"/>
    <x v="0"/>
    <x v="0"/>
    <x v="0"/>
    <m/>
    <x v="0"/>
    <x v="0"/>
    <x v="0"/>
    <x v="0"/>
    <x v="9"/>
  </r>
  <r>
    <s v="2022/Penyinggahan Ilir/Jaringan"/>
    <x v="9"/>
    <x v="4"/>
    <x v="9"/>
    <x v="14"/>
    <x v="152"/>
    <x v="1"/>
    <x v="3"/>
    <x v="0"/>
    <x v="1"/>
    <x v="0"/>
    <x v="4"/>
    <x v="0"/>
    <x v="0"/>
    <x v="0"/>
    <x v="0"/>
    <x v="0"/>
    <x v="0"/>
    <m/>
    <x v="0"/>
    <x v="0"/>
    <x v="0"/>
    <x v="0"/>
    <x v="9"/>
  </r>
  <r>
    <s v="2022/Penyinggahan Ulu/Jaringan"/>
    <x v="9"/>
    <x v="4"/>
    <x v="9"/>
    <x v="14"/>
    <x v="151"/>
    <x v="1"/>
    <x v="3"/>
    <x v="0"/>
    <x v="1"/>
    <x v="0"/>
    <x v="4"/>
    <x v="0"/>
    <x v="0"/>
    <x v="0"/>
    <x v="0"/>
    <x v="0"/>
    <x v="0"/>
    <m/>
    <x v="0"/>
    <x v="0"/>
    <x v="0"/>
    <x v="0"/>
    <x v="9"/>
  </r>
  <r>
    <s v="2022/Tanjung Haur/Jaringan"/>
    <x v="9"/>
    <x v="4"/>
    <x v="9"/>
    <x v="14"/>
    <x v="150"/>
    <x v="1"/>
    <x v="1"/>
    <x v="0"/>
    <x v="1"/>
    <x v="0"/>
    <x v="2"/>
    <x v="0"/>
    <x v="0"/>
    <x v="0"/>
    <x v="0"/>
    <x v="0"/>
    <x v="0"/>
    <m/>
    <x v="0"/>
    <x v="0"/>
    <x v="0"/>
    <x v="0"/>
    <x v="9"/>
  </r>
  <r>
    <s v="2022/Tanjung Laong/Jaringan"/>
    <x v="9"/>
    <x v="4"/>
    <x v="9"/>
    <x v="15"/>
    <x v="159"/>
    <x v="1"/>
    <x v="3"/>
    <x v="0"/>
    <x v="1"/>
    <x v="0"/>
    <x v="4"/>
    <x v="0"/>
    <x v="0"/>
    <x v="0"/>
    <x v="0"/>
    <x v="0"/>
    <x v="0"/>
    <m/>
    <x v="0"/>
    <x v="0"/>
    <x v="0"/>
    <x v="0"/>
    <x v="9"/>
  </r>
  <r>
    <s v="2022/Bentas/Jaringan"/>
    <x v="9"/>
    <x v="4"/>
    <x v="9"/>
    <x v="12"/>
    <x v="173"/>
    <x v="2"/>
    <x v="2"/>
    <x v="0"/>
    <x v="1"/>
    <x v="0"/>
    <x v="3"/>
    <x v="0"/>
    <x v="0"/>
    <x v="0"/>
    <x v="0"/>
    <x v="0"/>
    <x v="0"/>
    <m/>
    <x v="0"/>
    <x v="0"/>
    <x v="0"/>
    <x v="0"/>
    <x v="9"/>
  </r>
  <r>
    <s v="2022/Betung/Jaringan"/>
    <x v="9"/>
    <x v="4"/>
    <x v="9"/>
    <x v="12"/>
    <x v="172"/>
    <x v="1"/>
    <x v="1"/>
    <x v="0"/>
    <x v="1"/>
    <x v="0"/>
    <x v="2"/>
    <x v="0"/>
    <x v="0"/>
    <x v="0"/>
    <x v="0"/>
    <x v="0"/>
    <x v="0"/>
    <m/>
    <x v="0"/>
    <x v="0"/>
    <x v="0"/>
    <x v="0"/>
    <x v="9"/>
  </r>
  <r>
    <s v="2022/KALIQ/Jaringan"/>
    <x v="9"/>
    <x v="4"/>
    <x v="9"/>
    <x v="12"/>
    <x v="147"/>
    <x v="1"/>
    <x v="3"/>
    <x v="0"/>
    <x v="1"/>
    <x v="0"/>
    <x v="4"/>
    <x v="0"/>
    <x v="0"/>
    <x v="0"/>
    <x v="0"/>
    <x v="0"/>
    <x v="0"/>
    <m/>
    <x v="0"/>
    <x v="0"/>
    <x v="0"/>
    <x v="0"/>
    <x v="9"/>
  </r>
  <r>
    <s v="2022/Muara Nayan/Jaringan"/>
    <x v="9"/>
    <x v="4"/>
    <x v="9"/>
    <x v="10"/>
    <x v="121"/>
    <x v="1"/>
    <x v="3"/>
    <x v="0"/>
    <x v="1"/>
    <x v="0"/>
    <x v="4"/>
    <x v="0"/>
    <x v="0"/>
    <x v="0"/>
    <x v="0"/>
    <x v="0"/>
    <x v="0"/>
    <m/>
    <x v="0"/>
    <x v="0"/>
    <x v="0"/>
    <x v="0"/>
    <x v="9"/>
  </r>
  <r>
    <s v="2022/Muara Ohong/Jaringan"/>
    <x v="9"/>
    <x v="4"/>
    <x v="9"/>
    <x v="10"/>
    <x v="122"/>
    <x v="1"/>
    <x v="3"/>
    <x v="0"/>
    <x v="1"/>
    <x v="0"/>
    <x v="4"/>
    <x v="0"/>
    <x v="0"/>
    <x v="0"/>
    <x v="0"/>
    <x v="0"/>
    <x v="0"/>
    <m/>
    <x v="0"/>
    <x v="0"/>
    <x v="0"/>
    <x v="0"/>
    <x v="9"/>
  </r>
  <r>
    <s v="2022/Muara Tae/Jaringan"/>
    <x v="9"/>
    <x v="4"/>
    <x v="9"/>
    <x v="10"/>
    <x v="143"/>
    <x v="1"/>
    <x v="3"/>
    <x v="0"/>
    <x v="1"/>
    <x v="0"/>
    <x v="4"/>
    <x v="0"/>
    <x v="0"/>
    <x v="0"/>
    <x v="0"/>
    <x v="0"/>
    <x v="0"/>
    <m/>
    <x v="0"/>
    <x v="0"/>
    <x v="0"/>
    <x v="0"/>
    <x v="9"/>
  </r>
  <r>
    <s v="2022/Pentat/Jaringan"/>
    <x v="9"/>
    <x v="4"/>
    <x v="9"/>
    <x v="10"/>
    <x v="142"/>
    <x v="1"/>
    <x v="3"/>
    <x v="0"/>
    <x v="1"/>
    <x v="0"/>
    <x v="4"/>
    <x v="0"/>
    <x v="0"/>
    <x v="0"/>
    <x v="0"/>
    <x v="0"/>
    <x v="0"/>
    <m/>
    <x v="0"/>
    <x v="0"/>
    <x v="0"/>
    <x v="0"/>
    <x v="9"/>
  </r>
  <r>
    <s v="2022/Perigiq/Jaringan"/>
    <x v="9"/>
    <x v="4"/>
    <x v="9"/>
    <x v="10"/>
    <x v="141"/>
    <x v="1"/>
    <x v="1"/>
    <x v="0"/>
    <x v="1"/>
    <x v="0"/>
    <x v="2"/>
    <x v="0"/>
    <x v="0"/>
    <x v="0"/>
    <x v="0"/>
    <x v="0"/>
    <x v="0"/>
    <m/>
    <x v="0"/>
    <x v="0"/>
    <x v="0"/>
    <x v="0"/>
    <x v="9"/>
  </r>
  <r>
    <s v="2022/Pulau Lanting/Jaringan"/>
    <x v="9"/>
    <x v="4"/>
    <x v="9"/>
    <x v="10"/>
    <x v="140"/>
    <x v="1"/>
    <x v="3"/>
    <x v="0"/>
    <x v="1"/>
    <x v="0"/>
    <x v="4"/>
    <x v="0"/>
    <x v="0"/>
    <x v="0"/>
    <x v="0"/>
    <x v="0"/>
    <x v="0"/>
    <m/>
    <x v="0"/>
    <x v="0"/>
    <x v="0"/>
    <x v="0"/>
    <x v="9"/>
  </r>
  <r>
    <s v="2022/Tanjung Isuy/Jaringan"/>
    <x v="9"/>
    <x v="4"/>
    <x v="9"/>
    <x v="10"/>
    <x v="139"/>
    <x v="1"/>
    <x v="3"/>
    <x v="0"/>
    <x v="1"/>
    <x v="0"/>
    <x v="4"/>
    <x v="0"/>
    <x v="0"/>
    <x v="0"/>
    <x v="0"/>
    <x v="0"/>
    <x v="0"/>
    <m/>
    <x v="0"/>
    <x v="0"/>
    <x v="0"/>
    <x v="0"/>
    <x v="9"/>
  </r>
  <r>
    <s v="2022/Tanjung Jan/Jaringan"/>
    <x v="9"/>
    <x v="4"/>
    <x v="9"/>
    <x v="10"/>
    <x v="138"/>
    <x v="1"/>
    <x v="3"/>
    <x v="0"/>
    <x v="1"/>
    <x v="0"/>
    <x v="4"/>
    <x v="0"/>
    <x v="0"/>
    <x v="0"/>
    <x v="0"/>
    <x v="0"/>
    <x v="0"/>
    <m/>
    <x v="0"/>
    <x v="0"/>
    <x v="0"/>
    <x v="0"/>
    <x v="9"/>
  </r>
  <r>
    <s v="2022/Tanjung Jone/Jaringan"/>
    <x v="9"/>
    <x v="4"/>
    <x v="9"/>
    <x v="10"/>
    <x v="137"/>
    <x v="1"/>
    <x v="3"/>
    <x v="0"/>
    <x v="1"/>
    <x v="0"/>
    <x v="4"/>
    <x v="0"/>
    <x v="0"/>
    <x v="0"/>
    <x v="0"/>
    <x v="0"/>
    <x v="0"/>
    <m/>
    <x v="0"/>
    <x v="0"/>
    <x v="0"/>
    <x v="0"/>
    <x v="9"/>
  </r>
  <r>
    <s v="2022/Mancong/Jaringan"/>
    <x v="9"/>
    <x v="4"/>
    <x v="9"/>
    <x v="10"/>
    <x v="120"/>
    <x v="1"/>
    <x v="1"/>
    <x v="0"/>
    <x v="1"/>
    <x v="0"/>
    <x v="2"/>
    <x v="0"/>
    <x v="0"/>
    <x v="0"/>
    <x v="0"/>
    <x v="0"/>
    <x v="0"/>
    <m/>
    <x v="0"/>
    <x v="0"/>
    <x v="0"/>
    <x v="0"/>
    <x v="9"/>
  </r>
  <r>
    <s v="2022/Bukit Harapan/Jaringan"/>
    <x v="9"/>
    <x v="4"/>
    <x v="9"/>
    <x v="0"/>
    <x v="136"/>
    <x v="1"/>
    <x v="3"/>
    <x v="0"/>
    <x v="1"/>
    <x v="0"/>
    <x v="4"/>
    <x v="0"/>
    <x v="0"/>
    <x v="0"/>
    <x v="0"/>
    <x v="0"/>
    <x v="0"/>
    <m/>
    <x v="0"/>
    <x v="0"/>
    <x v="0"/>
    <x v="0"/>
    <x v="9"/>
  </r>
  <r>
    <s v="2022/Gerunggung/Jaringan"/>
    <x v="9"/>
    <x v="4"/>
    <x v="9"/>
    <x v="0"/>
    <x v="134"/>
    <x v="2"/>
    <x v="2"/>
    <x v="0"/>
    <x v="1"/>
    <x v="0"/>
    <x v="3"/>
    <x v="0"/>
    <x v="0"/>
    <x v="0"/>
    <x v="0"/>
    <x v="0"/>
    <x v="0"/>
    <m/>
    <x v="0"/>
    <x v="0"/>
    <x v="0"/>
    <x v="0"/>
    <x v="9"/>
  </r>
  <r>
    <s v="2022/Jambuk/Jaringan"/>
    <x v="9"/>
    <x v="4"/>
    <x v="9"/>
    <x v="0"/>
    <x v="133"/>
    <x v="1"/>
    <x v="3"/>
    <x v="0"/>
    <x v="1"/>
    <x v="0"/>
    <x v="4"/>
    <x v="0"/>
    <x v="0"/>
    <x v="0"/>
    <x v="0"/>
    <x v="0"/>
    <x v="0"/>
    <m/>
    <x v="0"/>
    <x v="0"/>
    <x v="0"/>
    <x v="0"/>
    <x v="9"/>
  </r>
  <r>
    <s v="2022/Jambuk Makmur/Jaringan"/>
    <x v="9"/>
    <x v="4"/>
    <x v="9"/>
    <x v="0"/>
    <x v="132"/>
    <x v="1"/>
    <x v="3"/>
    <x v="0"/>
    <x v="1"/>
    <x v="0"/>
    <x v="4"/>
    <x v="0"/>
    <x v="0"/>
    <x v="0"/>
    <x v="0"/>
    <x v="0"/>
    <x v="0"/>
    <m/>
    <x v="0"/>
    <x v="0"/>
    <x v="0"/>
    <x v="0"/>
    <x v="9"/>
  </r>
  <r>
    <s v="2022/Lemper/Jaringan"/>
    <x v="9"/>
    <x v="4"/>
    <x v="9"/>
    <x v="0"/>
    <x v="131"/>
    <x v="2"/>
    <x v="2"/>
    <x v="0"/>
    <x v="1"/>
    <x v="0"/>
    <x v="3"/>
    <x v="0"/>
    <x v="0"/>
    <x v="0"/>
    <x v="0"/>
    <x v="0"/>
    <x v="0"/>
    <m/>
    <x v="0"/>
    <x v="0"/>
    <x v="0"/>
    <x v="0"/>
    <x v="9"/>
  </r>
  <r>
    <s v="2022/Muara Gusik/Jaringan"/>
    <x v="9"/>
    <x v="4"/>
    <x v="9"/>
    <x v="0"/>
    <x v="130"/>
    <x v="1"/>
    <x v="3"/>
    <x v="0"/>
    <x v="1"/>
    <x v="0"/>
    <x v="4"/>
    <x v="0"/>
    <x v="0"/>
    <x v="0"/>
    <x v="0"/>
    <x v="0"/>
    <x v="0"/>
    <m/>
    <x v="0"/>
    <x v="0"/>
    <x v="0"/>
    <x v="0"/>
    <x v="9"/>
  </r>
  <r>
    <s v="2022/Muara Kedang/Jaringan"/>
    <x v="9"/>
    <x v="4"/>
    <x v="9"/>
    <x v="0"/>
    <x v="129"/>
    <x v="1"/>
    <x v="3"/>
    <x v="0"/>
    <x v="1"/>
    <x v="0"/>
    <x v="4"/>
    <x v="0"/>
    <x v="0"/>
    <x v="0"/>
    <x v="0"/>
    <x v="0"/>
    <x v="0"/>
    <m/>
    <x v="0"/>
    <x v="0"/>
    <x v="0"/>
    <x v="0"/>
    <x v="9"/>
  </r>
  <r>
    <s v="2022/Muara Siram /Jaringan"/>
    <x v="9"/>
    <x v="4"/>
    <x v="9"/>
    <x v="0"/>
    <x v="128"/>
    <x v="2"/>
    <x v="2"/>
    <x v="0"/>
    <x v="1"/>
    <x v="0"/>
    <x v="3"/>
    <x v="0"/>
    <x v="0"/>
    <x v="0"/>
    <x v="0"/>
    <x v="0"/>
    <x v="0"/>
    <m/>
    <x v="0"/>
    <x v="0"/>
    <x v="0"/>
    <x v="0"/>
    <x v="9"/>
  </r>
  <r>
    <s v="2022/Siram Makmur/Jaringan"/>
    <x v="9"/>
    <x v="4"/>
    <x v="9"/>
    <x v="0"/>
    <x v="127"/>
    <x v="1"/>
    <x v="1"/>
    <x v="0"/>
    <x v="1"/>
    <x v="0"/>
    <x v="2"/>
    <x v="0"/>
    <x v="0"/>
    <x v="0"/>
    <x v="0"/>
    <x v="0"/>
    <x v="0"/>
    <m/>
    <x v="0"/>
    <x v="0"/>
    <x v="0"/>
    <x v="0"/>
    <x v="9"/>
  </r>
  <r>
    <s v="2022/Siram Jaya/Jaringan"/>
    <x v="9"/>
    <x v="4"/>
    <x v="9"/>
    <x v="0"/>
    <x v="126"/>
    <x v="1"/>
    <x v="1"/>
    <x v="0"/>
    <x v="1"/>
    <x v="0"/>
    <x v="2"/>
    <x v="0"/>
    <x v="0"/>
    <x v="0"/>
    <x v="0"/>
    <x v="0"/>
    <x v="0"/>
    <m/>
    <x v="0"/>
    <x v="0"/>
    <x v="0"/>
    <x v="0"/>
    <x v="9"/>
  </r>
  <r>
    <s v="2022/Deraya/Jaringan"/>
    <x v="9"/>
    <x v="4"/>
    <x v="9"/>
    <x v="0"/>
    <x v="135"/>
    <x v="2"/>
    <x v="2"/>
    <x v="0"/>
    <x v="1"/>
    <x v="0"/>
    <x v="3"/>
    <x v="0"/>
    <x v="0"/>
    <x v="0"/>
    <x v="0"/>
    <x v="0"/>
    <x v="0"/>
    <m/>
    <x v="0"/>
    <x v="0"/>
    <x v="0"/>
    <x v="0"/>
    <x v="9"/>
  </r>
  <r>
    <s v="2022/Lembonah/Jaringan"/>
    <x v="9"/>
    <x v="4"/>
    <x v="9"/>
    <x v="10"/>
    <x v="108"/>
    <x v="1"/>
    <x v="3"/>
    <x v="0"/>
    <x v="1"/>
    <x v="0"/>
    <x v="4"/>
    <x v="0"/>
    <x v="0"/>
    <x v="0"/>
    <x v="0"/>
    <x v="0"/>
    <x v="0"/>
    <m/>
    <x v="0"/>
    <x v="0"/>
    <x v="0"/>
    <x v="0"/>
    <x v="9"/>
  </r>
  <r>
    <s v="2022/Bekokong Makmur/Jaringan"/>
    <x v="9"/>
    <x v="4"/>
    <x v="9"/>
    <x v="10"/>
    <x v="99"/>
    <x v="1"/>
    <x v="1"/>
    <x v="0"/>
    <x v="1"/>
    <x v="0"/>
    <x v="2"/>
    <x v="0"/>
    <x v="0"/>
    <x v="0"/>
    <x v="0"/>
    <x v="0"/>
    <x v="0"/>
    <m/>
    <x v="0"/>
    <x v="0"/>
    <x v="0"/>
    <x v="0"/>
    <x v="9"/>
  </r>
  <r>
    <s v="2022/Tukuq/Jaringan"/>
    <x v="9"/>
    <x v="4"/>
    <x v="9"/>
    <x v="11"/>
    <x v="100"/>
    <x v="2"/>
    <x v="2"/>
    <x v="0"/>
    <x v="1"/>
    <x v="0"/>
    <x v="3"/>
    <x v="0"/>
    <x v="0"/>
    <x v="0"/>
    <x v="0"/>
    <x v="0"/>
    <x v="0"/>
    <m/>
    <x v="0"/>
    <x v="0"/>
    <x v="0"/>
    <x v="0"/>
    <x v="9"/>
  </r>
  <r>
    <s v="2022/Kendesiq/Jaringan"/>
    <x v="9"/>
    <x v="4"/>
    <x v="9"/>
    <x v="12"/>
    <x v="193"/>
    <x v="2"/>
    <x v="2"/>
    <x v="0"/>
    <x v="1"/>
    <x v="0"/>
    <x v="3"/>
    <x v="0"/>
    <x v="0"/>
    <x v="0"/>
    <x v="0"/>
    <x v="0"/>
    <x v="0"/>
    <m/>
    <x v="0"/>
    <x v="0"/>
    <x v="0"/>
    <x v="0"/>
    <x v="9"/>
  </r>
  <r>
    <s v="2022/Kenyanyan/Jaringan"/>
    <x v="9"/>
    <x v="4"/>
    <x v="9"/>
    <x v="12"/>
    <x v="146"/>
    <x v="2"/>
    <x v="2"/>
    <x v="0"/>
    <x v="1"/>
    <x v="0"/>
    <x v="3"/>
    <x v="0"/>
    <x v="0"/>
    <x v="0"/>
    <x v="0"/>
    <x v="0"/>
    <x v="0"/>
    <m/>
    <x v="0"/>
    <x v="0"/>
    <x v="0"/>
    <x v="0"/>
    <x v="9"/>
  </r>
  <r>
    <s v="2022/Kiaq/Jaringan"/>
    <x v="9"/>
    <x v="4"/>
    <x v="9"/>
    <x v="12"/>
    <x v="144"/>
    <x v="2"/>
    <x v="2"/>
    <x v="0"/>
    <x v="1"/>
    <x v="0"/>
    <x v="3"/>
    <x v="0"/>
    <x v="0"/>
    <x v="0"/>
    <x v="0"/>
    <x v="0"/>
    <x v="0"/>
    <m/>
    <x v="0"/>
    <x v="0"/>
    <x v="0"/>
    <x v="0"/>
    <x v="9"/>
  </r>
  <r>
    <s v="2022/Lendian Liang Nayuk/Jaringan"/>
    <x v="9"/>
    <x v="4"/>
    <x v="9"/>
    <x v="12"/>
    <x v="118"/>
    <x v="2"/>
    <x v="2"/>
    <x v="0"/>
    <x v="1"/>
    <x v="0"/>
    <x v="3"/>
    <x v="0"/>
    <x v="0"/>
    <x v="0"/>
    <x v="0"/>
    <x v="0"/>
    <x v="0"/>
    <m/>
    <x v="0"/>
    <x v="0"/>
    <x v="0"/>
    <x v="0"/>
    <x v="9"/>
  </r>
  <r>
    <s v="2022/Muara Kelawit/Jaringan"/>
    <x v="9"/>
    <x v="4"/>
    <x v="9"/>
    <x v="12"/>
    <x v="117"/>
    <x v="1"/>
    <x v="1"/>
    <x v="0"/>
    <x v="1"/>
    <x v="0"/>
    <x v="2"/>
    <x v="0"/>
    <x v="0"/>
    <x v="0"/>
    <x v="0"/>
    <x v="0"/>
    <x v="0"/>
    <m/>
    <x v="0"/>
    <x v="0"/>
    <x v="0"/>
    <x v="0"/>
    <x v="9"/>
  </r>
  <r>
    <s v="2022/Muara Ponak/Jaringan"/>
    <x v="9"/>
    <x v="4"/>
    <x v="9"/>
    <x v="12"/>
    <x v="116"/>
    <x v="1"/>
    <x v="1"/>
    <x v="0"/>
    <x v="1"/>
    <x v="0"/>
    <x v="2"/>
    <x v="0"/>
    <x v="0"/>
    <x v="0"/>
    <x v="0"/>
    <x v="0"/>
    <x v="0"/>
    <m/>
    <x v="0"/>
    <x v="0"/>
    <x v="0"/>
    <x v="0"/>
    <x v="9"/>
  </r>
  <r>
    <s v="2022/Muhur/Jaringan"/>
    <x v="9"/>
    <x v="4"/>
    <x v="9"/>
    <x v="12"/>
    <x v="115"/>
    <x v="1"/>
    <x v="3"/>
    <x v="0"/>
    <x v="1"/>
    <x v="0"/>
    <x v="4"/>
    <x v="0"/>
    <x v="0"/>
    <x v="0"/>
    <x v="0"/>
    <x v="0"/>
    <x v="0"/>
    <m/>
    <x v="0"/>
    <x v="0"/>
    <x v="0"/>
    <x v="0"/>
    <x v="9"/>
  </r>
  <r>
    <s v="2022/Penawang/Jaringan"/>
    <x v="9"/>
    <x v="4"/>
    <x v="9"/>
    <x v="12"/>
    <x v="114"/>
    <x v="1"/>
    <x v="1"/>
    <x v="0"/>
    <x v="1"/>
    <x v="0"/>
    <x v="2"/>
    <x v="0"/>
    <x v="0"/>
    <x v="0"/>
    <x v="0"/>
    <x v="0"/>
    <x v="0"/>
    <m/>
    <x v="0"/>
    <x v="0"/>
    <x v="0"/>
    <x v="0"/>
    <x v="9"/>
  </r>
  <r>
    <s v="2022/Rikong/Jaringan"/>
    <x v="9"/>
    <x v="4"/>
    <x v="9"/>
    <x v="12"/>
    <x v="113"/>
    <x v="1"/>
    <x v="1"/>
    <x v="0"/>
    <x v="1"/>
    <x v="0"/>
    <x v="2"/>
    <x v="0"/>
    <x v="0"/>
    <x v="0"/>
    <x v="0"/>
    <x v="0"/>
    <x v="0"/>
    <m/>
    <x v="0"/>
    <x v="0"/>
    <x v="0"/>
    <x v="0"/>
    <x v="9"/>
  </r>
  <r>
    <s v="2022/Sang Sang (Sansang)/Jaringan"/>
    <x v="9"/>
    <x v="4"/>
    <x v="9"/>
    <x v="12"/>
    <x v="112"/>
    <x v="1"/>
    <x v="3"/>
    <x v="0"/>
    <x v="1"/>
    <x v="0"/>
    <x v="4"/>
    <x v="0"/>
    <x v="0"/>
    <x v="0"/>
    <x v="0"/>
    <x v="0"/>
    <x v="0"/>
    <m/>
    <x v="0"/>
    <x v="0"/>
    <x v="0"/>
    <x v="0"/>
    <x v="9"/>
  </r>
  <r>
    <s v="2022/Tanah Mea (Tana Mea)/Jaringan"/>
    <x v="9"/>
    <x v="4"/>
    <x v="9"/>
    <x v="12"/>
    <x v="111"/>
    <x v="1"/>
    <x v="3"/>
    <x v="0"/>
    <x v="1"/>
    <x v="0"/>
    <x v="4"/>
    <x v="0"/>
    <x v="0"/>
    <x v="0"/>
    <x v="0"/>
    <x v="0"/>
    <x v="0"/>
    <m/>
    <x v="0"/>
    <x v="0"/>
    <x v="0"/>
    <x v="0"/>
    <x v="9"/>
  </r>
  <r>
    <s v="2022/Tebisaq/Jaringan"/>
    <x v="9"/>
    <x v="4"/>
    <x v="9"/>
    <x v="12"/>
    <x v="110"/>
    <x v="1"/>
    <x v="3"/>
    <x v="0"/>
    <x v="1"/>
    <x v="0"/>
    <x v="4"/>
    <x v="0"/>
    <x v="0"/>
    <x v="0"/>
    <x v="0"/>
    <x v="0"/>
    <x v="0"/>
    <m/>
    <x v="0"/>
    <x v="0"/>
    <x v="0"/>
    <x v="0"/>
    <x v="9"/>
  </r>
  <r>
    <s v="2022/Tendiq/Jaringan"/>
    <x v="9"/>
    <x v="4"/>
    <x v="9"/>
    <x v="12"/>
    <x v="119"/>
    <x v="1"/>
    <x v="1"/>
    <x v="0"/>
    <x v="1"/>
    <x v="0"/>
    <x v="2"/>
    <x v="0"/>
    <x v="0"/>
    <x v="0"/>
    <x v="0"/>
    <x v="0"/>
    <x v="0"/>
    <m/>
    <x v="0"/>
    <x v="0"/>
    <x v="0"/>
    <x v="0"/>
    <x v="9"/>
  </r>
  <r>
    <s v="2022/Anan Jaya/Jaringan"/>
    <x v="9"/>
    <x v="4"/>
    <x v="9"/>
    <x v="11"/>
    <x v="109"/>
    <x v="2"/>
    <x v="2"/>
    <x v="0"/>
    <x v="1"/>
    <x v="0"/>
    <x v="3"/>
    <x v="0"/>
    <x v="0"/>
    <x v="0"/>
    <x v="0"/>
    <x v="0"/>
    <x v="0"/>
    <m/>
    <x v="0"/>
    <x v="0"/>
    <x v="0"/>
    <x v="0"/>
    <x v="9"/>
  </r>
  <r>
    <s v="2022/Dilang Puti/Jaringan"/>
    <x v="9"/>
    <x v="4"/>
    <x v="9"/>
    <x v="11"/>
    <x v="107"/>
    <x v="1"/>
    <x v="3"/>
    <x v="0"/>
    <x v="1"/>
    <x v="0"/>
    <x v="4"/>
    <x v="0"/>
    <x v="0"/>
    <x v="0"/>
    <x v="0"/>
    <x v="0"/>
    <x v="0"/>
    <m/>
    <x v="0"/>
    <x v="0"/>
    <x v="0"/>
    <x v="0"/>
    <x v="9"/>
  </r>
  <r>
    <s v="2022/Jelmu Sibak/Jaringan"/>
    <x v="9"/>
    <x v="4"/>
    <x v="9"/>
    <x v="11"/>
    <x v="106"/>
    <x v="2"/>
    <x v="2"/>
    <x v="0"/>
    <x v="1"/>
    <x v="0"/>
    <x v="3"/>
    <x v="0"/>
    <x v="0"/>
    <x v="0"/>
    <x v="0"/>
    <x v="0"/>
    <x v="0"/>
    <m/>
    <x v="0"/>
    <x v="0"/>
    <x v="0"/>
    <x v="0"/>
    <x v="9"/>
  </r>
  <r>
    <s v="2022/Penarung/Jaringan"/>
    <x v="9"/>
    <x v="4"/>
    <x v="9"/>
    <x v="11"/>
    <x v="105"/>
    <x v="1"/>
    <x v="1"/>
    <x v="0"/>
    <x v="1"/>
    <x v="0"/>
    <x v="2"/>
    <x v="0"/>
    <x v="0"/>
    <x v="0"/>
    <x v="0"/>
    <x v="0"/>
    <x v="0"/>
    <m/>
    <x v="0"/>
    <x v="0"/>
    <x v="0"/>
    <x v="0"/>
    <x v="9"/>
  </r>
  <r>
    <s v="2022/Randa Empas/Jaringan"/>
    <x v="9"/>
    <x v="4"/>
    <x v="9"/>
    <x v="11"/>
    <x v="104"/>
    <x v="1"/>
    <x v="1"/>
    <x v="0"/>
    <x v="1"/>
    <x v="0"/>
    <x v="2"/>
    <x v="0"/>
    <x v="0"/>
    <x v="0"/>
    <x v="0"/>
    <x v="0"/>
    <x v="0"/>
    <m/>
    <x v="0"/>
    <x v="0"/>
    <x v="0"/>
    <x v="0"/>
    <x v="9"/>
  </r>
  <r>
    <s v="2022/Sambung/Jaringan"/>
    <x v="9"/>
    <x v="4"/>
    <x v="9"/>
    <x v="11"/>
    <x v="103"/>
    <x v="1"/>
    <x v="1"/>
    <x v="0"/>
    <x v="1"/>
    <x v="0"/>
    <x v="2"/>
    <x v="0"/>
    <x v="0"/>
    <x v="0"/>
    <x v="0"/>
    <x v="0"/>
    <x v="0"/>
    <m/>
    <x v="0"/>
    <x v="0"/>
    <x v="0"/>
    <x v="0"/>
    <x v="9"/>
  </r>
  <r>
    <s v="2022/Suakong/Jaringan"/>
    <x v="9"/>
    <x v="4"/>
    <x v="9"/>
    <x v="11"/>
    <x v="102"/>
    <x v="1"/>
    <x v="1"/>
    <x v="0"/>
    <x v="1"/>
    <x v="0"/>
    <x v="2"/>
    <x v="0"/>
    <x v="0"/>
    <x v="0"/>
    <x v="0"/>
    <x v="0"/>
    <x v="0"/>
    <m/>
    <x v="0"/>
    <x v="0"/>
    <x v="0"/>
    <x v="0"/>
    <x v="9"/>
  </r>
  <r>
    <s v="2022/Tende/Jaringan"/>
    <x v="9"/>
    <x v="4"/>
    <x v="9"/>
    <x v="11"/>
    <x v="101"/>
    <x v="1"/>
    <x v="1"/>
    <x v="0"/>
    <x v="1"/>
    <x v="0"/>
    <x v="2"/>
    <x v="0"/>
    <x v="0"/>
    <x v="0"/>
    <x v="0"/>
    <x v="0"/>
    <x v="0"/>
    <m/>
    <x v="0"/>
    <x v="0"/>
    <x v="0"/>
    <x v="0"/>
    <x v="9"/>
  </r>
  <r>
    <s v="2022/Resak/Jaringan"/>
    <x v="9"/>
    <x v="4"/>
    <x v="9"/>
    <x v="0"/>
    <x v="123"/>
    <x v="2"/>
    <x v="2"/>
    <x v="0"/>
    <x v="1"/>
    <x v="0"/>
    <x v="3"/>
    <x v="0"/>
    <x v="0"/>
    <x v="0"/>
    <x v="0"/>
    <x v="0"/>
    <x v="0"/>
    <m/>
    <x v="0"/>
    <x v="0"/>
    <x v="0"/>
    <x v="0"/>
    <x v="9"/>
  </r>
  <r>
    <s v="2022/Penawai/Jaringan"/>
    <x v="9"/>
    <x v="4"/>
    <x v="9"/>
    <x v="0"/>
    <x v="125"/>
    <x v="1"/>
    <x v="3"/>
    <x v="0"/>
    <x v="1"/>
    <x v="0"/>
    <x v="4"/>
    <x v="0"/>
    <x v="0"/>
    <x v="0"/>
    <x v="0"/>
    <x v="0"/>
    <x v="0"/>
    <m/>
    <x v="0"/>
    <x v="0"/>
    <x v="0"/>
    <x v="0"/>
    <x v="9"/>
  </r>
  <r>
    <s v="2022/Tanjung Sari/Jaringan"/>
    <x v="9"/>
    <x v="4"/>
    <x v="9"/>
    <x v="0"/>
    <x v="194"/>
    <x v="1"/>
    <x v="1"/>
    <x v="0"/>
    <x v="1"/>
    <x v="0"/>
    <x v="2"/>
    <x v="0"/>
    <x v="0"/>
    <x v="0"/>
    <x v="0"/>
    <x v="0"/>
    <x v="0"/>
    <m/>
    <x v="0"/>
    <x v="0"/>
    <x v="0"/>
    <x v="0"/>
    <x v="9"/>
  </r>
  <r>
    <s v="2022/Rambayan/Jaringan"/>
    <x v="9"/>
    <x v="4"/>
    <x v="9"/>
    <x v="6"/>
    <x v="28"/>
    <x v="1"/>
    <x v="3"/>
    <x v="0"/>
    <x v="1"/>
    <x v="0"/>
    <x v="4"/>
    <x v="0"/>
    <x v="0"/>
    <x v="0"/>
    <x v="0"/>
    <x v="0"/>
    <x v="0"/>
    <m/>
    <x v="0"/>
    <x v="0"/>
    <x v="0"/>
    <x v="0"/>
    <x v="9"/>
  </r>
  <r>
    <s v="2022/Sekolaq Oday/Jaringan"/>
    <x v="9"/>
    <x v="4"/>
    <x v="9"/>
    <x v="3"/>
    <x v="73"/>
    <x v="1"/>
    <x v="1"/>
    <x v="0"/>
    <x v="1"/>
    <x v="0"/>
    <x v="2"/>
    <x v="0"/>
    <x v="0"/>
    <x v="0"/>
    <x v="0"/>
    <x v="0"/>
    <x v="0"/>
    <m/>
    <x v="0"/>
    <x v="0"/>
    <x v="0"/>
    <x v="0"/>
    <x v="9"/>
  </r>
  <r>
    <s v="2022/Sri Mulyo/Jaringan"/>
    <x v="9"/>
    <x v="4"/>
    <x v="9"/>
    <x v="3"/>
    <x v="94"/>
    <x v="1"/>
    <x v="3"/>
    <x v="0"/>
    <x v="1"/>
    <x v="0"/>
    <x v="4"/>
    <x v="0"/>
    <x v="0"/>
    <x v="0"/>
    <x v="0"/>
    <x v="0"/>
    <x v="0"/>
    <m/>
    <x v="0"/>
    <x v="0"/>
    <x v="0"/>
    <x v="0"/>
    <x v="9"/>
  </r>
  <r>
    <s v="2022/Sumber Bangun/Jaringan"/>
    <x v="9"/>
    <x v="4"/>
    <x v="9"/>
    <x v="3"/>
    <x v="93"/>
    <x v="1"/>
    <x v="3"/>
    <x v="0"/>
    <x v="1"/>
    <x v="0"/>
    <x v="4"/>
    <x v="0"/>
    <x v="0"/>
    <x v="0"/>
    <x v="0"/>
    <x v="0"/>
    <x v="0"/>
    <m/>
    <x v="0"/>
    <x v="0"/>
    <x v="0"/>
    <x v="0"/>
    <x v="9"/>
  </r>
  <r>
    <s v="2022/Sumber Rejo/Jaringan"/>
    <x v="9"/>
    <x v="4"/>
    <x v="9"/>
    <x v="3"/>
    <x v="92"/>
    <x v="1"/>
    <x v="3"/>
    <x v="0"/>
    <x v="1"/>
    <x v="0"/>
    <x v="4"/>
    <x v="0"/>
    <x v="0"/>
    <x v="0"/>
    <x v="0"/>
    <x v="0"/>
    <x v="0"/>
    <m/>
    <x v="0"/>
    <x v="0"/>
    <x v="0"/>
    <x v="0"/>
    <x v="9"/>
  </r>
  <r>
    <s v="2022/Leleng/Jaringan"/>
    <x v="9"/>
    <x v="4"/>
    <x v="9"/>
    <x v="3"/>
    <x v="91"/>
    <x v="1"/>
    <x v="3"/>
    <x v="0"/>
    <x v="1"/>
    <x v="0"/>
    <x v="4"/>
    <x v="0"/>
    <x v="0"/>
    <x v="0"/>
    <x v="0"/>
    <x v="0"/>
    <x v="0"/>
    <m/>
    <x v="0"/>
    <x v="0"/>
    <x v="0"/>
    <x v="0"/>
    <x v="9"/>
  </r>
  <r>
    <s v="2022/Empakuq/Jaringan"/>
    <x v="9"/>
    <x v="4"/>
    <x v="9"/>
    <x v="9"/>
    <x v="90"/>
    <x v="1"/>
    <x v="1"/>
    <x v="0"/>
    <x v="1"/>
    <x v="0"/>
    <x v="2"/>
    <x v="0"/>
    <x v="0"/>
    <x v="0"/>
    <x v="0"/>
    <x v="0"/>
    <x v="0"/>
    <m/>
    <x v="0"/>
    <x v="0"/>
    <x v="0"/>
    <x v="0"/>
    <x v="9"/>
  </r>
  <r>
    <s v="2022/Empas/Jaringan"/>
    <x v="9"/>
    <x v="4"/>
    <x v="9"/>
    <x v="9"/>
    <x v="89"/>
    <x v="1"/>
    <x v="1"/>
    <x v="0"/>
    <x v="1"/>
    <x v="0"/>
    <x v="2"/>
    <x v="0"/>
    <x v="0"/>
    <x v="0"/>
    <x v="0"/>
    <x v="0"/>
    <x v="0"/>
    <m/>
    <x v="0"/>
    <x v="0"/>
    <x v="0"/>
    <x v="0"/>
    <x v="9"/>
  </r>
  <r>
    <s v="2022/Melak Ilir/Jaringan"/>
    <x v="9"/>
    <x v="4"/>
    <x v="9"/>
    <x v="9"/>
    <x v="88"/>
    <x v="1"/>
    <x v="3"/>
    <x v="0"/>
    <x v="1"/>
    <x v="0"/>
    <x v="4"/>
    <x v="0"/>
    <x v="0"/>
    <x v="0"/>
    <x v="0"/>
    <x v="0"/>
    <x v="0"/>
    <m/>
    <x v="0"/>
    <x v="0"/>
    <x v="0"/>
    <x v="0"/>
    <x v="9"/>
  </r>
  <r>
    <s v="2022/Melak Ulu/Jaringan"/>
    <x v="9"/>
    <x v="4"/>
    <x v="9"/>
    <x v="9"/>
    <x v="87"/>
    <x v="1"/>
    <x v="3"/>
    <x v="0"/>
    <x v="1"/>
    <x v="0"/>
    <x v="4"/>
    <x v="0"/>
    <x v="0"/>
    <x v="0"/>
    <x v="0"/>
    <x v="0"/>
    <x v="0"/>
    <m/>
    <x v="0"/>
    <x v="0"/>
    <x v="0"/>
    <x v="0"/>
    <x v="9"/>
  </r>
  <r>
    <s v="2022/Sekolaq Muliaq/Jaringan"/>
    <x v="9"/>
    <x v="4"/>
    <x v="9"/>
    <x v="3"/>
    <x v="72"/>
    <x v="1"/>
    <x v="3"/>
    <x v="0"/>
    <x v="1"/>
    <x v="0"/>
    <x v="4"/>
    <x v="0"/>
    <x v="0"/>
    <x v="0"/>
    <x v="0"/>
    <x v="0"/>
    <x v="0"/>
    <m/>
    <x v="0"/>
    <x v="0"/>
    <x v="0"/>
    <x v="0"/>
    <x v="9"/>
  </r>
  <r>
    <s v="2022/Muara Benangaq/Jaringan"/>
    <x v="9"/>
    <x v="4"/>
    <x v="9"/>
    <x v="9"/>
    <x v="86"/>
    <x v="1"/>
    <x v="1"/>
    <x v="0"/>
    <x v="1"/>
    <x v="0"/>
    <x v="2"/>
    <x v="0"/>
    <x v="0"/>
    <x v="0"/>
    <x v="0"/>
    <x v="0"/>
    <x v="0"/>
    <m/>
    <x v="0"/>
    <x v="0"/>
    <x v="0"/>
    <x v="0"/>
    <x v="9"/>
  </r>
  <r>
    <s v="2022/Bangun Sari/Jaringan"/>
    <x v="9"/>
    <x v="4"/>
    <x v="9"/>
    <x v="8"/>
    <x v="84"/>
    <x v="1"/>
    <x v="1"/>
    <x v="0"/>
    <x v="1"/>
    <x v="0"/>
    <x v="2"/>
    <x v="0"/>
    <x v="0"/>
    <x v="0"/>
    <x v="0"/>
    <x v="0"/>
    <x v="0"/>
    <m/>
    <x v="0"/>
    <x v="0"/>
    <x v="0"/>
    <x v="0"/>
    <x v="9"/>
  </r>
  <r>
    <s v="2022/Bigung Baru/Jaringan"/>
    <x v="9"/>
    <x v="4"/>
    <x v="9"/>
    <x v="8"/>
    <x v="83"/>
    <x v="1"/>
    <x v="3"/>
    <x v="0"/>
    <x v="1"/>
    <x v="0"/>
    <x v="4"/>
    <x v="0"/>
    <x v="0"/>
    <x v="0"/>
    <x v="0"/>
    <x v="0"/>
    <x v="0"/>
    <m/>
    <x v="0"/>
    <x v="0"/>
    <x v="0"/>
    <x v="0"/>
    <x v="9"/>
  </r>
  <r>
    <s v="2022/Linggang Amer/Jaringan"/>
    <x v="9"/>
    <x v="4"/>
    <x v="9"/>
    <x v="8"/>
    <x v="82"/>
    <x v="2"/>
    <x v="2"/>
    <x v="0"/>
    <x v="1"/>
    <x v="0"/>
    <x v="3"/>
    <x v="0"/>
    <x v="0"/>
    <x v="0"/>
    <x v="0"/>
    <x v="0"/>
    <x v="0"/>
    <m/>
    <x v="0"/>
    <x v="0"/>
    <x v="0"/>
    <x v="0"/>
    <x v="9"/>
  </r>
  <r>
    <s v="2022/Linggang Bigung/Jaringan"/>
    <x v="9"/>
    <x v="4"/>
    <x v="9"/>
    <x v="8"/>
    <x v="81"/>
    <x v="1"/>
    <x v="3"/>
    <x v="0"/>
    <x v="1"/>
    <x v="0"/>
    <x v="4"/>
    <x v="0"/>
    <x v="0"/>
    <x v="0"/>
    <x v="0"/>
    <x v="0"/>
    <x v="0"/>
    <m/>
    <x v="0"/>
    <x v="0"/>
    <x v="0"/>
    <x v="0"/>
    <x v="9"/>
  </r>
  <r>
    <s v="2022/Linggang Kebut/Jaringan"/>
    <x v="9"/>
    <x v="4"/>
    <x v="9"/>
    <x v="8"/>
    <x v="80"/>
    <x v="1"/>
    <x v="1"/>
    <x v="0"/>
    <x v="1"/>
    <x v="0"/>
    <x v="2"/>
    <x v="0"/>
    <x v="0"/>
    <x v="0"/>
    <x v="0"/>
    <x v="0"/>
    <x v="0"/>
    <m/>
    <x v="0"/>
    <x v="0"/>
    <x v="0"/>
    <x v="0"/>
    <x v="9"/>
  </r>
  <r>
    <s v="2022/Linggang Mapan/Jaringan"/>
    <x v="9"/>
    <x v="4"/>
    <x v="9"/>
    <x v="8"/>
    <x v="79"/>
    <x v="2"/>
    <x v="2"/>
    <x v="0"/>
    <x v="1"/>
    <x v="0"/>
    <x v="3"/>
    <x v="0"/>
    <x v="0"/>
    <x v="0"/>
    <x v="0"/>
    <x v="0"/>
    <x v="0"/>
    <m/>
    <x v="0"/>
    <x v="0"/>
    <x v="0"/>
    <x v="0"/>
    <x v="9"/>
  </r>
  <r>
    <s v="2022/Linggang Melapeh/Jaringan"/>
    <x v="9"/>
    <x v="4"/>
    <x v="9"/>
    <x v="8"/>
    <x v="78"/>
    <x v="2"/>
    <x v="2"/>
    <x v="0"/>
    <x v="1"/>
    <x v="0"/>
    <x v="3"/>
    <x v="0"/>
    <x v="0"/>
    <x v="0"/>
    <x v="0"/>
    <x v="0"/>
    <x v="0"/>
    <m/>
    <x v="0"/>
    <x v="0"/>
    <x v="0"/>
    <x v="0"/>
    <x v="9"/>
  </r>
  <r>
    <s v="2022/Linggang Mencelew/Jaringan"/>
    <x v="9"/>
    <x v="4"/>
    <x v="9"/>
    <x v="8"/>
    <x v="77"/>
    <x v="2"/>
    <x v="2"/>
    <x v="0"/>
    <x v="1"/>
    <x v="0"/>
    <x v="3"/>
    <x v="0"/>
    <x v="0"/>
    <x v="0"/>
    <x v="0"/>
    <x v="0"/>
    <x v="0"/>
    <m/>
    <x v="0"/>
    <x v="0"/>
    <x v="0"/>
    <x v="0"/>
    <x v="9"/>
  </r>
  <r>
    <s v="2022/Melapeh Baru/Jaringan"/>
    <x v="9"/>
    <x v="4"/>
    <x v="9"/>
    <x v="8"/>
    <x v="76"/>
    <x v="1"/>
    <x v="3"/>
    <x v="0"/>
    <x v="1"/>
    <x v="0"/>
    <x v="4"/>
    <x v="0"/>
    <x v="0"/>
    <x v="0"/>
    <x v="0"/>
    <x v="0"/>
    <x v="0"/>
    <m/>
    <x v="0"/>
    <x v="0"/>
    <x v="0"/>
    <x v="0"/>
    <x v="9"/>
  </r>
  <r>
    <s v="2022/Muara Bunyut/Jaringan"/>
    <x v="9"/>
    <x v="4"/>
    <x v="9"/>
    <x v="9"/>
    <x v="85"/>
    <x v="1"/>
    <x v="1"/>
    <x v="0"/>
    <x v="1"/>
    <x v="0"/>
    <x v="2"/>
    <x v="0"/>
    <x v="0"/>
    <x v="0"/>
    <x v="0"/>
    <x v="0"/>
    <x v="0"/>
    <m/>
    <x v="0"/>
    <x v="0"/>
    <x v="0"/>
    <x v="0"/>
    <x v="9"/>
  </r>
  <r>
    <s v="2022/Purwadadi/Jaringan"/>
    <x v="9"/>
    <x v="4"/>
    <x v="9"/>
    <x v="8"/>
    <x v="75"/>
    <x v="1"/>
    <x v="1"/>
    <x v="0"/>
    <x v="1"/>
    <x v="0"/>
    <x v="2"/>
    <x v="0"/>
    <x v="0"/>
    <x v="0"/>
    <x v="0"/>
    <x v="0"/>
    <x v="0"/>
    <m/>
    <x v="0"/>
    <x v="0"/>
    <x v="0"/>
    <x v="0"/>
    <x v="9"/>
  </r>
  <r>
    <s v="2022/Sekolaq Joleq/Jaringan"/>
    <x v="9"/>
    <x v="4"/>
    <x v="9"/>
    <x v="3"/>
    <x v="71"/>
    <x v="1"/>
    <x v="3"/>
    <x v="0"/>
    <x v="1"/>
    <x v="0"/>
    <x v="4"/>
    <x v="0"/>
    <x v="0"/>
    <x v="0"/>
    <x v="0"/>
    <x v="0"/>
    <x v="0"/>
    <m/>
    <x v="0"/>
    <x v="0"/>
    <x v="0"/>
    <x v="0"/>
    <x v="9"/>
  </r>
  <r>
    <s v="2022/Sumber Sari/Jaringan"/>
    <x v="9"/>
    <x v="4"/>
    <x v="9"/>
    <x v="7"/>
    <x v="51"/>
    <x v="1"/>
    <x v="3"/>
    <x v="0"/>
    <x v="1"/>
    <x v="0"/>
    <x v="4"/>
    <x v="0"/>
    <x v="0"/>
    <x v="0"/>
    <x v="0"/>
    <x v="0"/>
    <x v="0"/>
    <m/>
    <x v="0"/>
    <x v="0"/>
    <x v="0"/>
    <x v="0"/>
    <x v="9"/>
  </r>
  <r>
    <s v="2022/Asa/Jaringan"/>
    <x v="9"/>
    <x v="4"/>
    <x v="9"/>
    <x v="7"/>
    <x v="145"/>
    <x v="1"/>
    <x v="1"/>
    <x v="0"/>
    <x v="1"/>
    <x v="0"/>
    <x v="2"/>
    <x v="0"/>
    <x v="0"/>
    <x v="0"/>
    <x v="0"/>
    <x v="0"/>
    <x v="0"/>
    <m/>
    <x v="0"/>
    <x v="0"/>
    <x v="0"/>
    <x v="0"/>
    <x v="9"/>
  </r>
  <r>
    <s v="2022/Balok Asa/Jaringan"/>
    <x v="9"/>
    <x v="4"/>
    <x v="9"/>
    <x v="7"/>
    <x v="69"/>
    <x v="1"/>
    <x v="1"/>
    <x v="0"/>
    <x v="1"/>
    <x v="0"/>
    <x v="2"/>
    <x v="0"/>
    <x v="0"/>
    <x v="0"/>
    <x v="0"/>
    <x v="0"/>
    <x v="0"/>
    <m/>
    <x v="0"/>
    <x v="0"/>
    <x v="0"/>
    <x v="0"/>
    <x v="9"/>
  </r>
  <r>
    <s v="2022/Barong Tongkok/Jaringan"/>
    <x v="9"/>
    <x v="4"/>
    <x v="9"/>
    <x v="7"/>
    <x v="68"/>
    <x v="1"/>
    <x v="3"/>
    <x v="0"/>
    <x v="1"/>
    <x v="0"/>
    <x v="4"/>
    <x v="0"/>
    <x v="0"/>
    <x v="0"/>
    <x v="0"/>
    <x v="0"/>
    <x v="0"/>
    <m/>
    <x v="0"/>
    <x v="0"/>
    <x v="0"/>
    <x v="0"/>
    <x v="9"/>
  </r>
  <r>
    <s v="2022/Belempung Ulaq/Jaringan"/>
    <x v="9"/>
    <x v="4"/>
    <x v="9"/>
    <x v="7"/>
    <x v="67"/>
    <x v="1"/>
    <x v="1"/>
    <x v="0"/>
    <x v="1"/>
    <x v="0"/>
    <x v="2"/>
    <x v="0"/>
    <x v="0"/>
    <x v="0"/>
    <x v="0"/>
    <x v="0"/>
    <x v="0"/>
    <m/>
    <x v="0"/>
    <x v="0"/>
    <x v="0"/>
    <x v="0"/>
    <x v="9"/>
  </r>
  <r>
    <s v="2022/Engkuni Pasek/Jaringan"/>
    <x v="9"/>
    <x v="4"/>
    <x v="9"/>
    <x v="7"/>
    <x v="66"/>
    <x v="1"/>
    <x v="1"/>
    <x v="0"/>
    <x v="1"/>
    <x v="0"/>
    <x v="2"/>
    <x v="0"/>
    <x v="0"/>
    <x v="0"/>
    <x v="0"/>
    <x v="0"/>
    <x v="0"/>
    <m/>
    <x v="0"/>
    <x v="0"/>
    <x v="0"/>
    <x v="0"/>
    <x v="9"/>
  </r>
  <r>
    <s v="2022/Geleo Asa/Jaringan"/>
    <x v="9"/>
    <x v="4"/>
    <x v="9"/>
    <x v="7"/>
    <x v="65"/>
    <x v="1"/>
    <x v="1"/>
    <x v="0"/>
    <x v="1"/>
    <x v="0"/>
    <x v="2"/>
    <x v="0"/>
    <x v="0"/>
    <x v="0"/>
    <x v="0"/>
    <x v="0"/>
    <x v="0"/>
    <m/>
    <x v="0"/>
    <x v="0"/>
    <x v="0"/>
    <x v="0"/>
    <x v="9"/>
  </r>
  <r>
    <s v="2022/Geleo Baru/Jaringan"/>
    <x v="9"/>
    <x v="4"/>
    <x v="9"/>
    <x v="7"/>
    <x v="64"/>
    <x v="1"/>
    <x v="3"/>
    <x v="0"/>
    <x v="1"/>
    <x v="0"/>
    <x v="4"/>
    <x v="0"/>
    <x v="0"/>
    <x v="0"/>
    <x v="0"/>
    <x v="0"/>
    <x v="0"/>
    <m/>
    <x v="0"/>
    <x v="0"/>
    <x v="0"/>
    <x v="0"/>
    <x v="9"/>
  </r>
  <r>
    <s v="2022/Gemuhan Asa/Jaringan"/>
    <x v="9"/>
    <x v="4"/>
    <x v="9"/>
    <x v="7"/>
    <x v="63"/>
    <x v="1"/>
    <x v="1"/>
    <x v="0"/>
    <x v="1"/>
    <x v="0"/>
    <x v="2"/>
    <x v="0"/>
    <x v="0"/>
    <x v="0"/>
    <x v="0"/>
    <x v="0"/>
    <x v="0"/>
    <m/>
    <x v="0"/>
    <x v="0"/>
    <x v="0"/>
    <x v="0"/>
    <x v="9"/>
  </r>
  <r>
    <s v="2022/Juaq Asa/Jaringan"/>
    <x v="9"/>
    <x v="4"/>
    <x v="9"/>
    <x v="7"/>
    <x v="62"/>
    <x v="1"/>
    <x v="1"/>
    <x v="0"/>
    <x v="1"/>
    <x v="0"/>
    <x v="2"/>
    <x v="0"/>
    <x v="0"/>
    <x v="0"/>
    <x v="0"/>
    <x v="0"/>
    <x v="0"/>
    <m/>
    <x v="0"/>
    <x v="0"/>
    <x v="0"/>
    <x v="0"/>
    <x v="9"/>
  </r>
  <r>
    <s v="2022/Sekolaq Darat/Jaringan"/>
    <x v="9"/>
    <x v="4"/>
    <x v="9"/>
    <x v="3"/>
    <x v="3"/>
    <x v="1"/>
    <x v="3"/>
    <x v="0"/>
    <x v="1"/>
    <x v="0"/>
    <x v="4"/>
    <x v="0"/>
    <x v="0"/>
    <x v="0"/>
    <x v="0"/>
    <x v="0"/>
    <x v="0"/>
    <m/>
    <x v="0"/>
    <x v="0"/>
    <x v="0"/>
    <x v="0"/>
    <x v="9"/>
  </r>
  <r>
    <s v="2022/Juhan Asa/Jaringan"/>
    <x v="9"/>
    <x v="4"/>
    <x v="9"/>
    <x v="7"/>
    <x v="61"/>
    <x v="1"/>
    <x v="1"/>
    <x v="0"/>
    <x v="1"/>
    <x v="0"/>
    <x v="2"/>
    <x v="0"/>
    <x v="0"/>
    <x v="0"/>
    <x v="0"/>
    <x v="0"/>
    <x v="0"/>
    <m/>
    <x v="0"/>
    <x v="0"/>
    <x v="0"/>
    <x v="0"/>
    <x v="9"/>
  </r>
  <r>
    <s v="2022/Muara Asa/Jaringan"/>
    <x v="9"/>
    <x v="4"/>
    <x v="9"/>
    <x v="7"/>
    <x v="60"/>
    <x v="2"/>
    <x v="2"/>
    <x v="0"/>
    <x v="1"/>
    <x v="0"/>
    <x v="3"/>
    <x v="0"/>
    <x v="0"/>
    <x v="0"/>
    <x v="0"/>
    <x v="0"/>
    <x v="0"/>
    <m/>
    <x v="0"/>
    <x v="0"/>
    <x v="0"/>
    <x v="0"/>
    <x v="9"/>
  </r>
  <r>
    <s v="2022/Ngenyan Asa/Jaringan"/>
    <x v="9"/>
    <x v="4"/>
    <x v="9"/>
    <x v="7"/>
    <x v="59"/>
    <x v="1"/>
    <x v="1"/>
    <x v="0"/>
    <x v="1"/>
    <x v="0"/>
    <x v="2"/>
    <x v="0"/>
    <x v="0"/>
    <x v="0"/>
    <x v="0"/>
    <x v="0"/>
    <x v="0"/>
    <m/>
    <x v="0"/>
    <x v="0"/>
    <x v="0"/>
    <x v="0"/>
    <x v="9"/>
  </r>
  <r>
    <s v="2022/Ombau Asa/Jaringan"/>
    <x v="9"/>
    <x v="4"/>
    <x v="9"/>
    <x v="7"/>
    <x v="58"/>
    <x v="1"/>
    <x v="1"/>
    <x v="0"/>
    <x v="1"/>
    <x v="0"/>
    <x v="2"/>
    <x v="0"/>
    <x v="0"/>
    <x v="0"/>
    <x v="0"/>
    <x v="0"/>
    <x v="0"/>
    <m/>
    <x v="0"/>
    <x v="0"/>
    <x v="0"/>
    <x v="0"/>
    <x v="9"/>
  </r>
  <r>
    <s v="2022/Ongko Asa/Jaringan"/>
    <x v="9"/>
    <x v="4"/>
    <x v="9"/>
    <x v="7"/>
    <x v="57"/>
    <x v="1"/>
    <x v="1"/>
    <x v="0"/>
    <x v="1"/>
    <x v="0"/>
    <x v="2"/>
    <x v="0"/>
    <x v="0"/>
    <x v="0"/>
    <x v="0"/>
    <x v="0"/>
    <x v="0"/>
    <m/>
    <x v="0"/>
    <x v="0"/>
    <x v="0"/>
    <x v="0"/>
    <x v="9"/>
  </r>
  <r>
    <s v="2022/Pepas Eheng/Jaringan"/>
    <x v="9"/>
    <x v="4"/>
    <x v="9"/>
    <x v="7"/>
    <x v="56"/>
    <x v="1"/>
    <x v="1"/>
    <x v="0"/>
    <x v="1"/>
    <x v="0"/>
    <x v="2"/>
    <x v="0"/>
    <x v="0"/>
    <x v="0"/>
    <x v="0"/>
    <x v="0"/>
    <x v="0"/>
    <m/>
    <x v="0"/>
    <x v="0"/>
    <x v="0"/>
    <x v="0"/>
    <x v="9"/>
  </r>
  <r>
    <s v="2022/Pepas/Pepes Asa/Jaringan"/>
    <x v="9"/>
    <x v="4"/>
    <x v="9"/>
    <x v="7"/>
    <x v="55"/>
    <x v="1"/>
    <x v="3"/>
    <x v="0"/>
    <x v="1"/>
    <x v="0"/>
    <x v="4"/>
    <x v="0"/>
    <x v="0"/>
    <x v="0"/>
    <x v="0"/>
    <x v="0"/>
    <x v="0"/>
    <m/>
    <x v="0"/>
    <x v="0"/>
    <x v="0"/>
    <x v="0"/>
    <x v="9"/>
  </r>
  <r>
    <s v="2022/Rejo Basuki/Jaringan"/>
    <x v="9"/>
    <x v="4"/>
    <x v="9"/>
    <x v="7"/>
    <x v="54"/>
    <x v="1"/>
    <x v="3"/>
    <x v="0"/>
    <x v="1"/>
    <x v="0"/>
    <x v="4"/>
    <x v="0"/>
    <x v="0"/>
    <x v="0"/>
    <x v="0"/>
    <x v="0"/>
    <x v="0"/>
    <m/>
    <x v="0"/>
    <x v="0"/>
    <x v="0"/>
    <x v="0"/>
    <x v="9"/>
  </r>
  <r>
    <s v="2022/Sendawar/Jaringan"/>
    <x v="9"/>
    <x v="4"/>
    <x v="9"/>
    <x v="7"/>
    <x v="53"/>
    <x v="1"/>
    <x v="3"/>
    <x v="0"/>
    <x v="1"/>
    <x v="0"/>
    <x v="4"/>
    <x v="0"/>
    <x v="0"/>
    <x v="0"/>
    <x v="0"/>
    <x v="0"/>
    <x v="0"/>
    <m/>
    <x v="0"/>
    <x v="0"/>
    <x v="0"/>
    <x v="0"/>
    <x v="9"/>
  </r>
  <r>
    <s v="2022/Simpang Raya/Jaringan"/>
    <x v="9"/>
    <x v="4"/>
    <x v="9"/>
    <x v="7"/>
    <x v="52"/>
    <x v="1"/>
    <x v="3"/>
    <x v="0"/>
    <x v="1"/>
    <x v="0"/>
    <x v="4"/>
    <x v="0"/>
    <x v="0"/>
    <x v="0"/>
    <x v="0"/>
    <x v="0"/>
    <x v="0"/>
    <m/>
    <x v="0"/>
    <x v="0"/>
    <x v="0"/>
    <x v="0"/>
    <x v="9"/>
  </r>
  <r>
    <s v="2022/Mencimai/Jaringan"/>
    <x v="9"/>
    <x v="4"/>
    <x v="9"/>
    <x v="7"/>
    <x v="70"/>
    <x v="1"/>
    <x v="3"/>
    <x v="0"/>
    <x v="1"/>
    <x v="0"/>
    <x v="4"/>
    <x v="0"/>
    <x v="0"/>
    <x v="0"/>
    <x v="0"/>
    <x v="0"/>
    <x v="0"/>
    <m/>
    <x v="0"/>
    <x v="0"/>
    <x v="0"/>
    <x v="0"/>
    <x v="9"/>
  </r>
  <r>
    <s v="2022/Tutuh (Tutung)/Jaringan"/>
    <x v="9"/>
    <x v="4"/>
    <x v="9"/>
    <x v="8"/>
    <x v="74"/>
    <x v="1"/>
    <x v="3"/>
    <x v="0"/>
    <x v="1"/>
    <x v="0"/>
    <x v="4"/>
    <x v="0"/>
    <x v="0"/>
    <x v="0"/>
    <x v="0"/>
    <x v="0"/>
    <x v="0"/>
    <m/>
    <x v="0"/>
    <x v="0"/>
    <x v="0"/>
    <x v="0"/>
    <x v="9"/>
  </r>
  <r>
    <s v="2022/Dempar/Jaringan"/>
    <x v="9"/>
    <x v="4"/>
    <x v="9"/>
    <x v="5"/>
    <x v="50"/>
    <x v="1"/>
    <x v="3"/>
    <x v="0"/>
    <x v="1"/>
    <x v="0"/>
    <x v="4"/>
    <x v="0"/>
    <x v="0"/>
    <x v="0"/>
    <x v="0"/>
    <x v="0"/>
    <x v="0"/>
    <m/>
    <x v="0"/>
    <x v="0"/>
    <x v="0"/>
    <x v="0"/>
    <x v="9"/>
  </r>
  <r>
    <s v="2022/Intu Lingau/Jaringan"/>
    <x v="9"/>
    <x v="4"/>
    <x v="9"/>
    <x v="5"/>
    <x v="49"/>
    <x v="2"/>
    <x v="2"/>
    <x v="0"/>
    <x v="1"/>
    <x v="0"/>
    <x v="3"/>
    <x v="0"/>
    <x v="0"/>
    <x v="0"/>
    <x v="0"/>
    <x v="0"/>
    <x v="0"/>
    <m/>
    <x v="0"/>
    <x v="0"/>
    <x v="0"/>
    <x v="0"/>
    <x v="9"/>
  </r>
  <r>
    <s v="2022/Keliway/Jaringan"/>
    <x v="9"/>
    <x v="4"/>
    <x v="9"/>
    <x v="4"/>
    <x v="27"/>
    <x v="2"/>
    <x v="2"/>
    <x v="0"/>
    <x v="1"/>
    <x v="0"/>
    <x v="3"/>
    <x v="0"/>
    <x v="0"/>
    <x v="0"/>
    <x v="0"/>
    <x v="0"/>
    <x v="0"/>
    <m/>
    <x v="0"/>
    <x v="0"/>
    <x v="0"/>
    <x v="0"/>
    <x v="9"/>
  </r>
  <r>
    <s v="2022/Long Daliq/Jaringan"/>
    <x v="9"/>
    <x v="4"/>
    <x v="9"/>
    <x v="4"/>
    <x v="46"/>
    <x v="2"/>
    <x v="2"/>
    <x v="0"/>
    <x v="1"/>
    <x v="0"/>
    <x v="3"/>
    <x v="0"/>
    <x v="0"/>
    <x v="0"/>
    <x v="0"/>
    <x v="0"/>
    <x v="0"/>
    <m/>
    <x v="0"/>
    <x v="0"/>
    <x v="0"/>
    <x v="0"/>
    <x v="9"/>
  </r>
  <r>
    <s v="2022/Long Iram Bayan/Jaringan"/>
    <x v="9"/>
    <x v="4"/>
    <x v="9"/>
    <x v="4"/>
    <x v="45"/>
    <x v="1"/>
    <x v="3"/>
    <x v="0"/>
    <x v="1"/>
    <x v="0"/>
    <x v="4"/>
    <x v="0"/>
    <x v="0"/>
    <x v="0"/>
    <x v="0"/>
    <x v="0"/>
    <x v="0"/>
    <m/>
    <x v="0"/>
    <x v="0"/>
    <x v="0"/>
    <x v="0"/>
    <x v="9"/>
  </r>
  <r>
    <s v="2022/Long Iram Ilir/Jaringan"/>
    <x v="9"/>
    <x v="4"/>
    <x v="9"/>
    <x v="4"/>
    <x v="44"/>
    <x v="1"/>
    <x v="3"/>
    <x v="0"/>
    <x v="1"/>
    <x v="0"/>
    <x v="4"/>
    <x v="0"/>
    <x v="0"/>
    <x v="0"/>
    <x v="0"/>
    <x v="0"/>
    <x v="0"/>
    <m/>
    <x v="0"/>
    <x v="0"/>
    <x v="0"/>
    <x v="0"/>
    <x v="9"/>
  </r>
  <r>
    <s v="2022/Long Iram Kota/Jaringan"/>
    <x v="9"/>
    <x v="4"/>
    <x v="9"/>
    <x v="4"/>
    <x v="43"/>
    <x v="1"/>
    <x v="3"/>
    <x v="0"/>
    <x v="1"/>
    <x v="0"/>
    <x v="4"/>
    <x v="0"/>
    <x v="0"/>
    <x v="0"/>
    <x v="0"/>
    <x v="0"/>
    <x v="0"/>
    <m/>
    <x v="0"/>
    <x v="0"/>
    <x v="0"/>
    <x v="0"/>
    <x v="9"/>
  </r>
  <r>
    <s v="2022/Longiram Seberang/Jaringan"/>
    <x v="9"/>
    <x v="4"/>
    <x v="9"/>
    <x v="4"/>
    <x v="42"/>
    <x v="2"/>
    <x v="2"/>
    <x v="0"/>
    <x v="1"/>
    <x v="0"/>
    <x v="3"/>
    <x v="0"/>
    <x v="0"/>
    <x v="0"/>
    <x v="0"/>
    <x v="0"/>
    <x v="0"/>
    <m/>
    <x v="0"/>
    <x v="0"/>
    <x v="0"/>
    <x v="0"/>
    <x v="9"/>
  </r>
  <r>
    <s v="2022/Muara Leban/Jaringan"/>
    <x v="9"/>
    <x v="4"/>
    <x v="9"/>
    <x v="4"/>
    <x v="41"/>
    <x v="1"/>
    <x v="1"/>
    <x v="0"/>
    <x v="1"/>
    <x v="0"/>
    <x v="2"/>
    <x v="0"/>
    <x v="0"/>
    <x v="0"/>
    <x v="0"/>
    <x v="0"/>
    <x v="0"/>
    <m/>
    <x v="0"/>
    <x v="0"/>
    <x v="0"/>
    <x v="0"/>
    <x v="9"/>
  </r>
  <r>
    <s v="2022/Suko Mulyo/Jaringan"/>
    <x v="9"/>
    <x v="4"/>
    <x v="9"/>
    <x v="4"/>
    <x v="40"/>
    <x v="1"/>
    <x v="1"/>
    <x v="0"/>
    <x v="1"/>
    <x v="0"/>
    <x v="2"/>
    <x v="0"/>
    <x v="0"/>
    <x v="0"/>
    <x v="0"/>
    <x v="0"/>
    <x v="0"/>
    <m/>
    <x v="0"/>
    <x v="0"/>
    <x v="0"/>
    <x v="0"/>
    <x v="9"/>
  </r>
  <r>
    <s v="2022/Ujoh Halang/Jaringan"/>
    <x v="9"/>
    <x v="4"/>
    <x v="9"/>
    <x v="4"/>
    <x v="6"/>
    <x v="2"/>
    <x v="2"/>
    <x v="0"/>
    <x v="1"/>
    <x v="0"/>
    <x v="3"/>
    <x v="0"/>
    <x v="0"/>
    <x v="0"/>
    <x v="0"/>
    <x v="0"/>
    <x v="0"/>
    <m/>
    <x v="0"/>
    <x v="0"/>
    <x v="0"/>
    <x v="0"/>
    <x v="9"/>
  </r>
  <r>
    <s v="2022/Kelian Luar/Jaringan"/>
    <x v="9"/>
    <x v="4"/>
    <x v="9"/>
    <x v="4"/>
    <x v="37"/>
    <x v="2"/>
    <x v="2"/>
    <x v="0"/>
    <x v="1"/>
    <x v="0"/>
    <x v="3"/>
    <x v="0"/>
    <x v="0"/>
    <x v="0"/>
    <x v="0"/>
    <x v="0"/>
    <x v="0"/>
    <m/>
    <x v="0"/>
    <x v="0"/>
    <x v="0"/>
    <x v="0"/>
    <x v="9"/>
  </r>
  <r>
    <s v="2022/Abit/Jaringan"/>
    <x v="9"/>
    <x v="4"/>
    <x v="9"/>
    <x v="6"/>
    <x v="39"/>
    <x v="2"/>
    <x v="2"/>
    <x v="0"/>
    <x v="1"/>
    <x v="0"/>
    <x v="3"/>
    <x v="0"/>
    <x v="0"/>
    <x v="0"/>
    <x v="0"/>
    <x v="0"/>
    <x v="0"/>
    <m/>
    <x v="0"/>
    <x v="0"/>
    <x v="0"/>
    <x v="0"/>
    <x v="9"/>
  </r>
  <r>
    <s v="2022/Gadur/Jaringan"/>
    <x v="9"/>
    <x v="4"/>
    <x v="9"/>
    <x v="6"/>
    <x v="38"/>
    <x v="1"/>
    <x v="1"/>
    <x v="0"/>
    <x v="1"/>
    <x v="0"/>
    <x v="2"/>
    <x v="0"/>
    <x v="0"/>
    <x v="0"/>
    <x v="0"/>
    <x v="0"/>
    <x v="0"/>
    <m/>
    <x v="0"/>
    <x v="0"/>
    <x v="0"/>
    <x v="0"/>
    <x v="9"/>
  </r>
  <r>
    <s v="2022/Gemuruh/Jaringan"/>
    <x v="9"/>
    <x v="4"/>
    <x v="9"/>
    <x v="6"/>
    <x v="36"/>
    <x v="1"/>
    <x v="1"/>
    <x v="0"/>
    <x v="1"/>
    <x v="0"/>
    <x v="2"/>
    <x v="0"/>
    <x v="0"/>
    <x v="0"/>
    <x v="0"/>
    <x v="0"/>
    <x v="0"/>
    <m/>
    <x v="0"/>
    <x v="0"/>
    <x v="0"/>
    <x v="0"/>
    <x v="9"/>
  </r>
  <r>
    <s v="2022/Gunung Rampah/Jaringan"/>
    <x v="9"/>
    <x v="4"/>
    <x v="9"/>
    <x v="6"/>
    <x v="35"/>
    <x v="1"/>
    <x v="3"/>
    <x v="0"/>
    <x v="1"/>
    <x v="0"/>
    <x v="4"/>
    <x v="0"/>
    <x v="0"/>
    <x v="0"/>
    <x v="0"/>
    <x v="0"/>
    <x v="0"/>
    <m/>
    <x v="0"/>
    <x v="0"/>
    <x v="0"/>
    <x v="0"/>
    <x v="9"/>
  </r>
  <r>
    <s v="2022/Karangan/Jaringan"/>
    <x v="9"/>
    <x v="4"/>
    <x v="9"/>
    <x v="6"/>
    <x v="34"/>
    <x v="1"/>
    <x v="1"/>
    <x v="0"/>
    <x v="1"/>
    <x v="0"/>
    <x v="2"/>
    <x v="0"/>
    <x v="0"/>
    <x v="0"/>
    <x v="0"/>
    <x v="0"/>
    <x v="0"/>
    <m/>
    <x v="0"/>
    <x v="0"/>
    <x v="0"/>
    <x v="0"/>
    <x v="9"/>
  </r>
  <r>
    <s v="2022/Kelumpang/Jaringan"/>
    <x v="9"/>
    <x v="4"/>
    <x v="9"/>
    <x v="6"/>
    <x v="33"/>
    <x v="1"/>
    <x v="1"/>
    <x v="0"/>
    <x v="1"/>
    <x v="0"/>
    <x v="2"/>
    <x v="0"/>
    <x v="0"/>
    <x v="0"/>
    <x v="0"/>
    <x v="0"/>
    <x v="0"/>
    <m/>
    <x v="0"/>
    <x v="0"/>
    <x v="0"/>
    <x v="0"/>
    <x v="9"/>
  </r>
  <r>
    <s v="2022/Linggang Marimun/Jaringan"/>
    <x v="9"/>
    <x v="4"/>
    <x v="9"/>
    <x v="6"/>
    <x v="32"/>
    <x v="1"/>
    <x v="1"/>
    <x v="0"/>
    <x v="1"/>
    <x v="0"/>
    <x v="2"/>
    <x v="0"/>
    <x v="0"/>
    <x v="0"/>
    <x v="0"/>
    <x v="0"/>
    <x v="0"/>
    <m/>
    <x v="0"/>
    <x v="0"/>
    <x v="0"/>
    <x v="0"/>
    <x v="9"/>
  </r>
  <r>
    <s v="2022/Merayaq/Jaringan"/>
    <x v="9"/>
    <x v="4"/>
    <x v="9"/>
    <x v="6"/>
    <x v="31"/>
    <x v="1"/>
    <x v="1"/>
    <x v="0"/>
    <x v="1"/>
    <x v="0"/>
    <x v="2"/>
    <x v="0"/>
    <x v="0"/>
    <x v="0"/>
    <x v="0"/>
    <x v="0"/>
    <x v="0"/>
    <m/>
    <x v="0"/>
    <x v="0"/>
    <x v="0"/>
    <x v="0"/>
    <x v="9"/>
  </r>
  <r>
    <s v="2022/Muara Batuq/Jaringan"/>
    <x v="9"/>
    <x v="4"/>
    <x v="9"/>
    <x v="6"/>
    <x v="30"/>
    <x v="1"/>
    <x v="1"/>
    <x v="0"/>
    <x v="1"/>
    <x v="0"/>
    <x v="2"/>
    <x v="0"/>
    <x v="0"/>
    <x v="0"/>
    <x v="0"/>
    <x v="0"/>
    <x v="0"/>
    <m/>
    <x v="0"/>
    <x v="0"/>
    <x v="0"/>
    <x v="0"/>
    <x v="9"/>
  </r>
  <r>
    <s v="2022/Muara Jawaq/Jaringan"/>
    <x v="9"/>
    <x v="4"/>
    <x v="9"/>
    <x v="6"/>
    <x v="29"/>
    <x v="1"/>
    <x v="1"/>
    <x v="0"/>
    <x v="1"/>
    <x v="0"/>
    <x v="2"/>
    <x v="0"/>
    <x v="0"/>
    <x v="0"/>
    <x v="0"/>
    <x v="0"/>
    <x v="0"/>
    <m/>
    <x v="0"/>
    <x v="0"/>
    <x v="0"/>
    <x v="0"/>
    <x v="9"/>
  </r>
  <r>
    <s v="2022/Muara Kalaq/Jaringan"/>
    <x v="9"/>
    <x v="4"/>
    <x v="9"/>
    <x v="6"/>
    <x v="47"/>
    <x v="2"/>
    <x v="2"/>
    <x v="0"/>
    <x v="1"/>
    <x v="0"/>
    <x v="3"/>
    <x v="0"/>
    <x v="0"/>
    <x v="0"/>
    <x v="0"/>
    <x v="0"/>
    <x v="0"/>
    <m/>
    <x v="0"/>
    <x v="0"/>
    <x v="0"/>
    <x v="0"/>
    <x v="9"/>
  </r>
  <r>
    <s v="2022/Anah/Jaringan"/>
    <x v="9"/>
    <x v="4"/>
    <x v="9"/>
    <x v="4"/>
    <x v="26"/>
    <x v="2"/>
    <x v="2"/>
    <x v="0"/>
    <x v="1"/>
    <x v="0"/>
    <x v="3"/>
    <x v="0"/>
    <x v="0"/>
    <x v="0"/>
    <x v="0"/>
    <x v="0"/>
    <x v="0"/>
    <m/>
    <x v="0"/>
    <x v="0"/>
    <x v="0"/>
    <x v="0"/>
    <x v="9"/>
  </r>
  <r>
    <s v="2022/Tering Lama Ulu/Jaringan"/>
    <x v="9"/>
    <x v="4"/>
    <x v="9"/>
    <x v="2"/>
    <x v="13"/>
    <x v="1"/>
    <x v="3"/>
    <x v="0"/>
    <x v="1"/>
    <x v="0"/>
    <x v="4"/>
    <x v="0"/>
    <x v="0"/>
    <x v="0"/>
    <x v="0"/>
    <x v="0"/>
    <x v="0"/>
    <m/>
    <x v="0"/>
    <x v="0"/>
    <x v="0"/>
    <x v="0"/>
    <x v="9"/>
  </r>
  <r>
    <s v="2022/Banjar Rejo/Jaringan"/>
    <x v="9"/>
    <x v="4"/>
    <x v="9"/>
    <x v="2"/>
    <x v="2"/>
    <x v="1"/>
    <x v="3"/>
    <x v="0"/>
    <x v="1"/>
    <x v="0"/>
    <x v="4"/>
    <x v="0"/>
    <x v="0"/>
    <x v="0"/>
    <x v="0"/>
    <x v="0"/>
    <x v="0"/>
    <m/>
    <x v="0"/>
    <x v="0"/>
    <x v="0"/>
    <x v="0"/>
    <x v="9"/>
  </r>
  <r>
    <s v="2022/Jontai/Jaringan"/>
    <x v="9"/>
    <x v="4"/>
    <x v="9"/>
    <x v="5"/>
    <x v="48"/>
    <x v="1"/>
    <x v="3"/>
    <x v="0"/>
    <x v="1"/>
    <x v="0"/>
    <x v="4"/>
    <x v="0"/>
    <x v="0"/>
    <x v="0"/>
    <x v="0"/>
    <x v="0"/>
    <x v="0"/>
    <m/>
    <x v="0"/>
    <x v="0"/>
    <x v="0"/>
    <x v="0"/>
    <x v="9"/>
  </r>
  <r>
    <s v="2022/Lakan Bilem/Jaringan"/>
    <x v="9"/>
    <x v="4"/>
    <x v="9"/>
    <x v="5"/>
    <x v="25"/>
    <x v="2"/>
    <x v="2"/>
    <x v="0"/>
    <x v="1"/>
    <x v="0"/>
    <x v="3"/>
    <x v="0"/>
    <x v="0"/>
    <x v="0"/>
    <x v="0"/>
    <x v="0"/>
    <x v="0"/>
    <m/>
    <x v="0"/>
    <x v="0"/>
    <x v="0"/>
    <x v="0"/>
    <x v="9"/>
  </r>
  <r>
    <s v="2022/Mu'ut/Jaringan"/>
    <x v="9"/>
    <x v="4"/>
    <x v="9"/>
    <x v="5"/>
    <x v="23"/>
    <x v="1"/>
    <x v="1"/>
    <x v="0"/>
    <x v="1"/>
    <x v="0"/>
    <x v="2"/>
    <x v="0"/>
    <x v="0"/>
    <x v="0"/>
    <x v="0"/>
    <x v="0"/>
    <x v="0"/>
    <m/>
    <x v="0"/>
    <x v="0"/>
    <x v="0"/>
    <x v="0"/>
    <x v="9"/>
  </r>
  <r>
    <s v="2022/Sembuan/Jaringan"/>
    <x v="9"/>
    <x v="4"/>
    <x v="9"/>
    <x v="5"/>
    <x v="22"/>
    <x v="1"/>
    <x v="3"/>
    <x v="0"/>
    <x v="1"/>
    <x v="0"/>
    <x v="4"/>
    <x v="0"/>
    <x v="0"/>
    <x v="0"/>
    <x v="0"/>
    <x v="0"/>
    <x v="0"/>
    <m/>
    <x v="0"/>
    <x v="0"/>
    <x v="0"/>
    <x v="0"/>
    <x v="9"/>
  </r>
  <r>
    <s v="2022/Sentalar/Jaringan"/>
    <x v="9"/>
    <x v="4"/>
    <x v="9"/>
    <x v="5"/>
    <x v="21"/>
    <x v="2"/>
    <x v="2"/>
    <x v="0"/>
    <x v="1"/>
    <x v="0"/>
    <x v="3"/>
    <x v="0"/>
    <x v="0"/>
    <x v="0"/>
    <x v="0"/>
    <x v="0"/>
    <x v="0"/>
    <m/>
    <x v="0"/>
    <x v="0"/>
    <x v="0"/>
    <x v="0"/>
    <x v="9"/>
  </r>
  <r>
    <s v="2022/Temula/Jaringan"/>
    <x v="9"/>
    <x v="4"/>
    <x v="9"/>
    <x v="5"/>
    <x v="20"/>
    <x v="1"/>
    <x v="1"/>
    <x v="0"/>
    <x v="1"/>
    <x v="0"/>
    <x v="2"/>
    <x v="0"/>
    <x v="0"/>
    <x v="0"/>
    <x v="0"/>
    <x v="0"/>
    <x v="0"/>
    <m/>
    <x v="0"/>
    <x v="0"/>
    <x v="0"/>
    <x v="0"/>
    <x v="9"/>
  </r>
  <r>
    <s v="2022/Terajuk/Jaringan"/>
    <x v="9"/>
    <x v="4"/>
    <x v="9"/>
    <x v="5"/>
    <x v="19"/>
    <x v="1"/>
    <x v="3"/>
    <x v="0"/>
    <x v="1"/>
    <x v="0"/>
    <x v="4"/>
    <x v="0"/>
    <x v="0"/>
    <x v="0"/>
    <x v="0"/>
    <x v="0"/>
    <x v="0"/>
    <m/>
    <x v="0"/>
    <x v="0"/>
    <x v="0"/>
    <x v="0"/>
    <x v="9"/>
  </r>
  <r>
    <s v="2022/Awai/Jaringan"/>
    <x v="9"/>
    <x v="4"/>
    <x v="9"/>
    <x v="5"/>
    <x v="18"/>
    <x v="1"/>
    <x v="1"/>
    <x v="0"/>
    <x v="1"/>
    <x v="0"/>
    <x v="2"/>
    <x v="0"/>
    <x v="0"/>
    <x v="0"/>
    <x v="0"/>
    <x v="0"/>
    <x v="0"/>
    <m/>
    <x v="0"/>
    <x v="0"/>
    <x v="0"/>
    <x v="0"/>
    <x v="9"/>
  </r>
  <r>
    <s v="2022/Jelemuq/Jelmuq/Jaringan"/>
    <x v="9"/>
    <x v="4"/>
    <x v="9"/>
    <x v="2"/>
    <x v="17"/>
    <x v="1"/>
    <x v="1"/>
    <x v="0"/>
    <x v="1"/>
    <x v="0"/>
    <x v="2"/>
    <x v="0"/>
    <x v="0"/>
    <x v="0"/>
    <x v="0"/>
    <x v="0"/>
    <x v="0"/>
    <m/>
    <x v="0"/>
    <x v="0"/>
    <x v="0"/>
    <x v="0"/>
    <x v="9"/>
  </r>
  <r>
    <s v="2022/Kelian Dalam/Jaringan"/>
    <x v="9"/>
    <x v="4"/>
    <x v="9"/>
    <x v="2"/>
    <x v="16"/>
    <x v="1"/>
    <x v="1"/>
    <x v="0"/>
    <x v="1"/>
    <x v="0"/>
    <x v="2"/>
    <x v="0"/>
    <x v="0"/>
    <x v="0"/>
    <x v="0"/>
    <x v="0"/>
    <x v="0"/>
    <m/>
    <x v="0"/>
    <x v="0"/>
    <x v="0"/>
    <x v="0"/>
    <x v="9"/>
  </r>
  <r>
    <s v="2022/Kelubaq/Jaringan"/>
    <x v="9"/>
    <x v="4"/>
    <x v="9"/>
    <x v="2"/>
    <x v="15"/>
    <x v="1"/>
    <x v="1"/>
    <x v="0"/>
    <x v="1"/>
    <x v="0"/>
    <x v="2"/>
    <x v="0"/>
    <x v="0"/>
    <x v="0"/>
    <x v="0"/>
    <x v="0"/>
    <x v="0"/>
    <m/>
    <x v="0"/>
    <x v="0"/>
    <x v="0"/>
    <x v="0"/>
    <x v="9"/>
  </r>
  <r>
    <s v="2022/Muara Mujan/Jaringan"/>
    <x v="9"/>
    <x v="4"/>
    <x v="9"/>
    <x v="2"/>
    <x v="24"/>
    <x v="1"/>
    <x v="1"/>
    <x v="0"/>
    <x v="1"/>
    <x v="0"/>
    <x v="2"/>
    <x v="0"/>
    <x v="0"/>
    <x v="0"/>
    <x v="0"/>
    <x v="0"/>
    <x v="0"/>
    <m/>
    <x v="0"/>
    <x v="0"/>
    <x v="0"/>
    <x v="0"/>
    <x v="9"/>
  </r>
  <r>
    <s v="2022/Muyub/Muyup Aket/Jaringan"/>
    <x v="9"/>
    <x v="4"/>
    <x v="9"/>
    <x v="2"/>
    <x v="14"/>
    <x v="1"/>
    <x v="1"/>
    <x v="0"/>
    <x v="1"/>
    <x v="0"/>
    <x v="2"/>
    <x v="0"/>
    <x v="0"/>
    <x v="0"/>
    <x v="0"/>
    <x v="0"/>
    <x v="0"/>
    <m/>
    <x v="0"/>
    <x v="0"/>
    <x v="0"/>
    <x v="0"/>
    <x v="9"/>
  </r>
  <r>
    <s v="2022/Muyub/Muyup Ilir/Jaringan"/>
    <x v="9"/>
    <x v="4"/>
    <x v="9"/>
    <x v="2"/>
    <x v="12"/>
    <x v="1"/>
    <x v="1"/>
    <x v="0"/>
    <x v="1"/>
    <x v="0"/>
    <x v="2"/>
    <x v="0"/>
    <x v="0"/>
    <x v="0"/>
    <x v="0"/>
    <x v="0"/>
    <x v="0"/>
    <m/>
    <x v="0"/>
    <x v="0"/>
    <x v="0"/>
    <x v="0"/>
    <x v="9"/>
  </r>
  <r>
    <s v="2022/Muyub/Muyup Ulu/Jaringan"/>
    <x v="9"/>
    <x v="4"/>
    <x v="9"/>
    <x v="2"/>
    <x v="11"/>
    <x v="1"/>
    <x v="1"/>
    <x v="0"/>
    <x v="1"/>
    <x v="0"/>
    <x v="2"/>
    <x v="0"/>
    <x v="0"/>
    <x v="0"/>
    <x v="0"/>
    <x v="0"/>
    <x v="0"/>
    <m/>
    <x v="0"/>
    <x v="0"/>
    <x v="0"/>
    <x v="0"/>
    <x v="9"/>
  </r>
  <r>
    <s v="2022/Purworejo/Jaringan"/>
    <x v="9"/>
    <x v="4"/>
    <x v="9"/>
    <x v="2"/>
    <x v="10"/>
    <x v="1"/>
    <x v="1"/>
    <x v="0"/>
    <x v="1"/>
    <x v="0"/>
    <x v="2"/>
    <x v="0"/>
    <x v="0"/>
    <x v="0"/>
    <x v="0"/>
    <x v="0"/>
    <x v="0"/>
    <m/>
    <x v="0"/>
    <x v="0"/>
    <x v="0"/>
    <x v="0"/>
    <x v="9"/>
  </r>
  <r>
    <s v="2022/Tering Baru/Jaringan"/>
    <x v="9"/>
    <x v="4"/>
    <x v="9"/>
    <x v="2"/>
    <x v="9"/>
    <x v="1"/>
    <x v="3"/>
    <x v="0"/>
    <x v="1"/>
    <x v="0"/>
    <x v="4"/>
    <x v="0"/>
    <x v="0"/>
    <x v="0"/>
    <x v="0"/>
    <x v="0"/>
    <x v="0"/>
    <m/>
    <x v="0"/>
    <x v="0"/>
    <x v="0"/>
    <x v="0"/>
    <x v="9"/>
  </r>
  <r>
    <s v="2022/Tering Lama/Jaringan"/>
    <x v="9"/>
    <x v="4"/>
    <x v="9"/>
    <x v="2"/>
    <x v="8"/>
    <x v="1"/>
    <x v="3"/>
    <x v="0"/>
    <x v="1"/>
    <x v="0"/>
    <x v="4"/>
    <x v="0"/>
    <x v="0"/>
    <x v="0"/>
    <x v="0"/>
    <x v="0"/>
    <x v="0"/>
    <m/>
    <x v="0"/>
    <x v="0"/>
    <x v="0"/>
    <x v="0"/>
    <x v="9"/>
  </r>
  <r>
    <s v="2022/Tering Seberang/Jaringan"/>
    <x v="9"/>
    <x v="4"/>
    <x v="9"/>
    <x v="2"/>
    <x v="7"/>
    <x v="1"/>
    <x v="3"/>
    <x v="0"/>
    <x v="1"/>
    <x v="0"/>
    <x v="4"/>
    <x v="0"/>
    <x v="0"/>
    <x v="0"/>
    <x v="0"/>
    <x v="0"/>
    <x v="0"/>
    <m/>
    <x v="0"/>
    <x v="0"/>
    <x v="0"/>
    <x v="0"/>
    <x v="9"/>
  </r>
  <r>
    <s v="2022/Tukul/Jaringan"/>
    <x v="9"/>
    <x v="4"/>
    <x v="9"/>
    <x v="2"/>
    <x v="5"/>
    <x v="2"/>
    <x v="2"/>
    <x v="0"/>
    <x v="1"/>
    <x v="0"/>
    <x v="3"/>
    <x v="0"/>
    <x v="0"/>
    <x v="0"/>
    <x v="0"/>
    <x v="0"/>
    <x v="0"/>
    <m/>
    <x v="0"/>
    <x v="0"/>
    <x v="0"/>
    <x v="0"/>
    <x v="9"/>
  </r>
  <r>
    <s v="2022/Gabung Baru/Jaringan"/>
    <x v="9"/>
    <x v="4"/>
    <x v="9"/>
    <x v="2"/>
    <x v="4"/>
    <x v="2"/>
    <x v="2"/>
    <x v="0"/>
    <x v="1"/>
    <x v="0"/>
    <x v="3"/>
    <x v="0"/>
    <x v="0"/>
    <x v="0"/>
    <x v="0"/>
    <x v="0"/>
    <x v="0"/>
    <m/>
    <x v="0"/>
    <x v="0"/>
    <x v="0"/>
    <x v="0"/>
    <x v="9"/>
  </r>
  <r>
    <s v="2022/Sakaq Lotoq/Jaringan"/>
    <x v="9"/>
    <x v="4"/>
    <x v="9"/>
    <x v="6"/>
    <x v="95"/>
    <x v="1"/>
    <x v="1"/>
    <x v="0"/>
    <x v="1"/>
    <x v="0"/>
    <x v="2"/>
    <x v="0"/>
    <x v="0"/>
    <x v="0"/>
    <x v="0"/>
    <x v="0"/>
    <x v="0"/>
    <m/>
    <x v="0"/>
    <x v="0"/>
    <x v="0"/>
    <x v="0"/>
    <x v="9"/>
  </r>
  <r>
    <s v="2022/Pereng Talik/Jaringan"/>
    <x v="9"/>
    <x v="4"/>
    <x v="9"/>
    <x v="0"/>
    <x v="124"/>
    <x v="2"/>
    <x v="2"/>
    <x v="0"/>
    <x v="1"/>
    <x v="0"/>
    <x v="3"/>
    <x v="0"/>
    <x v="0"/>
    <x v="0"/>
    <x v="0"/>
    <x v="0"/>
    <x v="0"/>
    <m/>
    <x v="0"/>
    <x v="0"/>
    <x v="0"/>
    <x v="0"/>
    <x v="9"/>
  </r>
  <r>
    <s v="2022/Anan Jaya/VSAT"/>
    <x v="10"/>
    <x v="4"/>
    <x v="7"/>
    <x v="11"/>
    <x v="109"/>
    <x v="0"/>
    <x v="0"/>
    <x v="0"/>
    <x v="0"/>
    <x v="0"/>
    <x v="1"/>
    <x v="1"/>
    <x v="1"/>
    <x v="1"/>
    <x v="1"/>
    <x v="0"/>
    <x v="0"/>
    <m/>
    <x v="0"/>
    <x v="0"/>
    <x v="0"/>
    <x v="0"/>
    <x v="10"/>
  </r>
  <r>
    <s v="2022/Bermai/VSAT"/>
    <x v="10"/>
    <x v="4"/>
    <x v="7"/>
    <x v="13"/>
    <x v="148"/>
    <x v="0"/>
    <x v="0"/>
    <x v="0"/>
    <x v="0"/>
    <x v="0"/>
    <x v="1"/>
    <x v="1"/>
    <x v="1"/>
    <x v="3"/>
    <x v="2"/>
    <x v="0"/>
    <x v="0"/>
    <m/>
    <x v="0"/>
    <x v="0"/>
    <x v="0"/>
    <x v="0"/>
    <x v="10"/>
  </r>
  <r>
    <s v="2022/Kendesiq/VSAT"/>
    <x v="10"/>
    <x v="4"/>
    <x v="7"/>
    <x v="12"/>
    <x v="193"/>
    <x v="0"/>
    <x v="0"/>
    <x v="0"/>
    <x v="0"/>
    <x v="0"/>
    <x v="1"/>
    <x v="1"/>
    <x v="1"/>
    <x v="1"/>
    <x v="1"/>
    <x v="0"/>
    <x v="0"/>
    <m/>
    <x v="0"/>
    <x v="0"/>
    <x v="0"/>
    <x v="0"/>
    <x v="10"/>
  </r>
  <r>
    <s v="2022/Penawang/VSAT"/>
    <x v="10"/>
    <x v="4"/>
    <x v="7"/>
    <x v="12"/>
    <x v="114"/>
    <x v="0"/>
    <x v="0"/>
    <x v="0"/>
    <x v="0"/>
    <x v="0"/>
    <x v="1"/>
    <x v="1"/>
    <x v="1"/>
    <x v="1"/>
    <x v="1"/>
    <x v="0"/>
    <x v="0"/>
    <m/>
    <x v="0"/>
    <x v="0"/>
    <x v="0"/>
    <x v="0"/>
    <x v="10"/>
  </r>
  <r>
    <s v="2022/Rikong/VSAT"/>
    <x v="10"/>
    <x v="4"/>
    <x v="7"/>
    <x v="12"/>
    <x v="113"/>
    <x v="0"/>
    <x v="0"/>
    <x v="0"/>
    <x v="0"/>
    <x v="0"/>
    <x v="1"/>
    <x v="1"/>
    <x v="1"/>
    <x v="1"/>
    <x v="1"/>
    <x v="0"/>
    <x v="0"/>
    <m/>
    <x v="0"/>
    <x v="0"/>
    <x v="0"/>
    <x v="0"/>
    <x v="10"/>
  </r>
  <r>
    <s v="2022/Kenyanyan/VSAT"/>
    <x v="10"/>
    <x v="4"/>
    <x v="7"/>
    <x v="12"/>
    <x v="146"/>
    <x v="0"/>
    <x v="0"/>
    <x v="0"/>
    <x v="0"/>
    <x v="0"/>
    <x v="1"/>
    <x v="1"/>
    <x v="1"/>
    <x v="1"/>
    <x v="1"/>
    <x v="0"/>
    <x v="0"/>
    <m/>
    <x v="0"/>
    <x v="0"/>
    <x v="0"/>
    <x v="0"/>
    <x v="10"/>
  </r>
  <r>
    <s v="2022/Muara Kelawit/VSAT"/>
    <x v="10"/>
    <x v="4"/>
    <x v="7"/>
    <x v="12"/>
    <x v="117"/>
    <x v="0"/>
    <x v="0"/>
    <x v="0"/>
    <x v="0"/>
    <x v="0"/>
    <x v="1"/>
    <x v="1"/>
    <x v="1"/>
    <x v="2"/>
    <x v="1"/>
    <x v="0"/>
    <x v="0"/>
    <m/>
    <x v="0"/>
    <x v="0"/>
    <x v="0"/>
    <x v="0"/>
    <x v="10"/>
  </r>
  <r>
    <s v="2022/Jelmu Sibak/VSAT"/>
    <x v="10"/>
    <x v="4"/>
    <x v="7"/>
    <x v="11"/>
    <x v="106"/>
    <x v="0"/>
    <x v="0"/>
    <x v="0"/>
    <x v="0"/>
    <x v="0"/>
    <x v="1"/>
    <x v="1"/>
    <x v="1"/>
    <x v="1"/>
    <x v="1"/>
    <x v="0"/>
    <x v="0"/>
    <m/>
    <x v="0"/>
    <x v="0"/>
    <x v="0"/>
    <x v="0"/>
    <x v="10"/>
  </r>
  <r>
    <s v="2022/Pereng Talik/VSAT"/>
    <x v="10"/>
    <x v="4"/>
    <x v="7"/>
    <x v="0"/>
    <x v="124"/>
    <x v="0"/>
    <x v="0"/>
    <x v="0"/>
    <x v="0"/>
    <x v="0"/>
    <x v="1"/>
    <x v="1"/>
    <x v="1"/>
    <x v="1"/>
    <x v="1"/>
    <x v="0"/>
    <x v="0"/>
    <m/>
    <x v="0"/>
    <x v="0"/>
    <x v="0"/>
    <x v="0"/>
    <x v="10"/>
  </r>
  <r>
    <s v="2022/Suakong/VSAT"/>
    <x v="10"/>
    <x v="4"/>
    <x v="7"/>
    <x v="11"/>
    <x v="102"/>
    <x v="0"/>
    <x v="0"/>
    <x v="0"/>
    <x v="0"/>
    <x v="0"/>
    <x v="1"/>
    <x v="1"/>
    <x v="1"/>
    <x v="1"/>
    <x v="1"/>
    <x v="0"/>
    <x v="0"/>
    <m/>
    <x v="0"/>
    <x v="0"/>
    <x v="0"/>
    <x v="0"/>
    <x v="10"/>
  </r>
  <r>
    <s v="2022/Tukuq/VSAT"/>
    <x v="10"/>
    <x v="4"/>
    <x v="7"/>
    <x v="11"/>
    <x v="100"/>
    <x v="0"/>
    <x v="0"/>
    <x v="0"/>
    <x v="0"/>
    <x v="0"/>
    <x v="1"/>
    <x v="1"/>
    <x v="1"/>
    <x v="1"/>
    <x v="1"/>
    <x v="0"/>
    <x v="0"/>
    <m/>
    <x v="0"/>
    <x v="0"/>
    <x v="0"/>
    <x v="0"/>
    <x v="10"/>
  </r>
  <r>
    <s v="2022/Mancong/VSAT"/>
    <x v="10"/>
    <x v="4"/>
    <x v="7"/>
    <x v="10"/>
    <x v="120"/>
    <x v="0"/>
    <x v="0"/>
    <x v="0"/>
    <x v="0"/>
    <x v="0"/>
    <x v="1"/>
    <x v="1"/>
    <x v="1"/>
    <x v="2"/>
    <x v="1"/>
    <x v="0"/>
    <x v="0"/>
    <m/>
    <x v="0"/>
    <x v="0"/>
    <x v="0"/>
    <x v="0"/>
    <x v="10"/>
  </r>
  <r>
    <s v="2022/Deraya/VSAT"/>
    <x v="10"/>
    <x v="4"/>
    <x v="7"/>
    <x v="0"/>
    <x v="135"/>
    <x v="0"/>
    <x v="0"/>
    <x v="0"/>
    <x v="0"/>
    <x v="0"/>
    <x v="1"/>
    <x v="1"/>
    <x v="1"/>
    <x v="1"/>
    <x v="1"/>
    <x v="0"/>
    <x v="0"/>
    <m/>
    <x v="0"/>
    <x v="0"/>
    <x v="0"/>
    <x v="0"/>
    <x v="10"/>
  </r>
  <r>
    <s v="2022/Gerunggung/VSAT"/>
    <x v="10"/>
    <x v="4"/>
    <x v="7"/>
    <x v="0"/>
    <x v="134"/>
    <x v="0"/>
    <x v="0"/>
    <x v="0"/>
    <x v="0"/>
    <x v="0"/>
    <x v="1"/>
    <x v="1"/>
    <x v="1"/>
    <x v="1"/>
    <x v="1"/>
    <x v="0"/>
    <x v="0"/>
    <m/>
    <x v="0"/>
    <x v="0"/>
    <x v="0"/>
    <x v="0"/>
    <x v="10"/>
  </r>
  <r>
    <s v="2022/Muara Siram /VSAT"/>
    <x v="10"/>
    <x v="4"/>
    <x v="7"/>
    <x v="0"/>
    <x v="128"/>
    <x v="0"/>
    <x v="0"/>
    <x v="0"/>
    <x v="0"/>
    <x v="0"/>
    <x v="1"/>
    <x v="1"/>
    <x v="1"/>
    <x v="1"/>
    <x v="1"/>
    <x v="0"/>
    <x v="0"/>
    <m/>
    <x v="0"/>
    <x v="0"/>
    <x v="0"/>
    <x v="0"/>
    <x v="10"/>
  </r>
  <r>
    <s v="2022/Muara Nilik/VSAT"/>
    <x v="10"/>
    <x v="4"/>
    <x v="7"/>
    <x v="13"/>
    <x v="186"/>
    <x v="0"/>
    <x v="0"/>
    <x v="0"/>
    <x v="0"/>
    <x v="0"/>
    <x v="1"/>
    <x v="1"/>
    <x v="1"/>
    <x v="3"/>
    <x v="2"/>
    <x v="0"/>
    <x v="0"/>
    <m/>
    <x v="0"/>
    <x v="0"/>
    <x v="0"/>
    <x v="0"/>
    <x v="10"/>
  </r>
  <r>
    <s v="2022/Resak/VSAT"/>
    <x v="10"/>
    <x v="4"/>
    <x v="7"/>
    <x v="0"/>
    <x v="123"/>
    <x v="0"/>
    <x v="0"/>
    <x v="0"/>
    <x v="0"/>
    <x v="0"/>
    <x v="1"/>
    <x v="1"/>
    <x v="1"/>
    <x v="1"/>
    <x v="1"/>
    <x v="0"/>
    <x v="0"/>
    <m/>
    <x v="0"/>
    <x v="0"/>
    <x v="0"/>
    <x v="0"/>
    <x v="10"/>
  </r>
  <r>
    <s v="2022/Randa Empas/VSAT"/>
    <x v="10"/>
    <x v="4"/>
    <x v="7"/>
    <x v="11"/>
    <x v="104"/>
    <x v="0"/>
    <x v="0"/>
    <x v="0"/>
    <x v="0"/>
    <x v="0"/>
    <x v="1"/>
    <x v="1"/>
    <x v="1"/>
    <x v="1"/>
    <x v="1"/>
    <x v="0"/>
    <x v="0"/>
    <m/>
    <x v="0"/>
    <x v="0"/>
    <x v="0"/>
    <x v="0"/>
    <x v="10"/>
  </r>
  <r>
    <s v="2022/Muara Nyahing/VSAT"/>
    <x v="10"/>
    <x v="4"/>
    <x v="7"/>
    <x v="13"/>
    <x v="185"/>
    <x v="0"/>
    <x v="0"/>
    <x v="0"/>
    <x v="0"/>
    <x v="0"/>
    <x v="1"/>
    <x v="1"/>
    <x v="1"/>
    <x v="3"/>
    <x v="2"/>
    <x v="0"/>
    <x v="0"/>
    <m/>
    <x v="0"/>
    <x v="0"/>
    <x v="0"/>
    <x v="0"/>
    <x v="10"/>
  </r>
  <r>
    <s v="2022/Muara Ponak/VSAT"/>
    <x v="10"/>
    <x v="4"/>
    <x v="7"/>
    <x v="12"/>
    <x v="116"/>
    <x v="0"/>
    <x v="0"/>
    <x v="0"/>
    <x v="0"/>
    <x v="0"/>
    <x v="1"/>
    <x v="1"/>
    <x v="1"/>
    <x v="1"/>
    <x v="1"/>
    <x v="0"/>
    <x v="0"/>
    <m/>
    <x v="0"/>
    <x v="0"/>
    <x v="0"/>
    <x v="0"/>
    <x v="10"/>
  </r>
  <r>
    <s v="2022/Muara Tokong/VSAT"/>
    <x v="10"/>
    <x v="4"/>
    <x v="7"/>
    <x v="13"/>
    <x v="184"/>
    <x v="0"/>
    <x v="0"/>
    <x v="0"/>
    <x v="0"/>
    <x v="0"/>
    <x v="1"/>
    <x v="1"/>
    <x v="1"/>
    <x v="1"/>
    <x v="1"/>
    <x v="0"/>
    <x v="0"/>
    <m/>
    <x v="0"/>
    <x v="0"/>
    <x v="0"/>
    <x v="0"/>
    <x v="10"/>
  </r>
  <r>
    <s v="2022/Kelian/VSAT"/>
    <x v="10"/>
    <x v="4"/>
    <x v="7"/>
    <x v="13"/>
    <x v="191"/>
    <x v="0"/>
    <x v="0"/>
    <x v="0"/>
    <x v="0"/>
    <x v="0"/>
    <x v="1"/>
    <x v="1"/>
    <x v="1"/>
    <x v="1"/>
    <x v="1"/>
    <x v="0"/>
    <x v="0"/>
    <m/>
    <x v="0"/>
    <x v="0"/>
    <x v="0"/>
    <x v="0"/>
    <x v="10"/>
  </r>
  <r>
    <s v="2022/Empakuq/VSAT"/>
    <x v="10"/>
    <x v="4"/>
    <x v="7"/>
    <x v="9"/>
    <x v="90"/>
    <x v="0"/>
    <x v="0"/>
    <x v="0"/>
    <x v="0"/>
    <x v="0"/>
    <x v="1"/>
    <x v="1"/>
    <x v="1"/>
    <x v="3"/>
    <x v="2"/>
    <x v="0"/>
    <x v="0"/>
    <m/>
    <x v="0"/>
    <x v="0"/>
    <x v="0"/>
    <x v="0"/>
    <x v="10"/>
  </r>
  <r>
    <s v="2022/Muara Bunyut/VSAT"/>
    <x v="10"/>
    <x v="4"/>
    <x v="7"/>
    <x v="9"/>
    <x v="85"/>
    <x v="0"/>
    <x v="0"/>
    <x v="0"/>
    <x v="0"/>
    <x v="0"/>
    <x v="1"/>
    <x v="1"/>
    <x v="1"/>
    <x v="3"/>
    <x v="2"/>
    <x v="0"/>
    <x v="0"/>
    <m/>
    <x v="0"/>
    <x v="0"/>
    <x v="0"/>
    <x v="0"/>
    <x v="10"/>
  </r>
  <r>
    <s v="2022/Muara Benangaq/VSAT"/>
    <x v="10"/>
    <x v="4"/>
    <x v="7"/>
    <x v="9"/>
    <x v="86"/>
    <x v="0"/>
    <x v="0"/>
    <x v="0"/>
    <x v="0"/>
    <x v="0"/>
    <x v="1"/>
    <x v="1"/>
    <x v="1"/>
    <x v="3"/>
    <x v="2"/>
    <x v="0"/>
    <x v="0"/>
    <m/>
    <x v="0"/>
    <x v="0"/>
    <x v="0"/>
    <x v="0"/>
    <x v="10"/>
  </r>
  <r>
    <s v="2022/Empas/VSAT"/>
    <x v="10"/>
    <x v="4"/>
    <x v="7"/>
    <x v="9"/>
    <x v="89"/>
    <x v="0"/>
    <x v="0"/>
    <x v="0"/>
    <x v="0"/>
    <x v="0"/>
    <x v="1"/>
    <x v="1"/>
    <x v="1"/>
    <x v="3"/>
    <x v="2"/>
    <x v="0"/>
    <x v="0"/>
    <m/>
    <x v="0"/>
    <x v="0"/>
    <x v="0"/>
    <x v="0"/>
    <x v="10"/>
  </r>
  <r>
    <s v="2022/Lakan Bilem/VSAT"/>
    <x v="10"/>
    <x v="4"/>
    <x v="7"/>
    <x v="5"/>
    <x v="25"/>
    <x v="0"/>
    <x v="0"/>
    <x v="0"/>
    <x v="0"/>
    <x v="0"/>
    <x v="1"/>
    <x v="1"/>
    <x v="1"/>
    <x v="1"/>
    <x v="1"/>
    <x v="0"/>
    <x v="0"/>
    <m/>
    <x v="0"/>
    <x v="0"/>
    <x v="0"/>
    <x v="0"/>
    <x v="10"/>
  </r>
  <r>
    <s v="2022/Muyub/Muyup Ulu/VSAT"/>
    <x v="10"/>
    <x v="4"/>
    <x v="7"/>
    <x v="2"/>
    <x v="11"/>
    <x v="0"/>
    <x v="0"/>
    <x v="0"/>
    <x v="0"/>
    <x v="0"/>
    <x v="1"/>
    <x v="1"/>
    <x v="1"/>
    <x v="1"/>
    <x v="1"/>
    <x v="0"/>
    <x v="0"/>
    <m/>
    <x v="0"/>
    <x v="0"/>
    <x v="0"/>
    <x v="0"/>
    <x v="10"/>
  </r>
  <r>
    <s v="2022/Tukul/VSAT"/>
    <x v="10"/>
    <x v="4"/>
    <x v="7"/>
    <x v="2"/>
    <x v="5"/>
    <x v="0"/>
    <x v="0"/>
    <x v="0"/>
    <x v="0"/>
    <x v="0"/>
    <x v="1"/>
    <x v="1"/>
    <x v="1"/>
    <x v="1"/>
    <x v="1"/>
    <x v="0"/>
    <x v="0"/>
    <m/>
    <x v="0"/>
    <x v="0"/>
    <x v="0"/>
    <x v="0"/>
    <x v="10"/>
  </r>
  <r>
    <s v="2022/Kelubaq/VSAT"/>
    <x v="10"/>
    <x v="4"/>
    <x v="7"/>
    <x v="2"/>
    <x v="15"/>
    <x v="0"/>
    <x v="0"/>
    <x v="0"/>
    <x v="0"/>
    <x v="0"/>
    <x v="1"/>
    <x v="1"/>
    <x v="1"/>
    <x v="2"/>
    <x v="1"/>
    <x v="0"/>
    <x v="0"/>
    <m/>
    <x v="0"/>
    <x v="0"/>
    <x v="0"/>
    <x v="0"/>
    <x v="10"/>
  </r>
  <r>
    <s v="2022/Gabung Baru/VSAT"/>
    <x v="10"/>
    <x v="4"/>
    <x v="7"/>
    <x v="2"/>
    <x v="4"/>
    <x v="0"/>
    <x v="0"/>
    <x v="0"/>
    <x v="0"/>
    <x v="0"/>
    <x v="1"/>
    <x v="1"/>
    <x v="1"/>
    <x v="1"/>
    <x v="1"/>
    <x v="0"/>
    <x v="0"/>
    <m/>
    <x v="0"/>
    <x v="0"/>
    <x v="0"/>
    <x v="0"/>
    <x v="10"/>
  </r>
  <r>
    <s v="2022/Sentalar/VSAT"/>
    <x v="10"/>
    <x v="4"/>
    <x v="7"/>
    <x v="5"/>
    <x v="21"/>
    <x v="0"/>
    <x v="0"/>
    <x v="0"/>
    <x v="0"/>
    <x v="0"/>
    <x v="1"/>
    <x v="1"/>
    <x v="1"/>
    <x v="1"/>
    <x v="1"/>
    <x v="0"/>
    <x v="0"/>
    <m/>
    <x v="0"/>
    <x v="0"/>
    <x v="0"/>
    <x v="0"/>
    <x v="10"/>
  </r>
  <r>
    <s v="2022/Keliway/VSAT"/>
    <x v="10"/>
    <x v="4"/>
    <x v="7"/>
    <x v="4"/>
    <x v="27"/>
    <x v="0"/>
    <x v="0"/>
    <x v="0"/>
    <x v="0"/>
    <x v="0"/>
    <x v="1"/>
    <x v="1"/>
    <x v="1"/>
    <x v="1"/>
    <x v="1"/>
    <x v="0"/>
    <x v="0"/>
    <m/>
    <x v="0"/>
    <x v="0"/>
    <x v="0"/>
    <x v="0"/>
    <x v="10"/>
  </r>
  <r>
    <s v="2022/Lumpat Dahuq/VSAT"/>
    <x v="10"/>
    <x v="4"/>
    <x v="7"/>
    <x v="13"/>
    <x v="190"/>
    <x v="0"/>
    <x v="0"/>
    <x v="0"/>
    <x v="0"/>
    <x v="0"/>
    <x v="1"/>
    <x v="1"/>
    <x v="1"/>
    <x v="1"/>
    <x v="1"/>
    <x v="0"/>
    <x v="0"/>
    <m/>
    <x v="0"/>
    <x v="0"/>
    <x v="0"/>
    <x v="0"/>
    <x v="10"/>
  </r>
  <r>
    <s v="2022/Kelian Luar/VSAT"/>
    <x v="10"/>
    <x v="4"/>
    <x v="7"/>
    <x v="4"/>
    <x v="37"/>
    <x v="0"/>
    <x v="0"/>
    <x v="0"/>
    <x v="0"/>
    <x v="0"/>
    <x v="1"/>
    <x v="1"/>
    <x v="1"/>
    <x v="1"/>
    <x v="1"/>
    <x v="0"/>
    <x v="0"/>
    <m/>
    <x v="0"/>
    <x v="0"/>
    <x v="0"/>
    <x v="0"/>
    <x v="10"/>
  </r>
  <r>
    <s v="2022/Jerang Dayak/VSAT"/>
    <x v="10"/>
    <x v="4"/>
    <x v="7"/>
    <x v="15"/>
    <x v="165"/>
    <x v="0"/>
    <x v="0"/>
    <x v="0"/>
    <x v="0"/>
    <x v="0"/>
    <x v="1"/>
    <x v="1"/>
    <x v="1"/>
    <x v="2"/>
    <x v="1"/>
    <x v="0"/>
    <x v="0"/>
    <m/>
    <x v="0"/>
    <x v="0"/>
    <x v="0"/>
    <x v="0"/>
    <x v="10"/>
  </r>
  <r>
    <s v="2022/Tondoh/VSAT"/>
    <x v="10"/>
    <x v="4"/>
    <x v="7"/>
    <x v="6"/>
    <x v="98"/>
    <x v="0"/>
    <x v="0"/>
    <x v="0"/>
    <x v="0"/>
    <x v="0"/>
    <x v="1"/>
    <x v="1"/>
    <x v="1"/>
    <x v="2"/>
    <x v="1"/>
    <x v="0"/>
    <x v="0"/>
    <m/>
    <x v="0"/>
    <x v="0"/>
    <x v="0"/>
    <x v="0"/>
    <x v="10"/>
  </r>
  <r>
    <s v="2022/Sakaq Tada/VSAT"/>
    <x v="10"/>
    <x v="4"/>
    <x v="7"/>
    <x v="6"/>
    <x v="96"/>
    <x v="0"/>
    <x v="0"/>
    <x v="0"/>
    <x v="0"/>
    <x v="0"/>
    <x v="1"/>
    <x v="1"/>
    <x v="1"/>
    <x v="1"/>
    <x v="1"/>
    <x v="0"/>
    <x v="0"/>
    <m/>
    <x v="0"/>
    <x v="0"/>
    <x v="0"/>
    <x v="0"/>
    <x v="10"/>
  </r>
  <r>
    <s v="2022/Belempung Ulaq/VSAT"/>
    <x v="10"/>
    <x v="4"/>
    <x v="7"/>
    <x v="7"/>
    <x v="67"/>
    <x v="0"/>
    <x v="0"/>
    <x v="0"/>
    <x v="0"/>
    <x v="0"/>
    <x v="1"/>
    <x v="1"/>
    <x v="1"/>
    <x v="3"/>
    <x v="2"/>
    <x v="0"/>
    <x v="0"/>
    <m/>
    <x v="0"/>
    <x v="0"/>
    <x v="0"/>
    <x v="0"/>
    <x v="10"/>
  </r>
  <r>
    <s v="2022/Abit/VSAT"/>
    <x v="10"/>
    <x v="4"/>
    <x v="7"/>
    <x v="6"/>
    <x v="39"/>
    <x v="0"/>
    <x v="0"/>
    <x v="0"/>
    <x v="0"/>
    <x v="0"/>
    <x v="1"/>
    <x v="1"/>
    <x v="1"/>
    <x v="1"/>
    <x v="1"/>
    <x v="0"/>
    <x v="0"/>
    <m/>
    <x v="0"/>
    <x v="0"/>
    <x v="0"/>
    <x v="0"/>
    <x v="10"/>
  </r>
  <r>
    <s v="2022/Ujoh Halang/VSAT"/>
    <x v="10"/>
    <x v="4"/>
    <x v="7"/>
    <x v="4"/>
    <x v="6"/>
    <x v="0"/>
    <x v="0"/>
    <x v="0"/>
    <x v="0"/>
    <x v="0"/>
    <x v="1"/>
    <x v="1"/>
    <x v="1"/>
    <x v="1"/>
    <x v="1"/>
    <x v="0"/>
    <x v="0"/>
    <m/>
    <x v="0"/>
    <x v="0"/>
    <x v="0"/>
    <x v="0"/>
    <x v="10"/>
  </r>
  <r>
    <s v="2022/Long Daliq/VSAT"/>
    <x v="10"/>
    <x v="4"/>
    <x v="7"/>
    <x v="4"/>
    <x v="46"/>
    <x v="0"/>
    <x v="0"/>
    <x v="0"/>
    <x v="0"/>
    <x v="0"/>
    <x v="1"/>
    <x v="1"/>
    <x v="1"/>
    <x v="1"/>
    <x v="1"/>
    <x v="0"/>
    <x v="0"/>
    <m/>
    <x v="0"/>
    <x v="0"/>
    <x v="0"/>
    <x v="0"/>
    <x v="10"/>
  </r>
  <r>
    <s v="2022/Muara Kalaq/VSAT"/>
    <x v="10"/>
    <x v="4"/>
    <x v="7"/>
    <x v="6"/>
    <x v="47"/>
    <x v="0"/>
    <x v="0"/>
    <x v="0"/>
    <x v="0"/>
    <x v="0"/>
    <x v="1"/>
    <x v="1"/>
    <x v="1"/>
    <x v="1"/>
    <x v="1"/>
    <x v="0"/>
    <x v="0"/>
    <m/>
    <x v="0"/>
    <x v="0"/>
    <x v="0"/>
    <x v="0"/>
    <x v="10"/>
  </r>
  <r>
    <s v="2023/Anan Jaya/VSAT"/>
    <x v="11"/>
    <x v="5"/>
    <x v="10"/>
    <x v="11"/>
    <x v="109"/>
    <x v="0"/>
    <x v="0"/>
    <x v="0"/>
    <x v="0"/>
    <x v="0"/>
    <x v="1"/>
    <x v="1"/>
    <x v="1"/>
    <x v="1"/>
    <x v="1"/>
    <x v="0"/>
    <x v="0"/>
    <m/>
    <x v="0"/>
    <x v="0"/>
    <x v="0"/>
    <x v="0"/>
    <x v="11"/>
  </r>
  <r>
    <s v="2023/Muara Kelawit/VSAT"/>
    <x v="11"/>
    <x v="5"/>
    <x v="10"/>
    <x v="12"/>
    <x v="117"/>
    <x v="0"/>
    <x v="0"/>
    <x v="0"/>
    <x v="0"/>
    <x v="0"/>
    <x v="1"/>
    <x v="1"/>
    <x v="1"/>
    <x v="2"/>
    <x v="1"/>
    <x v="0"/>
    <x v="0"/>
    <m/>
    <x v="0"/>
    <x v="0"/>
    <x v="0"/>
    <x v="0"/>
    <x v="11"/>
  </r>
  <r>
    <s v="2023/Bentas/VSAT"/>
    <x v="11"/>
    <x v="5"/>
    <x v="10"/>
    <x v="12"/>
    <x v="173"/>
    <x v="0"/>
    <x v="0"/>
    <x v="0"/>
    <x v="0"/>
    <x v="0"/>
    <x v="1"/>
    <x v="1"/>
    <x v="1"/>
    <x v="4"/>
    <x v="1"/>
    <x v="0"/>
    <x v="0"/>
    <m/>
    <x v="0"/>
    <x v="0"/>
    <x v="0"/>
    <x v="0"/>
    <x v="11"/>
  </r>
  <r>
    <s v="2023/Kendesiq/VSAT"/>
    <x v="11"/>
    <x v="5"/>
    <x v="10"/>
    <x v="12"/>
    <x v="193"/>
    <x v="0"/>
    <x v="0"/>
    <x v="0"/>
    <x v="0"/>
    <x v="0"/>
    <x v="1"/>
    <x v="1"/>
    <x v="1"/>
    <x v="1"/>
    <x v="1"/>
    <x v="0"/>
    <x v="0"/>
    <m/>
    <x v="0"/>
    <x v="0"/>
    <x v="0"/>
    <x v="0"/>
    <x v="11"/>
  </r>
  <r>
    <s v="2023/Muara Ponak/VSAT"/>
    <x v="11"/>
    <x v="5"/>
    <x v="10"/>
    <x v="12"/>
    <x v="116"/>
    <x v="0"/>
    <x v="0"/>
    <x v="0"/>
    <x v="0"/>
    <x v="0"/>
    <x v="1"/>
    <x v="1"/>
    <x v="1"/>
    <x v="1"/>
    <x v="1"/>
    <x v="0"/>
    <x v="0"/>
    <m/>
    <x v="0"/>
    <x v="0"/>
    <x v="0"/>
    <x v="0"/>
    <x v="11"/>
  </r>
  <r>
    <s v="2023/Penawang/VSAT"/>
    <x v="11"/>
    <x v="5"/>
    <x v="10"/>
    <x v="12"/>
    <x v="114"/>
    <x v="0"/>
    <x v="0"/>
    <x v="0"/>
    <x v="0"/>
    <x v="0"/>
    <x v="1"/>
    <x v="1"/>
    <x v="1"/>
    <x v="1"/>
    <x v="1"/>
    <x v="0"/>
    <x v="0"/>
    <m/>
    <x v="0"/>
    <x v="0"/>
    <x v="0"/>
    <x v="0"/>
    <x v="11"/>
  </r>
  <r>
    <s v="2023/Rikong/VSAT"/>
    <x v="11"/>
    <x v="5"/>
    <x v="10"/>
    <x v="12"/>
    <x v="113"/>
    <x v="0"/>
    <x v="0"/>
    <x v="0"/>
    <x v="0"/>
    <x v="0"/>
    <x v="1"/>
    <x v="1"/>
    <x v="1"/>
    <x v="1"/>
    <x v="1"/>
    <x v="0"/>
    <x v="0"/>
    <m/>
    <x v="0"/>
    <x v="0"/>
    <x v="0"/>
    <x v="0"/>
    <x v="11"/>
  </r>
  <r>
    <s v="2023/Kenyanyan/VSAT"/>
    <x v="11"/>
    <x v="5"/>
    <x v="10"/>
    <x v="12"/>
    <x v="146"/>
    <x v="0"/>
    <x v="0"/>
    <x v="0"/>
    <x v="0"/>
    <x v="0"/>
    <x v="1"/>
    <x v="1"/>
    <x v="1"/>
    <x v="1"/>
    <x v="1"/>
    <x v="0"/>
    <x v="0"/>
    <m/>
    <x v="0"/>
    <x v="0"/>
    <x v="0"/>
    <x v="0"/>
    <x v="11"/>
  </r>
  <r>
    <s v="2023/Lendian Liang Nayuk/VSAT"/>
    <x v="11"/>
    <x v="5"/>
    <x v="10"/>
    <x v="12"/>
    <x v="118"/>
    <x v="0"/>
    <x v="0"/>
    <x v="0"/>
    <x v="0"/>
    <x v="0"/>
    <x v="1"/>
    <x v="1"/>
    <x v="1"/>
    <x v="2"/>
    <x v="1"/>
    <x v="0"/>
    <x v="0"/>
    <m/>
    <x v="0"/>
    <x v="0"/>
    <x v="0"/>
    <x v="0"/>
    <x v="11"/>
  </r>
  <r>
    <s v="2023/Pereng Talik/VSAT"/>
    <x v="11"/>
    <x v="5"/>
    <x v="10"/>
    <x v="0"/>
    <x v="124"/>
    <x v="0"/>
    <x v="0"/>
    <x v="0"/>
    <x v="0"/>
    <x v="0"/>
    <x v="1"/>
    <x v="1"/>
    <x v="1"/>
    <x v="1"/>
    <x v="1"/>
    <x v="0"/>
    <x v="0"/>
    <m/>
    <x v="0"/>
    <x v="0"/>
    <x v="0"/>
    <x v="0"/>
    <x v="11"/>
  </r>
  <r>
    <s v="2023/Randa Empas/VSAT"/>
    <x v="11"/>
    <x v="5"/>
    <x v="10"/>
    <x v="11"/>
    <x v="104"/>
    <x v="0"/>
    <x v="0"/>
    <x v="0"/>
    <x v="0"/>
    <x v="0"/>
    <x v="1"/>
    <x v="1"/>
    <x v="1"/>
    <x v="1"/>
    <x v="1"/>
    <x v="0"/>
    <x v="0"/>
    <m/>
    <x v="0"/>
    <x v="0"/>
    <x v="0"/>
    <x v="0"/>
    <x v="11"/>
  </r>
  <r>
    <s v="2023/Suakong/VSAT"/>
    <x v="11"/>
    <x v="5"/>
    <x v="10"/>
    <x v="11"/>
    <x v="102"/>
    <x v="0"/>
    <x v="0"/>
    <x v="0"/>
    <x v="0"/>
    <x v="0"/>
    <x v="1"/>
    <x v="1"/>
    <x v="1"/>
    <x v="1"/>
    <x v="1"/>
    <x v="0"/>
    <x v="0"/>
    <m/>
    <x v="0"/>
    <x v="0"/>
    <x v="0"/>
    <x v="0"/>
    <x v="11"/>
  </r>
  <r>
    <s v="2023/Tukuq/VSAT"/>
    <x v="11"/>
    <x v="5"/>
    <x v="10"/>
    <x v="11"/>
    <x v="100"/>
    <x v="0"/>
    <x v="0"/>
    <x v="0"/>
    <x v="0"/>
    <x v="0"/>
    <x v="1"/>
    <x v="1"/>
    <x v="1"/>
    <x v="1"/>
    <x v="1"/>
    <x v="0"/>
    <x v="0"/>
    <m/>
    <x v="0"/>
    <x v="0"/>
    <x v="0"/>
    <x v="0"/>
    <x v="11"/>
  </r>
  <r>
    <s v="2023/Mancong/VSAT"/>
    <x v="11"/>
    <x v="5"/>
    <x v="10"/>
    <x v="10"/>
    <x v="120"/>
    <x v="0"/>
    <x v="0"/>
    <x v="0"/>
    <x v="0"/>
    <x v="0"/>
    <x v="1"/>
    <x v="1"/>
    <x v="1"/>
    <x v="2"/>
    <x v="1"/>
    <x v="0"/>
    <x v="0"/>
    <m/>
    <x v="0"/>
    <x v="0"/>
    <x v="0"/>
    <x v="0"/>
    <x v="11"/>
  </r>
  <r>
    <s v="2023/Lemper/VSAT"/>
    <x v="11"/>
    <x v="5"/>
    <x v="10"/>
    <x v="0"/>
    <x v="131"/>
    <x v="0"/>
    <x v="0"/>
    <x v="0"/>
    <x v="0"/>
    <x v="0"/>
    <x v="1"/>
    <x v="1"/>
    <x v="1"/>
    <x v="2"/>
    <x v="1"/>
    <x v="0"/>
    <x v="0"/>
    <m/>
    <x v="0"/>
    <x v="0"/>
    <x v="0"/>
    <x v="0"/>
    <x v="11"/>
  </r>
  <r>
    <s v="2023/Tanjung Soke/VSAT"/>
    <x v="11"/>
    <x v="5"/>
    <x v="10"/>
    <x v="0"/>
    <x v="0"/>
    <x v="0"/>
    <x v="0"/>
    <x v="0"/>
    <x v="0"/>
    <x v="0"/>
    <x v="1"/>
    <x v="1"/>
    <x v="1"/>
    <x v="2"/>
    <x v="1"/>
    <x v="0"/>
    <x v="0"/>
    <m/>
    <x v="0"/>
    <x v="0"/>
    <x v="0"/>
    <x v="0"/>
    <x v="11"/>
  </r>
  <r>
    <s v="2023/Deraya/VSAT"/>
    <x v="11"/>
    <x v="5"/>
    <x v="10"/>
    <x v="0"/>
    <x v="135"/>
    <x v="0"/>
    <x v="0"/>
    <x v="0"/>
    <x v="0"/>
    <x v="0"/>
    <x v="1"/>
    <x v="1"/>
    <x v="1"/>
    <x v="1"/>
    <x v="1"/>
    <x v="0"/>
    <x v="0"/>
    <m/>
    <x v="0"/>
    <x v="0"/>
    <x v="0"/>
    <x v="0"/>
    <x v="11"/>
  </r>
  <r>
    <s v="2023/Gerunggung/VSAT"/>
    <x v="11"/>
    <x v="5"/>
    <x v="10"/>
    <x v="0"/>
    <x v="134"/>
    <x v="0"/>
    <x v="0"/>
    <x v="0"/>
    <x v="0"/>
    <x v="0"/>
    <x v="1"/>
    <x v="1"/>
    <x v="1"/>
    <x v="1"/>
    <x v="1"/>
    <x v="0"/>
    <x v="0"/>
    <m/>
    <x v="0"/>
    <x v="0"/>
    <x v="0"/>
    <x v="0"/>
    <x v="11"/>
  </r>
  <r>
    <s v="2023/Muara Siram /VSAT"/>
    <x v="11"/>
    <x v="5"/>
    <x v="10"/>
    <x v="0"/>
    <x v="128"/>
    <x v="0"/>
    <x v="0"/>
    <x v="0"/>
    <x v="0"/>
    <x v="0"/>
    <x v="1"/>
    <x v="1"/>
    <x v="1"/>
    <x v="1"/>
    <x v="1"/>
    <x v="0"/>
    <x v="0"/>
    <m/>
    <x v="0"/>
    <x v="0"/>
    <x v="0"/>
    <x v="0"/>
    <x v="11"/>
  </r>
  <r>
    <s v="2023/Resak/VSAT"/>
    <x v="11"/>
    <x v="5"/>
    <x v="10"/>
    <x v="0"/>
    <x v="123"/>
    <x v="0"/>
    <x v="0"/>
    <x v="0"/>
    <x v="0"/>
    <x v="0"/>
    <x v="1"/>
    <x v="1"/>
    <x v="1"/>
    <x v="1"/>
    <x v="1"/>
    <x v="0"/>
    <x v="0"/>
    <m/>
    <x v="0"/>
    <x v="0"/>
    <x v="0"/>
    <x v="0"/>
    <x v="11"/>
  </r>
  <r>
    <s v="2023/Jelmu Sibak/VSAT"/>
    <x v="11"/>
    <x v="5"/>
    <x v="10"/>
    <x v="11"/>
    <x v="106"/>
    <x v="0"/>
    <x v="0"/>
    <x v="0"/>
    <x v="0"/>
    <x v="0"/>
    <x v="1"/>
    <x v="1"/>
    <x v="1"/>
    <x v="1"/>
    <x v="1"/>
    <x v="0"/>
    <x v="0"/>
    <m/>
    <x v="0"/>
    <x v="0"/>
    <x v="0"/>
    <x v="0"/>
    <x v="11"/>
  </r>
  <r>
    <s v="2023/Besiq (Besik)/VSAT"/>
    <x v="11"/>
    <x v="5"/>
    <x v="10"/>
    <x v="13"/>
    <x v="157"/>
    <x v="0"/>
    <x v="0"/>
    <x v="0"/>
    <x v="0"/>
    <x v="0"/>
    <x v="1"/>
    <x v="1"/>
    <x v="1"/>
    <x v="1"/>
    <x v="1"/>
    <x v="0"/>
    <x v="0"/>
    <m/>
    <x v="0"/>
    <x v="0"/>
    <x v="0"/>
    <x v="0"/>
    <x v="11"/>
  </r>
  <r>
    <s v="2023/Lumpat Dahuq/VSAT"/>
    <x v="11"/>
    <x v="5"/>
    <x v="10"/>
    <x v="13"/>
    <x v="190"/>
    <x v="0"/>
    <x v="0"/>
    <x v="0"/>
    <x v="0"/>
    <x v="0"/>
    <x v="1"/>
    <x v="1"/>
    <x v="1"/>
    <x v="1"/>
    <x v="1"/>
    <x v="0"/>
    <x v="0"/>
    <m/>
    <x v="0"/>
    <x v="0"/>
    <x v="0"/>
    <x v="0"/>
    <x v="11"/>
  </r>
  <r>
    <s v="2023/Muara Tokong/VSAT"/>
    <x v="11"/>
    <x v="5"/>
    <x v="10"/>
    <x v="13"/>
    <x v="184"/>
    <x v="0"/>
    <x v="0"/>
    <x v="0"/>
    <x v="0"/>
    <x v="0"/>
    <x v="1"/>
    <x v="1"/>
    <x v="1"/>
    <x v="1"/>
    <x v="1"/>
    <x v="0"/>
    <x v="0"/>
    <m/>
    <x v="0"/>
    <x v="0"/>
    <x v="0"/>
    <x v="0"/>
    <x v="11"/>
  </r>
  <r>
    <s v="2023/Muara Asa/VSAT"/>
    <x v="11"/>
    <x v="5"/>
    <x v="10"/>
    <x v="7"/>
    <x v="60"/>
    <x v="0"/>
    <x v="0"/>
    <x v="0"/>
    <x v="0"/>
    <x v="0"/>
    <x v="1"/>
    <x v="1"/>
    <x v="1"/>
    <x v="1"/>
    <x v="1"/>
    <x v="0"/>
    <x v="0"/>
    <m/>
    <x v="0"/>
    <x v="0"/>
    <x v="0"/>
    <x v="0"/>
    <x v="11"/>
  </r>
  <r>
    <s v="2023/Lakan Bilem/VSAT"/>
    <x v="11"/>
    <x v="5"/>
    <x v="10"/>
    <x v="5"/>
    <x v="25"/>
    <x v="0"/>
    <x v="0"/>
    <x v="0"/>
    <x v="0"/>
    <x v="0"/>
    <x v="1"/>
    <x v="1"/>
    <x v="1"/>
    <x v="1"/>
    <x v="1"/>
    <x v="0"/>
    <x v="0"/>
    <m/>
    <x v="0"/>
    <x v="0"/>
    <x v="0"/>
    <x v="0"/>
    <x v="11"/>
  </r>
  <r>
    <s v="2023/Kelian/VSAT"/>
    <x v="11"/>
    <x v="5"/>
    <x v="10"/>
    <x v="13"/>
    <x v="191"/>
    <x v="0"/>
    <x v="0"/>
    <x v="0"/>
    <x v="0"/>
    <x v="0"/>
    <x v="1"/>
    <x v="1"/>
    <x v="1"/>
    <x v="1"/>
    <x v="1"/>
    <x v="0"/>
    <x v="0"/>
    <m/>
    <x v="0"/>
    <x v="0"/>
    <x v="0"/>
    <x v="0"/>
    <x v="11"/>
  </r>
  <r>
    <s v="2023/Sentalar/VSAT"/>
    <x v="11"/>
    <x v="5"/>
    <x v="10"/>
    <x v="5"/>
    <x v="21"/>
    <x v="0"/>
    <x v="0"/>
    <x v="0"/>
    <x v="0"/>
    <x v="0"/>
    <x v="1"/>
    <x v="1"/>
    <x v="1"/>
    <x v="1"/>
    <x v="1"/>
    <x v="0"/>
    <x v="0"/>
    <m/>
    <x v="0"/>
    <x v="0"/>
    <x v="0"/>
    <x v="0"/>
    <x v="11"/>
  </r>
  <r>
    <s v="2023/Kelubaq/VSAT"/>
    <x v="11"/>
    <x v="5"/>
    <x v="10"/>
    <x v="2"/>
    <x v="15"/>
    <x v="0"/>
    <x v="0"/>
    <x v="0"/>
    <x v="0"/>
    <x v="0"/>
    <x v="1"/>
    <x v="1"/>
    <x v="1"/>
    <x v="2"/>
    <x v="1"/>
    <x v="0"/>
    <x v="0"/>
    <m/>
    <x v="0"/>
    <x v="0"/>
    <x v="0"/>
    <x v="0"/>
    <x v="11"/>
  </r>
  <r>
    <s v="2023/Kelian Dalam/VSAT"/>
    <x v="11"/>
    <x v="5"/>
    <x v="10"/>
    <x v="2"/>
    <x v="16"/>
    <x v="0"/>
    <x v="0"/>
    <x v="0"/>
    <x v="0"/>
    <x v="0"/>
    <x v="1"/>
    <x v="1"/>
    <x v="1"/>
    <x v="4"/>
    <x v="1"/>
    <x v="0"/>
    <x v="0"/>
    <m/>
    <x v="0"/>
    <x v="0"/>
    <x v="0"/>
    <x v="0"/>
    <x v="11"/>
  </r>
  <r>
    <s v="2023/Muyub/Muyup Ulu/VSAT"/>
    <x v="11"/>
    <x v="5"/>
    <x v="10"/>
    <x v="2"/>
    <x v="11"/>
    <x v="0"/>
    <x v="0"/>
    <x v="0"/>
    <x v="0"/>
    <x v="0"/>
    <x v="1"/>
    <x v="1"/>
    <x v="1"/>
    <x v="1"/>
    <x v="1"/>
    <x v="0"/>
    <x v="0"/>
    <m/>
    <x v="0"/>
    <x v="0"/>
    <x v="0"/>
    <x v="0"/>
    <x v="11"/>
  </r>
  <r>
    <s v="2023/Tukul/VSAT"/>
    <x v="11"/>
    <x v="5"/>
    <x v="10"/>
    <x v="2"/>
    <x v="5"/>
    <x v="0"/>
    <x v="0"/>
    <x v="0"/>
    <x v="0"/>
    <x v="0"/>
    <x v="1"/>
    <x v="1"/>
    <x v="1"/>
    <x v="1"/>
    <x v="1"/>
    <x v="0"/>
    <x v="0"/>
    <m/>
    <x v="0"/>
    <x v="0"/>
    <x v="0"/>
    <x v="0"/>
    <x v="11"/>
  </r>
  <r>
    <s v="2023/Gabung Baru/VSAT"/>
    <x v="11"/>
    <x v="5"/>
    <x v="10"/>
    <x v="2"/>
    <x v="4"/>
    <x v="0"/>
    <x v="0"/>
    <x v="0"/>
    <x v="0"/>
    <x v="0"/>
    <x v="1"/>
    <x v="1"/>
    <x v="1"/>
    <x v="1"/>
    <x v="1"/>
    <x v="0"/>
    <x v="0"/>
    <m/>
    <x v="0"/>
    <x v="0"/>
    <x v="0"/>
    <x v="0"/>
    <x v="11"/>
  </r>
  <r>
    <s v="2023/Anah/VSAT"/>
    <x v="11"/>
    <x v="5"/>
    <x v="10"/>
    <x v="4"/>
    <x v="26"/>
    <x v="0"/>
    <x v="0"/>
    <x v="0"/>
    <x v="0"/>
    <x v="0"/>
    <x v="1"/>
    <x v="1"/>
    <x v="1"/>
    <x v="4"/>
    <x v="1"/>
    <x v="0"/>
    <x v="0"/>
    <m/>
    <x v="0"/>
    <x v="0"/>
    <x v="0"/>
    <x v="0"/>
    <x v="11"/>
  </r>
  <r>
    <s v="2023/Kelian Luar/VSAT"/>
    <x v="11"/>
    <x v="5"/>
    <x v="10"/>
    <x v="4"/>
    <x v="37"/>
    <x v="0"/>
    <x v="0"/>
    <x v="0"/>
    <x v="0"/>
    <x v="0"/>
    <x v="1"/>
    <x v="1"/>
    <x v="1"/>
    <x v="1"/>
    <x v="1"/>
    <x v="0"/>
    <x v="0"/>
    <m/>
    <x v="0"/>
    <x v="0"/>
    <x v="0"/>
    <x v="0"/>
    <x v="11"/>
  </r>
  <r>
    <s v="2023/Keliway/VSAT"/>
    <x v="11"/>
    <x v="5"/>
    <x v="10"/>
    <x v="4"/>
    <x v="27"/>
    <x v="0"/>
    <x v="0"/>
    <x v="0"/>
    <x v="0"/>
    <x v="0"/>
    <x v="1"/>
    <x v="1"/>
    <x v="1"/>
    <x v="1"/>
    <x v="1"/>
    <x v="0"/>
    <x v="0"/>
    <m/>
    <x v="0"/>
    <x v="0"/>
    <x v="0"/>
    <x v="0"/>
    <x v="11"/>
  </r>
  <r>
    <s v="2023/Merayaq/VSAT"/>
    <x v="11"/>
    <x v="5"/>
    <x v="10"/>
    <x v="6"/>
    <x v="31"/>
    <x v="0"/>
    <x v="0"/>
    <x v="0"/>
    <x v="0"/>
    <x v="0"/>
    <x v="1"/>
    <x v="1"/>
    <x v="1"/>
    <x v="4"/>
    <x v="1"/>
    <x v="0"/>
    <x v="0"/>
    <m/>
    <x v="0"/>
    <x v="0"/>
    <x v="0"/>
    <x v="0"/>
    <x v="11"/>
  </r>
  <r>
    <s v="2023/Ujoh Halang/VSAT"/>
    <x v="11"/>
    <x v="5"/>
    <x v="10"/>
    <x v="4"/>
    <x v="6"/>
    <x v="0"/>
    <x v="0"/>
    <x v="0"/>
    <x v="0"/>
    <x v="0"/>
    <x v="1"/>
    <x v="1"/>
    <x v="1"/>
    <x v="1"/>
    <x v="1"/>
    <x v="0"/>
    <x v="0"/>
    <m/>
    <x v="0"/>
    <x v="0"/>
    <x v="0"/>
    <x v="0"/>
    <x v="11"/>
  </r>
  <r>
    <s v="2023/Tondoh/VSAT"/>
    <x v="11"/>
    <x v="5"/>
    <x v="10"/>
    <x v="6"/>
    <x v="98"/>
    <x v="0"/>
    <x v="0"/>
    <x v="0"/>
    <x v="0"/>
    <x v="0"/>
    <x v="1"/>
    <x v="1"/>
    <x v="1"/>
    <x v="2"/>
    <x v="1"/>
    <x v="0"/>
    <x v="0"/>
    <m/>
    <x v="0"/>
    <x v="0"/>
    <x v="0"/>
    <x v="0"/>
    <x v="11"/>
  </r>
  <r>
    <s v="2023/Abit/VSAT"/>
    <x v="11"/>
    <x v="5"/>
    <x v="10"/>
    <x v="6"/>
    <x v="39"/>
    <x v="0"/>
    <x v="0"/>
    <x v="0"/>
    <x v="0"/>
    <x v="0"/>
    <x v="1"/>
    <x v="1"/>
    <x v="1"/>
    <x v="1"/>
    <x v="1"/>
    <x v="0"/>
    <x v="0"/>
    <m/>
    <x v="0"/>
    <x v="0"/>
    <x v="0"/>
    <x v="0"/>
    <x v="11"/>
  </r>
  <r>
    <s v="2023/Muara Kalaq/VSAT"/>
    <x v="11"/>
    <x v="5"/>
    <x v="10"/>
    <x v="6"/>
    <x v="47"/>
    <x v="0"/>
    <x v="0"/>
    <x v="0"/>
    <x v="0"/>
    <x v="0"/>
    <x v="1"/>
    <x v="1"/>
    <x v="1"/>
    <x v="1"/>
    <x v="1"/>
    <x v="0"/>
    <x v="0"/>
    <m/>
    <x v="0"/>
    <x v="0"/>
    <x v="0"/>
    <x v="0"/>
    <x v="11"/>
  </r>
  <r>
    <s v="2023/Sakaq Tada/VSAT"/>
    <x v="11"/>
    <x v="5"/>
    <x v="10"/>
    <x v="6"/>
    <x v="96"/>
    <x v="0"/>
    <x v="0"/>
    <x v="0"/>
    <x v="0"/>
    <x v="0"/>
    <x v="1"/>
    <x v="1"/>
    <x v="1"/>
    <x v="1"/>
    <x v="1"/>
    <x v="0"/>
    <x v="0"/>
    <m/>
    <x v="0"/>
    <x v="0"/>
    <x v="0"/>
    <x v="0"/>
    <x v="11"/>
  </r>
  <r>
    <s v="2023/Jerang Dayak/VSAT"/>
    <x v="11"/>
    <x v="5"/>
    <x v="10"/>
    <x v="15"/>
    <x v="165"/>
    <x v="0"/>
    <x v="0"/>
    <x v="0"/>
    <x v="0"/>
    <x v="0"/>
    <x v="1"/>
    <x v="1"/>
    <x v="1"/>
    <x v="2"/>
    <x v="1"/>
    <x v="0"/>
    <x v="0"/>
    <m/>
    <x v="0"/>
    <x v="0"/>
    <x v="0"/>
    <x v="0"/>
    <x v="11"/>
  </r>
  <r>
    <s v="2023/Jerang Dayak/VSAT"/>
    <x v="11"/>
    <x v="5"/>
    <x v="10"/>
    <x v="15"/>
    <x v="165"/>
    <x v="0"/>
    <x v="0"/>
    <x v="0"/>
    <x v="0"/>
    <x v="0"/>
    <x v="1"/>
    <x v="1"/>
    <x v="1"/>
    <x v="4"/>
    <x v="1"/>
    <x v="0"/>
    <x v="0"/>
    <m/>
    <x v="0"/>
    <x v="0"/>
    <x v="0"/>
    <x v="0"/>
    <x v="11"/>
  </r>
  <r>
    <s v="2023/Muara Beloan/VSAT"/>
    <x v="11"/>
    <x v="5"/>
    <x v="10"/>
    <x v="15"/>
    <x v="161"/>
    <x v="0"/>
    <x v="0"/>
    <x v="0"/>
    <x v="0"/>
    <x v="0"/>
    <x v="1"/>
    <x v="1"/>
    <x v="1"/>
    <x v="4"/>
    <x v="1"/>
    <x v="0"/>
    <x v="0"/>
    <m/>
    <x v="0"/>
    <x v="0"/>
    <x v="0"/>
    <x v="0"/>
    <x v="11"/>
  </r>
  <r>
    <s v="2023/Mantar/VSAT"/>
    <x v="11"/>
    <x v="5"/>
    <x v="10"/>
    <x v="13"/>
    <x v="189"/>
    <x v="0"/>
    <x v="0"/>
    <x v="0"/>
    <x v="0"/>
    <x v="0"/>
    <x v="1"/>
    <x v="1"/>
    <x v="1"/>
    <x v="4"/>
    <x v="1"/>
    <x v="0"/>
    <x v="0"/>
    <m/>
    <x v="0"/>
    <x v="0"/>
    <x v="0"/>
    <x v="0"/>
    <x v="11"/>
  </r>
  <r>
    <s v="2023/Jerang Melayu/VSAT"/>
    <x v="11"/>
    <x v="5"/>
    <x v="10"/>
    <x v="15"/>
    <x v="164"/>
    <x v="0"/>
    <x v="0"/>
    <x v="0"/>
    <x v="0"/>
    <x v="0"/>
    <x v="1"/>
    <x v="1"/>
    <x v="1"/>
    <x v="4"/>
    <x v="1"/>
    <x v="0"/>
    <x v="0"/>
    <m/>
    <x v="0"/>
    <x v="0"/>
    <x v="0"/>
    <x v="0"/>
    <x v="11"/>
  </r>
  <r>
    <s v="2023/Long Daliq/VSAT"/>
    <x v="11"/>
    <x v="5"/>
    <x v="10"/>
    <x v="4"/>
    <x v="46"/>
    <x v="0"/>
    <x v="0"/>
    <x v="0"/>
    <x v="0"/>
    <x v="0"/>
    <x v="1"/>
    <x v="1"/>
    <x v="1"/>
    <x v="1"/>
    <x v="1"/>
    <x v="0"/>
    <x v="0"/>
    <m/>
    <x v="0"/>
    <x v="0"/>
    <x v="0"/>
    <x v="0"/>
    <x v="11"/>
  </r>
  <r>
    <s v="2023/Dasaq/VSAT"/>
    <x v="11"/>
    <x v="5"/>
    <x v="10"/>
    <x v="15"/>
    <x v="167"/>
    <x v="0"/>
    <x v="0"/>
    <x v="0"/>
    <x v="0"/>
    <x v="0"/>
    <x v="1"/>
    <x v="1"/>
    <x v="1"/>
    <x v="4"/>
    <x v="1"/>
    <x v="0"/>
    <x v="0"/>
    <m/>
    <x v="0"/>
    <x v="0"/>
    <x v="0"/>
    <x v="0"/>
    <x v="11"/>
  </r>
  <r>
    <s v="2023/Balok Asa/Jaringan"/>
    <x v="12"/>
    <x v="5"/>
    <x v="11"/>
    <x v="7"/>
    <x v="69"/>
    <x v="1"/>
    <x v="3"/>
    <x v="1"/>
    <x v="2"/>
    <x v="0"/>
    <x v="4"/>
    <x v="0"/>
    <x v="0"/>
    <x v="0"/>
    <x v="0"/>
    <x v="0"/>
    <x v="0"/>
    <m/>
    <x v="0"/>
    <x v="0"/>
    <x v="0"/>
    <x v="0"/>
    <x v="12"/>
  </r>
  <r>
    <s v="2023/Asa/Jaringan"/>
    <x v="12"/>
    <x v="5"/>
    <x v="11"/>
    <x v="7"/>
    <x v="145"/>
    <x v="1"/>
    <x v="3"/>
    <x v="2"/>
    <x v="2"/>
    <x v="0"/>
    <x v="4"/>
    <x v="0"/>
    <x v="0"/>
    <x v="0"/>
    <x v="0"/>
    <x v="0"/>
    <x v="0"/>
    <m/>
    <x v="0"/>
    <x v="0"/>
    <x v="0"/>
    <x v="0"/>
    <x v="12"/>
  </r>
  <r>
    <s v="2023/Tondoh/Jaringan"/>
    <x v="12"/>
    <x v="5"/>
    <x v="11"/>
    <x v="6"/>
    <x v="98"/>
    <x v="2"/>
    <x v="2"/>
    <x v="0"/>
    <x v="3"/>
    <x v="0"/>
    <x v="3"/>
    <x v="0"/>
    <x v="0"/>
    <x v="0"/>
    <x v="0"/>
    <x v="0"/>
    <x v="0"/>
    <m/>
    <x v="0"/>
    <x v="0"/>
    <x v="0"/>
    <x v="0"/>
    <x v="12"/>
  </r>
  <r>
    <s v="2023/Tanjung Soke/Jaringan"/>
    <x v="12"/>
    <x v="5"/>
    <x v="11"/>
    <x v="0"/>
    <x v="0"/>
    <x v="1"/>
    <x v="3"/>
    <x v="2"/>
    <x v="2"/>
    <x v="0"/>
    <x v="4"/>
    <x v="0"/>
    <x v="0"/>
    <x v="0"/>
    <x v="0"/>
    <x v="0"/>
    <x v="0"/>
    <m/>
    <x v="0"/>
    <x v="0"/>
    <x v="0"/>
    <x v="0"/>
    <x v="12"/>
  </r>
  <r>
    <s v="2023/Keay/Jaringan"/>
    <x v="12"/>
    <x v="5"/>
    <x v="11"/>
    <x v="13"/>
    <x v="192"/>
    <x v="1"/>
    <x v="3"/>
    <x v="3"/>
    <x v="2"/>
    <x v="0"/>
    <x v="4"/>
    <x v="0"/>
    <x v="0"/>
    <x v="0"/>
    <x v="0"/>
    <x v="0"/>
    <x v="0"/>
    <m/>
    <x v="0"/>
    <x v="0"/>
    <x v="0"/>
    <x v="0"/>
    <x v="12"/>
  </r>
  <r>
    <s v="2023/Kelian/Jaringan"/>
    <x v="12"/>
    <x v="5"/>
    <x v="11"/>
    <x v="13"/>
    <x v="191"/>
    <x v="2"/>
    <x v="2"/>
    <x v="0"/>
    <x v="3"/>
    <x v="0"/>
    <x v="3"/>
    <x v="0"/>
    <x v="0"/>
    <x v="0"/>
    <x v="0"/>
    <x v="0"/>
    <x v="0"/>
    <m/>
    <x v="0"/>
    <x v="0"/>
    <x v="0"/>
    <x v="0"/>
    <x v="12"/>
  </r>
  <r>
    <s v="2023/Lumpat Dahuq/Jaringan"/>
    <x v="12"/>
    <x v="5"/>
    <x v="11"/>
    <x v="13"/>
    <x v="190"/>
    <x v="1"/>
    <x v="3"/>
    <x v="1"/>
    <x v="2"/>
    <x v="0"/>
    <x v="4"/>
    <x v="0"/>
    <x v="0"/>
    <x v="0"/>
    <x v="0"/>
    <x v="0"/>
    <x v="0"/>
    <m/>
    <x v="0"/>
    <x v="0"/>
    <x v="0"/>
    <x v="0"/>
    <x v="12"/>
  </r>
  <r>
    <s v="2023/Mantar/Jaringan"/>
    <x v="12"/>
    <x v="5"/>
    <x v="11"/>
    <x v="13"/>
    <x v="189"/>
    <x v="1"/>
    <x v="3"/>
    <x v="1"/>
    <x v="2"/>
    <x v="0"/>
    <x v="4"/>
    <x v="0"/>
    <x v="0"/>
    <x v="0"/>
    <x v="0"/>
    <x v="0"/>
    <x v="0"/>
    <m/>
    <x v="0"/>
    <x v="0"/>
    <x v="0"/>
    <x v="0"/>
    <x v="12"/>
  </r>
  <r>
    <s v="2023/Mendika/Jaringan"/>
    <x v="12"/>
    <x v="5"/>
    <x v="11"/>
    <x v="13"/>
    <x v="188"/>
    <x v="1"/>
    <x v="3"/>
    <x v="0"/>
    <x v="3"/>
    <x v="0"/>
    <x v="4"/>
    <x v="0"/>
    <x v="0"/>
    <x v="0"/>
    <x v="0"/>
    <x v="0"/>
    <x v="0"/>
    <m/>
    <x v="0"/>
    <x v="0"/>
    <x v="0"/>
    <x v="0"/>
    <x v="12"/>
  </r>
  <r>
    <s v="2023/Muara Bomboy/Jaringan"/>
    <x v="12"/>
    <x v="5"/>
    <x v="11"/>
    <x v="13"/>
    <x v="187"/>
    <x v="1"/>
    <x v="3"/>
    <x v="0"/>
    <x v="3"/>
    <x v="0"/>
    <x v="4"/>
    <x v="0"/>
    <x v="0"/>
    <x v="0"/>
    <x v="0"/>
    <x v="0"/>
    <x v="0"/>
    <m/>
    <x v="0"/>
    <x v="0"/>
    <x v="0"/>
    <x v="0"/>
    <x v="12"/>
  </r>
  <r>
    <s v="2023/Muara Nilik/Jaringan"/>
    <x v="12"/>
    <x v="5"/>
    <x v="11"/>
    <x v="13"/>
    <x v="186"/>
    <x v="1"/>
    <x v="1"/>
    <x v="1"/>
    <x v="2"/>
    <x v="0"/>
    <x v="2"/>
    <x v="0"/>
    <x v="0"/>
    <x v="0"/>
    <x v="0"/>
    <x v="0"/>
    <x v="0"/>
    <m/>
    <x v="0"/>
    <x v="0"/>
    <x v="0"/>
    <x v="0"/>
    <x v="12"/>
  </r>
  <r>
    <s v="2023/Muara Nyahing/Jaringan"/>
    <x v="12"/>
    <x v="5"/>
    <x v="11"/>
    <x v="13"/>
    <x v="185"/>
    <x v="1"/>
    <x v="1"/>
    <x v="1"/>
    <x v="2"/>
    <x v="0"/>
    <x v="2"/>
    <x v="0"/>
    <x v="0"/>
    <x v="0"/>
    <x v="0"/>
    <x v="0"/>
    <x v="0"/>
    <m/>
    <x v="0"/>
    <x v="0"/>
    <x v="0"/>
    <x v="0"/>
    <x v="12"/>
  </r>
  <r>
    <s v="2023/Muara Tokong/Jaringan"/>
    <x v="12"/>
    <x v="5"/>
    <x v="11"/>
    <x v="13"/>
    <x v="184"/>
    <x v="2"/>
    <x v="2"/>
    <x v="1"/>
    <x v="2"/>
    <x v="0"/>
    <x v="3"/>
    <x v="0"/>
    <x v="0"/>
    <x v="0"/>
    <x v="0"/>
    <x v="0"/>
    <x v="0"/>
    <m/>
    <x v="0"/>
    <x v="0"/>
    <x v="0"/>
    <x v="0"/>
    <x v="12"/>
  </r>
  <r>
    <s v="2023/Jengan Danum/Jaringan"/>
    <x v="12"/>
    <x v="5"/>
    <x v="11"/>
    <x v="13"/>
    <x v="171"/>
    <x v="1"/>
    <x v="3"/>
    <x v="3"/>
    <x v="2"/>
    <x v="0"/>
    <x v="4"/>
    <x v="0"/>
    <x v="0"/>
    <x v="0"/>
    <x v="0"/>
    <x v="0"/>
    <x v="0"/>
    <m/>
    <x v="0"/>
    <x v="0"/>
    <x v="0"/>
    <x v="0"/>
    <x v="12"/>
  </r>
  <r>
    <s v="2023/Sempatn Kelauq/Jaringan"/>
    <x v="12"/>
    <x v="5"/>
    <x v="11"/>
    <x v="13"/>
    <x v="183"/>
    <x v="1"/>
    <x v="1"/>
    <x v="0"/>
    <x v="3"/>
    <x v="0"/>
    <x v="2"/>
    <x v="0"/>
    <x v="0"/>
    <x v="0"/>
    <x v="0"/>
    <x v="0"/>
    <x v="0"/>
    <m/>
    <x v="0"/>
    <x v="0"/>
    <x v="0"/>
    <x v="0"/>
    <x v="12"/>
  </r>
  <r>
    <s v="2023/Benggeris/Jaringan"/>
    <x v="12"/>
    <x v="5"/>
    <x v="11"/>
    <x v="16"/>
    <x v="181"/>
    <x v="1"/>
    <x v="1"/>
    <x v="0"/>
    <x v="3"/>
    <x v="0"/>
    <x v="2"/>
    <x v="0"/>
    <x v="0"/>
    <x v="0"/>
    <x v="0"/>
    <x v="0"/>
    <x v="0"/>
    <m/>
    <x v="0"/>
    <x v="0"/>
    <x v="0"/>
    <x v="0"/>
    <x v="12"/>
  </r>
  <r>
    <s v="2023/Cempedas/Jaringan"/>
    <x v="12"/>
    <x v="5"/>
    <x v="11"/>
    <x v="16"/>
    <x v="180"/>
    <x v="1"/>
    <x v="3"/>
    <x v="3"/>
    <x v="2"/>
    <x v="0"/>
    <x v="4"/>
    <x v="0"/>
    <x v="0"/>
    <x v="0"/>
    <x v="0"/>
    <x v="0"/>
    <x v="0"/>
    <m/>
    <x v="0"/>
    <x v="0"/>
    <x v="0"/>
    <x v="0"/>
    <x v="12"/>
  </r>
  <r>
    <s v="2023/Dingin/Jaringan"/>
    <x v="12"/>
    <x v="5"/>
    <x v="11"/>
    <x v="16"/>
    <x v="179"/>
    <x v="1"/>
    <x v="3"/>
    <x v="4"/>
    <x v="2"/>
    <x v="0"/>
    <x v="4"/>
    <x v="0"/>
    <x v="0"/>
    <x v="0"/>
    <x v="0"/>
    <x v="0"/>
    <x v="0"/>
    <m/>
    <x v="0"/>
    <x v="0"/>
    <x v="0"/>
    <x v="0"/>
    <x v="12"/>
  </r>
  <r>
    <s v="2023/Lambing/Jaringan"/>
    <x v="12"/>
    <x v="5"/>
    <x v="11"/>
    <x v="16"/>
    <x v="178"/>
    <x v="1"/>
    <x v="3"/>
    <x v="3"/>
    <x v="2"/>
    <x v="0"/>
    <x v="4"/>
    <x v="0"/>
    <x v="0"/>
    <x v="0"/>
    <x v="0"/>
    <x v="0"/>
    <x v="0"/>
    <m/>
    <x v="0"/>
    <x v="0"/>
    <x v="0"/>
    <x v="0"/>
    <x v="12"/>
  </r>
  <r>
    <s v="2023/Lataq/Lotaq/Jaringan"/>
    <x v="12"/>
    <x v="5"/>
    <x v="11"/>
    <x v="16"/>
    <x v="177"/>
    <x v="1"/>
    <x v="1"/>
    <x v="0"/>
    <x v="3"/>
    <x v="0"/>
    <x v="2"/>
    <x v="0"/>
    <x v="0"/>
    <x v="0"/>
    <x v="0"/>
    <x v="0"/>
    <x v="0"/>
    <m/>
    <x v="0"/>
    <x v="0"/>
    <x v="0"/>
    <x v="0"/>
    <x v="12"/>
  </r>
  <r>
    <s v="2023/Muara Begai/Jaringan"/>
    <x v="12"/>
    <x v="5"/>
    <x v="11"/>
    <x v="16"/>
    <x v="176"/>
    <x v="1"/>
    <x v="3"/>
    <x v="0"/>
    <x v="3"/>
    <x v="0"/>
    <x v="4"/>
    <x v="0"/>
    <x v="0"/>
    <x v="0"/>
    <x v="0"/>
    <x v="0"/>
    <x v="0"/>
    <m/>
    <x v="0"/>
    <x v="0"/>
    <x v="0"/>
    <x v="0"/>
    <x v="12"/>
  </r>
  <r>
    <s v="2023/Muara Lawa/Jaringan"/>
    <x v="12"/>
    <x v="5"/>
    <x v="11"/>
    <x v="16"/>
    <x v="175"/>
    <x v="1"/>
    <x v="3"/>
    <x v="4"/>
    <x v="2"/>
    <x v="0"/>
    <x v="4"/>
    <x v="0"/>
    <x v="0"/>
    <x v="0"/>
    <x v="0"/>
    <x v="0"/>
    <x v="0"/>
    <m/>
    <x v="0"/>
    <x v="0"/>
    <x v="0"/>
    <x v="0"/>
    <x v="12"/>
  </r>
  <r>
    <s v="2023/Payang/Jaringan"/>
    <x v="12"/>
    <x v="5"/>
    <x v="11"/>
    <x v="16"/>
    <x v="174"/>
    <x v="1"/>
    <x v="3"/>
    <x v="4"/>
    <x v="2"/>
    <x v="0"/>
    <x v="4"/>
    <x v="0"/>
    <x v="0"/>
    <x v="0"/>
    <x v="0"/>
    <x v="0"/>
    <x v="0"/>
    <m/>
    <x v="0"/>
    <x v="0"/>
    <x v="0"/>
    <x v="0"/>
    <x v="12"/>
  </r>
  <r>
    <s v="2023/Bentas/Jaringan"/>
    <x v="12"/>
    <x v="5"/>
    <x v="11"/>
    <x v="12"/>
    <x v="173"/>
    <x v="1"/>
    <x v="1"/>
    <x v="3"/>
    <x v="2"/>
    <x v="0"/>
    <x v="2"/>
    <x v="0"/>
    <x v="0"/>
    <x v="0"/>
    <x v="0"/>
    <x v="0"/>
    <x v="0"/>
    <m/>
    <x v="0"/>
    <x v="0"/>
    <x v="0"/>
    <x v="0"/>
    <x v="12"/>
  </r>
  <r>
    <s v="2023/Tepulang/Jaringan"/>
    <x v="12"/>
    <x v="5"/>
    <x v="11"/>
    <x v="13"/>
    <x v="182"/>
    <x v="1"/>
    <x v="3"/>
    <x v="1"/>
    <x v="2"/>
    <x v="0"/>
    <x v="4"/>
    <x v="0"/>
    <x v="0"/>
    <x v="0"/>
    <x v="0"/>
    <x v="0"/>
    <x v="0"/>
    <m/>
    <x v="0"/>
    <x v="0"/>
    <x v="0"/>
    <x v="0"/>
    <x v="12"/>
  </r>
  <r>
    <s v="2023/Damai Seberang/Jaringan"/>
    <x v="12"/>
    <x v="5"/>
    <x v="11"/>
    <x v="13"/>
    <x v="170"/>
    <x v="1"/>
    <x v="3"/>
    <x v="0"/>
    <x v="3"/>
    <x v="0"/>
    <x v="4"/>
    <x v="0"/>
    <x v="0"/>
    <x v="0"/>
    <x v="0"/>
    <x v="0"/>
    <x v="0"/>
    <m/>
    <x v="0"/>
    <x v="0"/>
    <x v="0"/>
    <x v="0"/>
    <x v="12"/>
  </r>
  <r>
    <s v="2023/Damai Kota/Jaringan"/>
    <x v="12"/>
    <x v="5"/>
    <x v="11"/>
    <x v="13"/>
    <x v="169"/>
    <x v="1"/>
    <x v="3"/>
    <x v="0"/>
    <x v="3"/>
    <x v="0"/>
    <x v="4"/>
    <x v="0"/>
    <x v="0"/>
    <x v="0"/>
    <x v="0"/>
    <x v="0"/>
    <x v="0"/>
    <m/>
    <x v="0"/>
    <x v="0"/>
    <x v="0"/>
    <x v="0"/>
    <x v="12"/>
  </r>
  <r>
    <s v="2023/Besiq (Besik)/Jaringan"/>
    <x v="12"/>
    <x v="5"/>
    <x v="11"/>
    <x v="13"/>
    <x v="157"/>
    <x v="1"/>
    <x v="3"/>
    <x v="1"/>
    <x v="2"/>
    <x v="0"/>
    <x v="4"/>
    <x v="0"/>
    <x v="0"/>
    <x v="0"/>
    <x v="0"/>
    <x v="0"/>
    <x v="0"/>
    <m/>
    <x v="0"/>
    <x v="0"/>
    <x v="0"/>
    <x v="0"/>
    <x v="12"/>
  </r>
  <r>
    <s v="2023/Jengan/Jaringan"/>
    <x v="12"/>
    <x v="5"/>
    <x v="11"/>
    <x v="6"/>
    <x v="97"/>
    <x v="1"/>
    <x v="4"/>
    <x v="3"/>
    <x v="2"/>
    <x v="0"/>
    <x v="4"/>
    <x v="0"/>
    <x v="0"/>
    <x v="0"/>
    <x v="0"/>
    <x v="0"/>
    <x v="0"/>
    <m/>
    <x v="0"/>
    <x v="0"/>
    <x v="0"/>
    <x v="0"/>
    <x v="12"/>
  </r>
  <r>
    <s v="2023/Dasaq/Jaringan"/>
    <x v="12"/>
    <x v="5"/>
    <x v="11"/>
    <x v="15"/>
    <x v="167"/>
    <x v="1"/>
    <x v="1"/>
    <x v="3"/>
    <x v="2"/>
    <x v="0"/>
    <x v="2"/>
    <x v="0"/>
    <x v="0"/>
    <x v="0"/>
    <x v="0"/>
    <x v="0"/>
    <x v="0"/>
    <m/>
    <x v="0"/>
    <x v="0"/>
    <x v="0"/>
    <x v="0"/>
    <x v="12"/>
  </r>
  <r>
    <s v="2023/Muara Gusik/Jaringan"/>
    <x v="12"/>
    <x v="5"/>
    <x v="11"/>
    <x v="0"/>
    <x v="130"/>
    <x v="1"/>
    <x v="3"/>
    <x v="0"/>
    <x v="3"/>
    <x v="0"/>
    <x v="4"/>
    <x v="0"/>
    <x v="0"/>
    <x v="0"/>
    <x v="0"/>
    <x v="0"/>
    <x v="0"/>
    <m/>
    <x v="0"/>
    <x v="0"/>
    <x v="0"/>
    <x v="0"/>
    <x v="12"/>
  </r>
  <r>
    <s v="2023/Jerang Dayak/Jaringan"/>
    <x v="12"/>
    <x v="5"/>
    <x v="11"/>
    <x v="15"/>
    <x v="165"/>
    <x v="1"/>
    <x v="3"/>
    <x v="3"/>
    <x v="2"/>
    <x v="0"/>
    <x v="4"/>
    <x v="0"/>
    <x v="0"/>
    <x v="0"/>
    <x v="0"/>
    <x v="0"/>
    <x v="0"/>
    <m/>
    <x v="0"/>
    <x v="0"/>
    <x v="0"/>
    <x v="0"/>
    <x v="12"/>
  </r>
  <r>
    <s v="2023/Jerang Melayu/Jaringan"/>
    <x v="12"/>
    <x v="5"/>
    <x v="11"/>
    <x v="15"/>
    <x v="164"/>
    <x v="1"/>
    <x v="1"/>
    <x v="1"/>
    <x v="2"/>
    <x v="0"/>
    <x v="2"/>
    <x v="0"/>
    <x v="0"/>
    <x v="0"/>
    <x v="0"/>
    <x v="0"/>
    <x v="0"/>
    <m/>
    <x v="0"/>
    <x v="0"/>
    <x v="0"/>
    <x v="0"/>
    <x v="12"/>
  </r>
  <r>
    <s v="2023/Mendung/Jaringan"/>
    <x v="12"/>
    <x v="5"/>
    <x v="11"/>
    <x v="15"/>
    <x v="163"/>
    <x v="1"/>
    <x v="3"/>
    <x v="3"/>
    <x v="2"/>
    <x v="0"/>
    <x v="4"/>
    <x v="0"/>
    <x v="0"/>
    <x v="0"/>
    <x v="0"/>
    <x v="0"/>
    <x v="0"/>
    <m/>
    <x v="0"/>
    <x v="0"/>
    <x v="0"/>
    <x v="0"/>
    <x v="12"/>
  </r>
  <r>
    <s v="2023/Muara Baroh/Jaringan"/>
    <x v="12"/>
    <x v="5"/>
    <x v="11"/>
    <x v="15"/>
    <x v="162"/>
    <x v="1"/>
    <x v="3"/>
    <x v="0"/>
    <x v="3"/>
    <x v="0"/>
    <x v="4"/>
    <x v="0"/>
    <x v="0"/>
    <x v="0"/>
    <x v="0"/>
    <x v="0"/>
    <x v="0"/>
    <m/>
    <x v="0"/>
    <x v="0"/>
    <x v="0"/>
    <x v="0"/>
    <x v="12"/>
  </r>
  <r>
    <s v="2023/Muara Beloan/Jaringan"/>
    <x v="12"/>
    <x v="5"/>
    <x v="11"/>
    <x v="15"/>
    <x v="161"/>
    <x v="1"/>
    <x v="1"/>
    <x v="3"/>
    <x v="2"/>
    <x v="0"/>
    <x v="2"/>
    <x v="0"/>
    <x v="0"/>
    <x v="0"/>
    <x v="0"/>
    <x v="0"/>
    <x v="0"/>
    <m/>
    <x v="0"/>
    <x v="0"/>
    <x v="0"/>
    <x v="0"/>
    <x v="12"/>
  </r>
  <r>
    <s v="2023/Sebelang/Jaringan"/>
    <x v="12"/>
    <x v="5"/>
    <x v="11"/>
    <x v="15"/>
    <x v="160"/>
    <x v="1"/>
    <x v="3"/>
    <x v="0"/>
    <x v="3"/>
    <x v="0"/>
    <x v="4"/>
    <x v="0"/>
    <x v="0"/>
    <x v="0"/>
    <x v="0"/>
    <x v="0"/>
    <x v="0"/>
    <m/>
    <x v="0"/>
    <x v="0"/>
    <x v="0"/>
    <x v="0"/>
    <x v="12"/>
  </r>
  <r>
    <s v="2023/Tanjung Laong/Jaringan"/>
    <x v="12"/>
    <x v="5"/>
    <x v="11"/>
    <x v="15"/>
    <x v="159"/>
    <x v="1"/>
    <x v="3"/>
    <x v="0"/>
    <x v="3"/>
    <x v="0"/>
    <x v="4"/>
    <x v="0"/>
    <x v="0"/>
    <x v="0"/>
    <x v="0"/>
    <x v="0"/>
    <x v="0"/>
    <m/>
    <x v="0"/>
    <x v="0"/>
    <x v="0"/>
    <x v="0"/>
    <x v="12"/>
  </r>
  <r>
    <s v="2023/Tanjung Pagar/Jaringan"/>
    <x v="12"/>
    <x v="5"/>
    <x v="11"/>
    <x v="15"/>
    <x v="168"/>
    <x v="1"/>
    <x v="1"/>
    <x v="0"/>
    <x v="3"/>
    <x v="0"/>
    <x v="2"/>
    <x v="0"/>
    <x v="0"/>
    <x v="0"/>
    <x v="0"/>
    <x v="0"/>
    <x v="0"/>
    <m/>
    <x v="0"/>
    <x v="0"/>
    <x v="0"/>
    <x v="0"/>
    <x v="12"/>
  </r>
  <r>
    <s v="2023/Teluk Tempudau/Jaringan"/>
    <x v="12"/>
    <x v="5"/>
    <x v="11"/>
    <x v="15"/>
    <x v="158"/>
    <x v="1"/>
    <x v="3"/>
    <x v="0"/>
    <x v="3"/>
    <x v="0"/>
    <x v="4"/>
    <x v="0"/>
    <x v="0"/>
    <x v="0"/>
    <x v="0"/>
    <x v="0"/>
    <x v="0"/>
    <m/>
    <x v="0"/>
    <x v="0"/>
    <x v="0"/>
    <x v="0"/>
    <x v="12"/>
  </r>
  <r>
    <s v="2023/Tepian Ulaq/Jaringan"/>
    <x v="12"/>
    <x v="5"/>
    <x v="11"/>
    <x v="15"/>
    <x v="156"/>
    <x v="1"/>
    <x v="3"/>
    <x v="0"/>
    <x v="3"/>
    <x v="0"/>
    <x v="4"/>
    <x v="0"/>
    <x v="0"/>
    <x v="0"/>
    <x v="0"/>
    <x v="0"/>
    <x v="0"/>
    <m/>
    <x v="0"/>
    <x v="0"/>
    <x v="0"/>
    <x v="0"/>
    <x v="12"/>
  </r>
  <r>
    <s v="2023/Bakung/Jaringan"/>
    <x v="12"/>
    <x v="5"/>
    <x v="11"/>
    <x v="14"/>
    <x v="155"/>
    <x v="1"/>
    <x v="1"/>
    <x v="0"/>
    <x v="3"/>
    <x v="0"/>
    <x v="2"/>
    <x v="0"/>
    <x v="0"/>
    <x v="0"/>
    <x v="0"/>
    <x v="0"/>
    <x v="0"/>
    <m/>
    <x v="0"/>
    <x v="0"/>
    <x v="0"/>
    <x v="0"/>
    <x v="12"/>
  </r>
  <r>
    <s v="2023/Loa Deras/Jaringan"/>
    <x v="12"/>
    <x v="5"/>
    <x v="11"/>
    <x v="14"/>
    <x v="154"/>
    <x v="1"/>
    <x v="1"/>
    <x v="0"/>
    <x v="3"/>
    <x v="0"/>
    <x v="2"/>
    <x v="0"/>
    <x v="0"/>
    <x v="0"/>
    <x v="0"/>
    <x v="0"/>
    <x v="0"/>
    <m/>
    <x v="0"/>
    <x v="0"/>
    <x v="0"/>
    <x v="0"/>
    <x v="12"/>
  </r>
  <r>
    <s v="2023/Minta/Jaringan"/>
    <x v="12"/>
    <x v="5"/>
    <x v="11"/>
    <x v="14"/>
    <x v="153"/>
    <x v="1"/>
    <x v="3"/>
    <x v="0"/>
    <x v="3"/>
    <x v="0"/>
    <x v="4"/>
    <x v="0"/>
    <x v="0"/>
    <x v="0"/>
    <x v="0"/>
    <x v="0"/>
    <x v="0"/>
    <m/>
    <x v="0"/>
    <x v="0"/>
    <x v="0"/>
    <x v="0"/>
    <x v="12"/>
  </r>
  <r>
    <s v="2023/Penyinggahan Ilir/Jaringan"/>
    <x v="12"/>
    <x v="5"/>
    <x v="11"/>
    <x v="14"/>
    <x v="152"/>
    <x v="1"/>
    <x v="3"/>
    <x v="0"/>
    <x v="3"/>
    <x v="0"/>
    <x v="4"/>
    <x v="0"/>
    <x v="0"/>
    <x v="0"/>
    <x v="0"/>
    <x v="0"/>
    <x v="0"/>
    <m/>
    <x v="0"/>
    <x v="0"/>
    <x v="0"/>
    <x v="0"/>
    <x v="12"/>
  </r>
  <r>
    <s v="2023/Penyinggahan Ulu/Jaringan"/>
    <x v="12"/>
    <x v="5"/>
    <x v="11"/>
    <x v="14"/>
    <x v="151"/>
    <x v="1"/>
    <x v="3"/>
    <x v="0"/>
    <x v="3"/>
    <x v="0"/>
    <x v="4"/>
    <x v="0"/>
    <x v="0"/>
    <x v="0"/>
    <x v="0"/>
    <x v="0"/>
    <x v="0"/>
    <m/>
    <x v="0"/>
    <x v="0"/>
    <x v="0"/>
    <x v="0"/>
    <x v="12"/>
  </r>
  <r>
    <s v="2023/Tanjung Haur/Jaringan"/>
    <x v="12"/>
    <x v="5"/>
    <x v="11"/>
    <x v="14"/>
    <x v="150"/>
    <x v="1"/>
    <x v="1"/>
    <x v="0"/>
    <x v="3"/>
    <x v="0"/>
    <x v="2"/>
    <x v="0"/>
    <x v="0"/>
    <x v="0"/>
    <x v="0"/>
    <x v="0"/>
    <x v="0"/>
    <m/>
    <x v="0"/>
    <x v="0"/>
    <x v="0"/>
    <x v="0"/>
    <x v="12"/>
  </r>
  <r>
    <s v="2023/Benung/Jaringan"/>
    <x v="12"/>
    <x v="5"/>
    <x v="11"/>
    <x v="13"/>
    <x v="149"/>
    <x v="1"/>
    <x v="3"/>
    <x v="4"/>
    <x v="2"/>
    <x v="0"/>
    <x v="4"/>
    <x v="0"/>
    <x v="0"/>
    <x v="0"/>
    <x v="0"/>
    <x v="0"/>
    <x v="0"/>
    <m/>
    <x v="0"/>
    <x v="0"/>
    <x v="0"/>
    <x v="0"/>
    <x v="12"/>
  </r>
  <r>
    <s v="2023/Bermai/Jaringan"/>
    <x v="12"/>
    <x v="5"/>
    <x v="11"/>
    <x v="13"/>
    <x v="148"/>
    <x v="1"/>
    <x v="1"/>
    <x v="1"/>
    <x v="2"/>
    <x v="0"/>
    <x v="2"/>
    <x v="0"/>
    <x v="0"/>
    <x v="0"/>
    <x v="0"/>
    <x v="0"/>
    <x v="0"/>
    <m/>
    <x v="0"/>
    <x v="0"/>
    <x v="0"/>
    <x v="0"/>
    <x v="12"/>
  </r>
  <r>
    <s v="2023/Betung/Jaringan"/>
    <x v="12"/>
    <x v="5"/>
    <x v="11"/>
    <x v="12"/>
    <x v="172"/>
    <x v="1"/>
    <x v="1"/>
    <x v="0"/>
    <x v="3"/>
    <x v="0"/>
    <x v="2"/>
    <x v="0"/>
    <x v="0"/>
    <x v="0"/>
    <x v="0"/>
    <x v="0"/>
    <x v="0"/>
    <m/>
    <x v="0"/>
    <x v="0"/>
    <x v="0"/>
    <x v="0"/>
    <x v="12"/>
  </r>
  <r>
    <s v="2023/Sakaq Tada/Jaringan"/>
    <x v="12"/>
    <x v="5"/>
    <x v="11"/>
    <x v="6"/>
    <x v="96"/>
    <x v="1"/>
    <x v="1"/>
    <x v="1"/>
    <x v="2"/>
    <x v="0"/>
    <x v="2"/>
    <x v="0"/>
    <x v="0"/>
    <x v="0"/>
    <x v="0"/>
    <x v="0"/>
    <x v="0"/>
    <m/>
    <x v="0"/>
    <x v="0"/>
    <x v="0"/>
    <x v="0"/>
    <x v="12"/>
  </r>
  <r>
    <s v="2023/KALIQ/Jaringan"/>
    <x v="12"/>
    <x v="5"/>
    <x v="11"/>
    <x v="12"/>
    <x v="147"/>
    <x v="1"/>
    <x v="3"/>
    <x v="0"/>
    <x v="3"/>
    <x v="0"/>
    <x v="4"/>
    <x v="0"/>
    <x v="0"/>
    <x v="0"/>
    <x v="0"/>
    <x v="0"/>
    <x v="0"/>
    <m/>
    <x v="0"/>
    <x v="0"/>
    <x v="0"/>
    <x v="0"/>
    <x v="12"/>
  </r>
  <r>
    <s v="2023/Kenyanyan/Jaringan"/>
    <x v="12"/>
    <x v="5"/>
    <x v="11"/>
    <x v="12"/>
    <x v="146"/>
    <x v="2"/>
    <x v="2"/>
    <x v="0"/>
    <x v="3"/>
    <x v="0"/>
    <x v="3"/>
    <x v="0"/>
    <x v="0"/>
    <x v="0"/>
    <x v="0"/>
    <x v="0"/>
    <x v="0"/>
    <m/>
    <x v="0"/>
    <x v="0"/>
    <x v="0"/>
    <x v="0"/>
    <x v="12"/>
  </r>
  <r>
    <s v="2023/Muara Tae/Jaringan"/>
    <x v="12"/>
    <x v="5"/>
    <x v="11"/>
    <x v="10"/>
    <x v="143"/>
    <x v="1"/>
    <x v="3"/>
    <x v="2"/>
    <x v="2"/>
    <x v="0"/>
    <x v="4"/>
    <x v="0"/>
    <x v="0"/>
    <x v="0"/>
    <x v="0"/>
    <x v="0"/>
    <x v="0"/>
    <m/>
    <x v="0"/>
    <x v="0"/>
    <x v="0"/>
    <x v="0"/>
    <x v="12"/>
  </r>
  <r>
    <s v="2023/Pentat/Jaringan"/>
    <x v="12"/>
    <x v="5"/>
    <x v="11"/>
    <x v="10"/>
    <x v="142"/>
    <x v="1"/>
    <x v="3"/>
    <x v="3"/>
    <x v="2"/>
    <x v="0"/>
    <x v="4"/>
    <x v="0"/>
    <x v="0"/>
    <x v="0"/>
    <x v="0"/>
    <x v="0"/>
    <x v="0"/>
    <m/>
    <x v="0"/>
    <x v="0"/>
    <x v="0"/>
    <x v="0"/>
    <x v="12"/>
  </r>
  <r>
    <s v="2023/Perigiq/Jaringan"/>
    <x v="12"/>
    <x v="5"/>
    <x v="11"/>
    <x v="10"/>
    <x v="141"/>
    <x v="1"/>
    <x v="1"/>
    <x v="0"/>
    <x v="3"/>
    <x v="0"/>
    <x v="2"/>
    <x v="0"/>
    <x v="0"/>
    <x v="0"/>
    <x v="0"/>
    <x v="0"/>
    <x v="0"/>
    <m/>
    <x v="0"/>
    <x v="0"/>
    <x v="0"/>
    <x v="0"/>
    <x v="12"/>
  </r>
  <r>
    <s v="2023/Pulau Lanting/Jaringan"/>
    <x v="12"/>
    <x v="5"/>
    <x v="11"/>
    <x v="10"/>
    <x v="140"/>
    <x v="1"/>
    <x v="3"/>
    <x v="0"/>
    <x v="3"/>
    <x v="0"/>
    <x v="4"/>
    <x v="0"/>
    <x v="0"/>
    <x v="0"/>
    <x v="0"/>
    <x v="0"/>
    <x v="0"/>
    <m/>
    <x v="0"/>
    <x v="0"/>
    <x v="0"/>
    <x v="0"/>
    <x v="12"/>
  </r>
  <r>
    <s v="2023/Tanjung Isuy/Jaringan"/>
    <x v="12"/>
    <x v="5"/>
    <x v="11"/>
    <x v="10"/>
    <x v="139"/>
    <x v="1"/>
    <x v="3"/>
    <x v="0"/>
    <x v="3"/>
    <x v="0"/>
    <x v="4"/>
    <x v="0"/>
    <x v="0"/>
    <x v="0"/>
    <x v="0"/>
    <x v="0"/>
    <x v="0"/>
    <m/>
    <x v="0"/>
    <x v="0"/>
    <x v="0"/>
    <x v="0"/>
    <x v="12"/>
  </r>
  <r>
    <s v="2023/Tanjung Jan/Jaringan"/>
    <x v="12"/>
    <x v="5"/>
    <x v="11"/>
    <x v="10"/>
    <x v="138"/>
    <x v="1"/>
    <x v="3"/>
    <x v="0"/>
    <x v="3"/>
    <x v="0"/>
    <x v="4"/>
    <x v="0"/>
    <x v="0"/>
    <x v="0"/>
    <x v="0"/>
    <x v="0"/>
    <x v="0"/>
    <m/>
    <x v="0"/>
    <x v="0"/>
    <x v="0"/>
    <x v="0"/>
    <x v="12"/>
  </r>
  <r>
    <s v="2023/Tanjung Jone/Jaringan"/>
    <x v="12"/>
    <x v="5"/>
    <x v="11"/>
    <x v="10"/>
    <x v="137"/>
    <x v="1"/>
    <x v="3"/>
    <x v="0"/>
    <x v="3"/>
    <x v="0"/>
    <x v="4"/>
    <x v="0"/>
    <x v="0"/>
    <x v="0"/>
    <x v="0"/>
    <x v="0"/>
    <x v="0"/>
    <m/>
    <x v="0"/>
    <x v="0"/>
    <x v="0"/>
    <x v="0"/>
    <x v="12"/>
  </r>
  <r>
    <s v="2023/Bukit Harapan/Jaringan"/>
    <x v="12"/>
    <x v="5"/>
    <x v="11"/>
    <x v="0"/>
    <x v="136"/>
    <x v="1"/>
    <x v="3"/>
    <x v="0"/>
    <x v="3"/>
    <x v="0"/>
    <x v="4"/>
    <x v="0"/>
    <x v="0"/>
    <x v="0"/>
    <x v="0"/>
    <x v="0"/>
    <x v="0"/>
    <m/>
    <x v="0"/>
    <x v="0"/>
    <x v="0"/>
    <x v="0"/>
    <x v="12"/>
  </r>
  <r>
    <s v="2023/Deraya/Jaringan"/>
    <x v="12"/>
    <x v="5"/>
    <x v="11"/>
    <x v="0"/>
    <x v="135"/>
    <x v="2"/>
    <x v="2"/>
    <x v="0"/>
    <x v="2"/>
    <x v="0"/>
    <x v="3"/>
    <x v="0"/>
    <x v="0"/>
    <x v="0"/>
    <x v="0"/>
    <x v="0"/>
    <x v="0"/>
    <m/>
    <x v="0"/>
    <x v="0"/>
    <x v="0"/>
    <x v="0"/>
    <x v="12"/>
  </r>
  <r>
    <s v="2023/Muara Ohong/Jaringan"/>
    <x v="12"/>
    <x v="5"/>
    <x v="11"/>
    <x v="10"/>
    <x v="122"/>
    <x v="1"/>
    <x v="3"/>
    <x v="0"/>
    <x v="3"/>
    <x v="0"/>
    <x v="4"/>
    <x v="0"/>
    <x v="0"/>
    <x v="0"/>
    <x v="0"/>
    <x v="0"/>
    <x v="0"/>
    <m/>
    <x v="0"/>
    <x v="0"/>
    <x v="0"/>
    <x v="0"/>
    <x v="12"/>
  </r>
  <r>
    <s v="2023/Gerunggung/Jaringan"/>
    <x v="12"/>
    <x v="5"/>
    <x v="11"/>
    <x v="0"/>
    <x v="134"/>
    <x v="2"/>
    <x v="2"/>
    <x v="2"/>
    <x v="2"/>
    <x v="0"/>
    <x v="3"/>
    <x v="0"/>
    <x v="0"/>
    <x v="0"/>
    <x v="0"/>
    <x v="0"/>
    <x v="0"/>
    <m/>
    <x v="0"/>
    <x v="0"/>
    <x v="0"/>
    <x v="0"/>
    <x v="12"/>
  </r>
  <r>
    <s v="2023/Jambuk Makmur/Jaringan"/>
    <x v="12"/>
    <x v="5"/>
    <x v="11"/>
    <x v="0"/>
    <x v="132"/>
    <x v="1"/>
    <x v="3"/>
    <x v="0"/>
    <x v="3"/>
    <x v="0"/>
    <x v="4"/>
    <x v="0"/>
    <x v="0"/>
    <x v="0"/>
    <x v="0"/>
    <x v="0"/>
    <x v="0"/>
    <m/>
    <x v="0"/>
    <x v="0"/>
    <x v="0"/>
    <x v="0"/>
    <x v="12"/>
  </r>
  <r>
    <s v="2023/Tanjung Sari/Jaringan"/>
    <x v="12"/>
    <x v="5"/>
    <x v="11"/>
    <x v="0"/>
    <x v="194"/>
    <x v="1"/>
    <x v="1"/>
    <x v="0"/>
    <x v="3"/>
    <x v="0"/>
    <x v="2"/>
    <x v="0"/>
    <x v="0"/>
    <x v="0"/>
    <x v="0"/>
    <x v="0"/>
    <x v="0"/>
    <m/>
    <x v="0"/>
    <x v="0"/>
    <x v="0"/>
    <x v="0"/>
    <x v="12"/>
  </r>
  <r>
    <s v="2023/Resak/Jaringan"/>
    <x v="12"/>
    <x v="5"/>
    <x v="11"/>
    <x v="0"/>
    <x v="123"/>
    <x v="2"/>
    <x v="2"/>
    <x v="0"/>
    <x v="2"/>
    <x v="0"/>
    <x v="3"/>
    <x v="0"/>
    <x v="0"/>
    <x v="0"/>
    <x v="0"/>
    <x v="0"/>
    <x v="0"/>
    <m/>
    <x v="0"/>
    <x v="0"/>
    <x v="0"/>
    <x v="0"/>
    <x v="12"/>
  </r>
  <r>
    <s v="2023/Pereng Talik/Jaringan"/>
    <x v="12"/>
    <x v="5"/>
    <x v="11"/>
    <x v="0"/>
    <x v="124"/>
    <x v="2"/>
    <x v="2"/>
    <x v="0"/>
    <x v="2"/>
    <x v="0"/>
    <x v="3"/>
    <x v="0"/>
    <x v="0"/>
    <x v="0"/>
    <x v="0"/>
    <x v="0"/>
    <x v="0"/>
    <m/>
    <x v="0"/>
    <x v="0"/>
    <x v="0"/>
    <x v="0"/>
    <x v="12"/>
  </r>
  <r>
    <s v="2023/Penawai/Jaringan"/>
    <x v="12"/>
    <x v="5"/>
    <x v="11"/>
    <x v="0"/>
    <x v="125"/>
    <x v="1"/>
    <x v="3"/>
    <x v="0"/>
    <x v="3"/>
    <x v="0"/>
    <x v="4"/>
    <x v="0"/>
    <x v="0"/>
    <x v="0"/>
    <x v="0"/>
    <x v="0"/>
    <x v="0"/>
    <m/>
    <x v="0"/>
    <x v="0"/>
    <x v="0"/>
    <x v="0"/>
    <x v="12"/>
  </r>
  <r>
    <s v="2023/Siram Jaya/Jaringan"/>
    <x v="12"/>
    <x v="5"/>
    <x v="11"/>
    <x v="0"/>
    <x v="126"/>
    <x v="1"/>
    <x v="1"/>
    <x v="0"/>
    <x v="3"/>
    <x v="0"/>
    <x v="2"/>
    <x v="0"/>
    <x v="0"/>
    <x v="0"/>
    <x v="0"/>
    <x v="0"/>
    <x v="0"/>
    <m/>
    <x v="0"/>
    <x v="0"/>
    <x v="0"/>
    <x v="0"/>
    <x v="12"/>
  </r>
  <r>
    <s v="2023/Siram Makmur/Jaringan"/>
    <x v="12"/>
    <x v="5"/>
    <x v="11"/>
    <x v="0"/>
    <x v="127"/>
    <x v="1"/>
    <x v="1"/>
    <x v="0"/>
    <x v="3"/>
    <x v="0"/>
    <x v="2"/>
    <x v="0"/>
    <x v="0"/>
    <x v="0"/>
    <x v="0"/>
    <x v="0"/>
    <x v="0"/>
    <m/>
    <x v="0"/>
    <x v="0"/>
    <x v="0"/>
    <x v="0"/>
    <x v="12"/>
  </r>
  <r>
    <s v="2023/Muara Siram /Jaringan"/>
    <x v="12"/>
    <x v="5"/>
    <x v="11"/>
    <x v="0"/>
    <x v="128"/>
    <x v="2"/>
    <x v="2"/>
    <x v="0"/>
    <x v="2"/>
    <x v="0"/>
    <x v="3"/>
    <x v="0"/>
    <x v="0"/>
    <x v="0"/>
    <x v="0"/>
    <x v="0"/>
    <x v="0"/>
    <m/>
    <x v="0"/>
    <x v="0"/>
    <x v="0"/>
    <x v="0"/>
    <x v="12"/>
  </r>
  <r>
    <s v="2023/Muara Kedang/Jaringan"/>
    <x v="12"/>
    <x v="5"/>
    <x v="11"/>
    <x v="0"/>
    <x v="129"/>
    <x v="1"/>
    <x v="3"/>
    <x v="0"/>
    <x v="3"/>
    <x v="0"/>
    <x v="4"/>
    <x v="0"/>
    <x v="0"/>
    <x v="0"/>
    <x v="0"/>
    <x v="0"/>
    <x v="0"/>
    <m/>
    <x v="0"/>
    <x v="0"/>
    <x v="0"/>
    <x v="0"/>
    <x v="12"/>
  </r>
  <r>
    <s v="2023/Jambuk/Jaringan"/>
    <x v="12"/>
    <x v="5"/>
    <x v="11"/>
    <x v="0"/>
    <x v="133"/>
    <x v="1"/>
    <x v="3"/>
    <x v="0"/>
    <x v="3"/>
    <x v="0"/>
    <x v="4"/>
    <x v="0"/>
    <x v="0"/>
    <x v="0"/>
    <x v="0"/>
    <x v="0"/>
    <x v="0"/>
    <m/>
    <x v="0"/>
    <x v="0"/>
    <x v="0"/>
    <x v="0"/>
    <x v="12"/>
  </r>
  <r>
    <s v="2023/Muara Nayan/Jaringan"/>
    <x v="12"/>
    <x v="5"/>
    <x v="11"/>
    <x v="10"/>
    <x v="121"/>
    <x v="1"/>
    <x v="3"/>
    <x v="3"/>
    <x v="2"/>
    <x v="0"/>
    <x v="4"/>
    <x v="0"/>
    <x v="0"/>
    <x v="0"/>
    <x v="0"/>
    <x v="0"/>
    <x v="0"/>
    <m/>
    <x v="0"/>
    <x v="0"/>
    <x v="0"/>
    <x v="0"/>
    <x v="12"/>
  </r>
  <r>
    <s v="2023/Mancong/Jaringan"/>
    <x v="12"/>
    <x v="5"/>
    <x v="11"/>
    <x v="10"/>
    <x v="120"/>
    <x v="1"/>
    <x v="1"/>
    <x v="0"/>
    <x v="3"/>
    <x v="0"/>
    <x v="2"/>
    <x v="0"/>
    <x v="0"/>
    <x v="0"/>
    <x v="0"/>
    <x v="0"/>
    <x v="0"/>
    <m/>
    <x v="0"/>
    <x v="0"/>
    <x v="0"/>
    <x v="0"/>
    <x v="12"/>
  </r>
  <r>
    <s v="2023/Lembonah/Jaringan"/>
    <x v="12"/>
    <x v="5"/>
    <x v="11"/>
    <x v="10"/>
    <x v="108"/>
    <x v="1"/>
    <x v="3"/>
    <x v="0"/>
    <x v="3"/>
    <x v="0"/>
    <x v="4"/>
    <x v="0"/>
    <x v="0"/>
    <x v="0"/>
    <x v="0"/>
    <x v="0"/>
    <x v="0"/>
    <m/>
    <x v="0"/>
    <x v="0"/>
    <x v="0"/>
    <x v="0"/>
    <x v="12"/>
  </r>
  <r>
    <s v="2023/Kiaq/Jaringan"/>
    <x v="12"/>
    <x v="5"/>
    <x v="11"/>
    <x v="12"/>
    <x v="144"/>
    <x v="2"/>
    <x v="2"/>
    <x v="0"/>
    <x v="3"/>
    <x v="0"/>
    <x v="3"/>
    <x v="0"/>
    <x v="0"/>
    <x v="0"/>
    <x v="0"/>
    <x v="0"/>
    <x v="0"/>
    <m/>
    <x v="0"/>
    <x v="0"/>
    <x v="0"/>
    <x v="0"/>
    <x v="12"/>
  </r>
  <r>
    <s v="2023/Lendian Liang Nayuk/Jaringan"/>
    <x v="12"/>
    <x v="5"/>
    <x v="11"/>
    <x v="12"/>
    <x v="118"/>
    <x v="2"/>
    <x v="2"/>
    <x v="0"/>
    <x v="3"/>
    <x v="0"/>
    <x v="3"/>
    <x v="0"/>
    <x v="0"/>
    <x v="0"/>
    <x v="0"/>
    <x v="0"/>
    <x v="0"/>
    <m/>
    <x v="0"/>
    <x v="0"/>
    <x v="0"/>
    <x v="0"/>
    <x v="12"/>
  </r>
  <r>
    <s v="2023/Muara Kelawit/Jaringan"/>
    <x v="12"/>
    <x v="5"/>
    <x v="11"/>
    <x v="12"/>
    <x v="117"/>
    <x v="1"/>
    <x v="1"/>
    <x v="0"/>
    <x v="3"/>
    <x v="0"/>
    <x v="2"/>
    <x v="0"/>
    <x v="0"/>
    <x v="0"/>
    <x v="0"/>
    <x v="0"/>
    <x v="0"/>
    <m/>
    <x v="0"/>
    <x v="0"/>
    <x v="0"/>
    <x v="0"/>
    <x v="12"/>
  </r>
  <r>
    <s v="2023/Muara Ponak/Jaringan"/>
    <x v="12"/>
    <x v="5"/>
    <x v="11"/>
    <x v="12"/>
    <x v="116"/>
    <x v="1"/>
    <x v="1"/>
    <x v="0"/>
    <x v="3"/>
    <x v="0"/>
    <x v="2"/>
    <x v="0"/>
    <x v="0"/>
    <x v="0"/>
    <x v="0"/>
    <x v="0"/>
    <x v="0"/>
    <m/>
    <x v="0"/>
    <x v="0"/>
    <x v="0"/>
    <x v="0"/>
    <x v="12"/>
  </r>
  <r>
    <s v="2023/Muhur/Jaringan"/>
    <x v="12"/>
    <x v="5"/>
    <x v="11"/>
    <x v="12"/>
    <x v="115"/>
    <x v="1"/>
    <x v="1"/>
    <x v="3"/>
    <x v="2"/>
    <x v="0"/>
    <x v="2"/>
    <x v="0"/>
    <x v="0"/>
    <x v="0"/>
    <x v="0"/>
    <x v="0"/>
    <x v="0"/>
    <m/>
    <x v="0"/>
    <x v="0"/>
    <x v="0"/>
    <x v="0"/>
    <x v="12"/>
  </r>
  <r>
    <s v="2023/Penawang/Jaringan"/>
    <x v="12"/>
    <x v="5"/>
    <x v="11"/>
    <x v="12"/>
    <x v="114"/>
    <x v="1"/>
    <x v="1"/>
    <x v="0"/>
    <x v="3"/>
    <x v="0"/>
    <x v="2"/>
    <x v="0"/>
    <x v="0"/>
    <x v="0"/>
    <x v="0"/>
    <x v="0"/>
    <x v="0"/>
    <m/>
    <x v="0"/>
    <x v="0"/>
    <x v="0"/>
    <x v="0"/>
    <x v="12"/>
  </r>
  <r>
    <s v="2023/Rikong/Jaringan"/>
    <x v="12"/>
    <x v="5"/>
    <x v="11"/>
    <x v="12"/>
    <x v="113"/>
    <x v="1"/>
    <x v="1"/>
    <x v="0"/>
    <x v="3"/>
    <x v="0"/>
    <x v="2"/>
    <x v="0"/>
    <x v="0"/>
    <x v="0"/>
    <x v="0"/>
    <x v="0"/>
    <x v="0"/>
    <m/>
    <x v="0"/>
    <x v="0"/>
    <x v="0"/>
    <x v="0"/>
    <x v="12"/>
  </r>
  <r>
    <s v="2023/Sang Sang (Sansang)/Jaringan"/>
    <x v="12"/>
    <x v="5"/>
    <x v="11"/>
    <x v="12"/>
    <x v="112"/>
    <x v="1"/>
    <x v="3"/>
    <x v="0"/>
    <x v="3"/>
    <x v="0"/>
    <x v="4"/>
    <x v="0"/>
    <x v="0"/>
    <x v="0"/>
    <x v="0"/>
    <x v="0"/>
    <x v="0"/>
    <m/>
    <x v="0"/>
    <x v="0"/>
    <x v="0"/>
    <x v="0"/>
    <x v="12"/>
  </r>
  <r>
    <s v="2023/Tanah Mea (Tana Mea)/Jaringan"/>
    <x v="12"/>
    <x v="5"/>
    <x v="11"/>
    <x v="12"/>
    <x v="111"/>
    <x v="1"/>
    <x v="3"/>
    <x v="0"/>
    <x v="3"/>
    <x v="0"/>
    <x v="4"/>
    <x v="0"/>
    <x v="0"/>
    <x v="0"/>
    <x v="0"/>
    <x v="0"/>
    <x v="0"/>
    <m/>
    <x v="0"/>
    <x v="0"/>
    <x v="0"/>
    <x v="0"/>
    <x v="12"/>
  </r>
  <r>
    <s v="2023/Tebisaq/Jaringan"/>
    <x v="12"/>
    <x v="5"/>
    <x v="11"/>
    <x v="12"/>
    <x v="110"/>
    <x v="1"/>
    <x v="3"/>
    <x v="0"/>
    <x v="3"/>
    <x v="0"/>
    <x v="4"/>
    <x v="0"/>
    <x v="0"/>
    <x v="0"/>
    <x v="0"/>
    <x v="0"/>
    <x v="0"/>
    <m/>
    <x v="0"/>
    <x v="0"/>
    <x v="0"/>
    <x v="0"/>
    <x v="12"/>
  </r>
  <r>
    <s v="2023/Tendiq/Jaringan"/>
    <x v="12"/>
    <x v="5"/>
    <x v="11"/>
    <x v="12"/>
    <x v="119"/>
    <x v="1"/>
    <x v="1"/>
    <x v="0"/>
    <x v="3"/>
    <x v="0"/>
    <x v="2"/>
    <x v="0"/>
    <x v="0"/>
    <x v="0"/>
    <x v="0"/>
    <x v="0"/>
    <x v="0"/>
    <m/>
    <x v="0"/>
    <x v="0"/>
    <x v="0"/>
    <x v="0"/>
    <x v="12"/>
  </r>
  <r>
    <s v="2023/Anan Jaya/Jaringan"/>
    <x v="12"/>
    <x v="5"/>
    <x v="11"/>
    <x v="11"/>
    <x v="109"/>
    <x v="2"/>
    <x v="2"/>
    <x v="0"/>
    <x v="3"/>
    <x v="0"/>
    <x v="3"/>
    <x v="0"/>
    <x v="0"/>
    <x v="0"/>
    <x v="0"/>
    <x v="0"/>
    <x v="0"/>
    <m/>
    <x v="0"/>
    <x v="0"/>
    <x v="0"/>
    <x v="0"/>
    <x v="12"/>
  </r>
  <r>
    <s v="2023/Dilang Puti/Jaringan"/>
    <x v="12"/>
    <x v="5"/>
    <x v="11"/>
    <x v="11"/>
    <x v="107"/>
    <x v="1"/>
    <x v="3"/>
    <x v="4"/>
    <x v="2"/>
    <x v="0"/>
    <x v="4"/>
    <x v="0"/>
    <x v="0"/>
    <x v="0"/>
    <x v="0"/>
    <x v="0"/>
    <x v="0"/>
    <m/>
    <x v="0"/>
    <x v="0"/>
    <x v="0"/>
    <x v="0"/>
    <x v="12"/>
  </r>
  <r>
    <s v="2023/Jelmu Sibak/Jaringan"/>
    <x v="12"/>
    <x v="5"/>
    <x v="11"/>
    <x v="11"/>
    <x v="106"/>
    <x v="2"/>
    <x v="2"/>
    <x v="0"/>
    <x v="3"/>
    <x v="0"/>
    <x v="3"/>
    <x v="0"/>
    <x v="0"/>
    <x v="0"/>
    <x v="0"/>
    <x v="0"/>
    <x v="0"/>
    <m/>
    <x v="0"/>
    <x v="0"/>
    <x v="0"/>
    <x v="0"/>
    <x v="12"/>
  </r>
  <r>
    <s v="2023/Penarung/Jaringan"/>
    <x v="12"/>
    <x v="5"/>
    <x v="11"/>
    <x v="11"/>
    <x v="105"/>
    <x v="1"/>
    <x v="1"/>
    <x v="4"/>
    <x v="2"/>
    <x v="0"/>
    <x v="2"/>
    <x v="0"/>
    <x v="0"/>
    <x v="0"/>
    <x v="0"/>
    <x v="0"/>
    <x v="0"/>
    <m/>
    <x v="0"/>
    <x v="0"/>
    <x v="0"/>
    <x v="0"/>
    <x v="12"/>
  </r>
  <r>
    <s v="2023/Randa Empas/Jaringan"/>
    <x v="12"/>
    <x v="5"/>
    <x v="11"/>
    <x v="11"/>
    <x v="104"/>
    <x v="1"/>
    <x v="1"/>
    <x v="2"/>
    <x v="2"/>
    <x v="0"/>
    <x v="2"/>
    <x v="0"/>
    <x v="0"/>
    <x v="0"/>
    <x v="0"/>
    <x v="0"/>
    <x v="0"/>
    <m/>
    <x v="0"/>
    <x v="0"/>
    <x v="0"/>
    <x v="0"/>
    <x v="12"/>
  </r>
  <r>
    <s v="2023/Sambung/Jaringan"/>
    <x v="12"/>
    <x v="5"/>
    <x v="11"/>
    <x v="11"/>
    <x v="103"/>
    <x v="1"/>
    <x v="1"/>
    <x v="0"/>
    <x v="3"/>
    <x v="0"/>
    <x v="2"/>
    <x v="0"/>
    <x v="0"/>
    <x v="0"/>
    <x v="0"/>
    <x v="0"/>
    <x v="0"/>
    <m/>
    <x v="0"/>
    <x v="0"/>
    <x v="0"/>
    <x v="0"/>
    <x v="12"/>
  </r>
  <r>
    <s v="2023/Suakong/Jaringan"/>
    <x v="12"/>
    <x v="5"/>
    <x v="11"/>
    <x v="11"/>
    <x v="102"/>
    <x v="2"/>
    <x v="2"/>
    <x v="4"/>
    <x v="2"/>
    <x v="0"/>
    <x v="3"/>
    <x v="0"/>
    <x v="0"/>
    <x v="0"/>
    <x v="0"/>
    <x v="0"/>
    <x v="0"/>
    <m/>
    <x v="0"/>
    <x v="0"/>
    <x v="0"/>
    <x v="0"/>
    <x v="12"/>
  </r>
  <r>
    <s v="2023/Tende/Jaringan"/>
    <x v="12"/>
    <x v="5"/>
    <x v="11"/>
    <x v="11"/>
    <x v="101"/>
    <x v="1"/>
    <x v="3"/>
    <x v="2"/>
    <x v="2"/>
    <x v="0"/>
    <x v="4"/>
    <x v="0"/>
    <x v="0"/>
    <x v="0"/>
    <x v="0"/>
    <x v="0"/>
    <x v="0"/>
    <m/>
    <x v="0"/>
    <x v="0"/>
    <x v="0"/>
    <x v="0"/>
    <x v="12"/>
  </r>
  <r>
    <s v="2023/Tukuq/Jaringan"/>
    <x v="12"/>
    <x v="5"/>
    <x v="11"/>
    <x v="11"/>
    <x v="100"/>
    <x v="2"/>
    <x v="2"/>
    <x v="0"/>
    <x v="3"/>
    <x v="0"/>
    <x v="3"/>
    <x v="0"/>
    <x v="0"/>
    <x v="0"/>
    <x v="0"/>
    <x v="0"/>
    <x v="0"/>
    <m/>
    <x v="0"/>
    <x v="0"/>
    <x v="0"/>
    <x v="0"/>
    <x v="12"/>
  </r>
  <r>
    <s v="2023/Bekokong Makmur/Jaringan"/>
    <x v="12"/>
    <x v="5"/>
    <x v="11"/>
    <x v="10"/>
    <x v="99"/>
    <x v="1"/>
    <x v="1"/>
    <x v="3"/>
    <x v="2"/>
    <x v="0"/>
    <x v="2"/>
    <x v="0"/>
    <x v="0"/>
    <x v="0"/>
    <x v="0"/>
    <x v="0"/>
    <x v="0"/>
    <m/>
    <x v="0"/>
    <x v="0"/>
    <x v="0"/>
    <x v="0"/>
    <x v="12"/>
  </r>
  <r>
    <s v="2023/Kendesiq/Jaringan"/>
    <x v="12"/>
    <x v="5"/>
    <x v="11"/>
    <x v="12"/>
    <x v="193"/>
    <x v="2"/>
    <x v="2"/>
    <x v="0"/>
    <x v="3"/>
    <x v="0"/>
    <x v="3"/>
    <x v="0"/>
    <x v="0"/>
    <x v="0"/>
    <x v="0"/>
    <x v="0"/>
    <x v="0"/>
    <m/>
    <x v="0"/>
    <x v="0"/>
    <x v="0"/>
    <x v="0"/>
    <x v="12"/>
  </r>
  <r>
    <s v="2023/Sakaq Lotoq/Jaringan"/>
    <x v="12"/>
    <x v="5"/>
    <x v="11"/>
    <x v="6"/>
    <x v="95"/>
    <x v="1"/>
    <x v="1"/>
    <x v="0"/>
    <x v="3"/>
    <x v="0"/>
    <x v="2"/>
    <x v="0"/>
    <x v="0"/>
    <x v="0"/>
    <x v="0"/>
    <x v="0"/>
    <x v="0"/>
    <m/>
    <x v="0"/>
    <x v="0"/>
    <x v="0"/>
    <x v="0"/>
    <x v="12"/>
  </r>
  <r>
    <s v="2023/Gunung Bayan/Jaringan"/>
    <x v="12"/>
    <x v="5"/>
    <x v="11"/>
    <x v="15"/>
    <x v="166"/>
    <x v="1"/>
    <x v="1"/>
    <x v="0"/>
    <x v="3"/>
    <x v="0"/>
    <x v="2"/>
    <x v="0"/>
    <x v="0"/>
    <x v="0"/>
    <x v="0"/>
    <x v="0"/>
    <x v="0"/>
    <m/>
    <x v="0"/>
    <x v="0"/>
    <x v="0"/>
    <x v="0"/>
    <x v="12"/>
  </r>
  <r>
    <s v="2023/Muara Jawaq/Jaringan"/>
    <x v="12"/>
    <x v="5"/>
    <x v="11"/>
    <x v="6"/>
    <x v="29"/>
    <x v="1"/>
    <x v="1"/>
    <x v="0"/>
    <x v="3"/>
    <x v="0"/>
    <x v="2"/>
    <x v="0"/>
    <x v="0"/>
    <x v="0"/>
    <x v="0"/>
    <x v="0"/>
    <x v="0"/>
    <m/>
    <x v="0"/>
    <x v="0"/>
    <x v="0"/>
    <x v="0"/>
    <x v="12"/>
  </r>
  <r>
    <s v="2023/Leleng/Jaringan"/>
    <x v="12"/>
    <x v="5"/>
    <x v="11"/>
    <x v="3"/>
    <x v="91"/>
    <x v="1"/>
    <x v="3"/>
    <x v="5"/>
    <x v="3"/>
    <x v="0"/>
    <x v="4"/>
    <x v="0"/>
    <x v="0"/>
    <x v="0"/>
    <x v="0"/>
    <x v="0"/>
    <x v="0"/>
    <m/>
    <x v="0"/>
    <x v="0"/>
    <x v="0"/>
    <x v="0"/>
    <x v="12"/>
  </r>
  <r>
    <s v="2023/Empakuq/Jaringan"/>
    <x v="12"/>
    <x v="5"/>
    <x v="11"/>
    <x v="9"/>
    <x v="90"/>
    <x v="1"/>
    <x v="3"/>
    <x v="3"/>
    <x v="2"/>
    <x v="0"/>
    <x v="4"/>
    <x v="0"/>
    <x v="0"/>
    <x v="0"/>
    <x v="0"/>
    <x v="0"/>
    <x v="0"/>
    <m/>
    <x v="0"/>
    <x v="0"/>
    <x v="0"/>
    <x v="0"/>
    <x v="12"/>
  </r>
  <r>
    <s v="2023/Empas/Jaringan"/>
    <x v="12"/>
    <x v="5"/>
    <x v="11"/>
    <x v="9"/>
    <x v="89"/>
    <x v="1"/>
    <x v="3"/>
    <x v="3"/>
    <x v="2"/>
    <x v="0"/>
    <x v="4"/>
    <x v="0"/>
    <x v="0"/>
    <x v="0"/>
    <x v="0"/>
    <x v="0"/>
    <x v="0"/>
    <m/>
    <x v="0"/>
    <x v="0"/>
    <x v="0"/>
    <x v="0"/>
    <x v="12"/>
  </r>
  <r>
    <s v="2023/Melak Ilir/Jaringan"/>
    <x v="12"/>
    <x v="5"/>
    <x v="11"/>
    <x v="9"/>
    <x v="88"/>
    <x v="1"/>
    <x v="3"/>
    <x v="3"/>
    <x v="2"/>
    <x v="0"/>
    <x v="4"/>
    <x v="0"/>
    <x v="0"/>
    <x v="0"/>
    <x v="0"/>
    <x v="0"/>
    <x v="0"/>
    <m/>
    <x v="0"/>
    <x v="0"/>
    <x v="0"/>
    <x v="0"/>
    <x v="12"/>
  </r>
  <r>
    <s v="2023/Melak Ulu/Jaringan"/>
    <x v="12"/>
    <x v="5"/>
    <x v="11"/>
    <x v="9"/>
    <x v="87"/>
    <x v="1"/>
    <x v="3"/>
    <x v="0"/>
    <x v="2"/>
    <x v="0"/>
    <x v="4"/>
    <x v="0"/>
    <x v="0"/>
    <x v="0"/>
    <x v="0"/>
    <x v="0"/>
    <x v="0"/>
    <m/>
    <x v="0"/>
    <x v="0"/>
    <x v="0"/>
    <x v="0"/>
    <x v="12"/>
  </r>
  <r>
    <s v="2023/Muara Benangaq/Jaringan"/>
    <x v="12"/>
    <x v="5"/>
    <x v="11"/>
    <x v="9"/>
    <x v="86"/>
    <x v="1"/>
    <x v="1"/>
    <x v="0"/>
    <x v="3"/>
    <x v="0"/>
    <x v="2"/>
    <x v="0"/>
    <x v="0"/>
    <x v="0"/>
    <x v="0"/>
    <x v="0"/>
    <x v="0"/>
    <m/>
    <x v="0"/>
    <x v="0"/>
    <x v="0"/>
    <x v="0"/>
    <x v="12"/>
  </r>
  <r>
    <s v="2023/Muara Bunyut/Jaringan"/>
    <x v="12"/>
    <x v="5"/>
    <x v="11"/>
    <x v="9"/>
    <x v="85"/>
    <x v="1"/>
    <x v="3"/>
    <x v="3"/>
    <x v="2"/>
    <x v="0"/>
    <x v="4"/>
    <x v="0"/>
    <x v="0"/>
    <x v="0"/>
    <x v="0"/>
    <x v="0"/>
    <x v="0"/>
    <m/>
    <x v="0"/>
    <x v="0"/>
    <x v="0"/>
    <x v="0"/>
    <x v="12"/>
  </r>
  <r>
    <s v="2023/Bangun Sari/Jaringan"/>
    <x v="12"/>
    <x v="5"/>
    <x v="11"/>
    <x v="8"/>
    <x v="84"/>
    <x v="1"/>
    <x v="1"/>
    <x v="0"/>
    <x v="3"/>
    <x v="0"/>
    <x v="2"/>
    <x v="0"/>
    <x v="0"/>
    <x v="0"/>
    <x v="0"/>
    <x v="0"/>
    <x v="0"/>
    <m/>
    <x v="0"/>
    <x v="0"/>
    <x v="0"/>
    <x v="0"/>
    <x v="12"/>
  </r>
  <r>
    <s v="2023/Bigung Baru/Jaringan"/>
    <x v="12"/>
    <x v="5"/>
    <x v="11"/>
    <x v="8"/>
    <x v="83"/>
    <x v="1"/>
    <x v="3"/>
    <x v="3"/>
    <x v="2"/>
    <x v="0"/>
    <x v="4"/>
    <x v="0"/>
    <x v="0"/>
    <x v="0"/>
    <x v="0"/>
    <x v="0"/>
    <x v="0"/>
    <m/>
    <x v="0"/>
    <x v="0"/>
    <x v="0"/>
    <x v="0"/>
    <x v="12"/>
  </r>
  <r>
    <s v="2023/Linggang Amer/Jaringan"/>
    <x v="12"/>
    <x v="5"/>
    <x v="11"/>
    <x v="8"/>
    <x v="82"/>
    <x v="1"/>
    <x v="3"/>
    <x v="3"/>
    <x v="2"/>
    <x v="0"/>
    <x v="4"/>
    <x v="0"/>
    <x v="0"/>
    <x v="0"/>
    <x v="0"/>
    <x v="0"/>
    <x v="0"/>
    <m/>
    <x v="0"/>
    <x v="0"/>
    <x v="0"/>
    <x v="0"/>
    <x v="12"/>
  </r>
  <r>
    <s v="2023/Linggang Bigung/Jaringan"/>
    <x v="12"/>
    <x v="5"/>
    <x v="11"/>
    <x v="8"/>
    <x v="81"/>
    <x v="1"/>
    <x v="3"/>
    <x v="1"/>
    <x v="2"/>
    <x v="0"/>
    <x v="4"/>
    <x v="0"/>
    <x v="0"/>
    <x v="0"/>
    <x v="0"/>
    <x v="0"/>
    <x v="0"/>
    <m/>
    <x v="0"/>
    <x v="0"/>
    <x v="0"/>
    <x v="0"/>
    <x v="12"/>
  </r>
  <r>
    <s v="2023/Linggang Kebut/Jaringan"/>
    <x v="12"/>
    <x v="5"/>
    <x v="11"/>
    <x v="8"/>
    <x v="80"/>
    <x v="1"/>
    <x v="3"/>
    <x v="3"/>
    <x v="2"/>
    <x v="0"/>
    <x v="4"/>
    <x v="0"/>
    <x v="0"/>
    <x v="0"/>
    <x v="0"/>
    <x v="0"/>
    <x v="0"/>
    <m/>
    <x v="0"/>
    <x v="0"/>
    <x v="0"/>
    <x v="0"/>
    <x v="12"/>
  </r>
  <r>
    <s v="2023/Linggang Mapan/Jaringan"/>
    <x v="12"/>
    <x v="5"/>
    <x v="11"/>
    <x v="8"/>
    <x v="79"/>
    <x v="1"/>
    <x v="3"/>
    <x v="3"/>
    <x v="2"/>
    <x v="0"/>
    <x v="4"/>
    <x v="0"/>
    <x v="0"/>
    <x v="0"/>
    <x v="0"/>
    <x v="0"/>
    <x v="0"/>
    <m/>
    <x v="0"/>
    <x v="0"/>
    <x v="0"/>
    <x v="0"/>
    <x v="12"/>
  </r>
  <r>
    <s v="2023/Linggang Melapeh/Jaringan"/>
    <x v="12"/>
    <x v="5"/>
    <x v="11"/>
    <x v="8"/>
    <x v="78"/>
    <x v="1"/>
    <x v="3"/>
    <x v="3"/>
    <x v="2"/>
    <x v="0"/>
    <x v="4"/>
    <x v="0"/>
    <x v="0"/>
    <x v="0"/>
    <x v="0"/>
    <x v="0"/>
    <x v="0"/>
    <m/>
    <x v="0"/>
    <x v="0"/>
    <x v="0"/>
    <x v="0"/>
    <x v="12"/>
  </r>
  <r>
    <s v="2023/Linggang Mencelew/Jaringan"/>
    <x v="12"/>
    <x v="5"/>
    <x v="11"/>
    <x v="8"/>
    <x v="77"/>
    <x v="1"/>
    <x v="3"/>
    <x v="1"/>
    <x v="2"/>
    <x v="0"/>
    <x v="4"/>
    <x v="0"/>
    <x v="0"/>
    <x v="0"/>
    <x v="0"/>
    <x v="0"/>
    <x v="0"/>
    <m/>
    <x v="0"/>
    <x v="0"/>
    <x v="0"/>
    <x v="0"/>
    <x v="12"/>
  </r>
  <r>
    <s v="2023/Melapeh Baru/Jaringan"/>
    <x v="12"/>
    <x v="5"/>
    <x v="11"/>
    <x v="8"/>
    <x v="76"/>
    <x v="1"/>
    <x v="3"/>
    <x v="4"/>
    <x v="2"/>
    <x v="0"/>
    <x v="4"/>
    <x v="0"/>
    <x v="0"/>
    <x v="0"/>
    <x v="0"/>
    <x v="0"/>
    <x v="0"/>
    <m/>
    <x v="0"/>
    <x v="0"/>
    <x v="0"/>
    <x v="0"/>
    <x v="12"/>
  </r>
  <r>
    <s v="2023/Purwadadi/Jaringan"/>
    <x v="12"/>
    <x v="5"/>
    <x v="11"/>
    <x v="8"/>
    <x v="75"/>
    <x v="1"/>
    <x v="3"/>
    <x v="3"/>
    <x v="2"/>
    <x v="0"/>
    <x v="4"/>
    <x v="0"/>
    <x v="0"/>
    <x v="0"/>
    <x v="0"/>
    <x v="0"/>
    <x v="0"/>
    <m/>
    <x v="0"/>
    <x v="0"/>
    <x v="0"/>
    <x v="0"/>
    <x v="12"/>
  </r>
  <r>
    <s v="2023/Tutuh (Tutung)/Jaringan"/>
    <x v="12"/>
    <x v="5"/>
    <x v="11"/>
    <x v="8"/>
    <x v="74"/>
    <x v="1"/>
    <x v="3"/>
    <x v="0"/>
    <x v="3"/>
    <x v="0"/>
    <x v="4"/>
    <x v="0"/>
    <x v="0"/>
    <x v="0"/>
    <x v="0"/>
    <x v="0"/>
    <x v="0"/>
    <m/>
    <x v="0"/>
    <x v="0"/>
    <x v="0"/>
    <x v="0"/>
    <x v="12"/>
  </r>
  <r>
    <s v="2023/Dempar/Jaringan"/>
    <x v="12"/>
    <x v="5"/>
    <x v="11"/>
    <x v="5"/>
    <x v="50"/>
    <x v="1"/>
    <x v="3"/>
    <x v="2"/>
    <x v="2"/>
    <x v="0"/>
    <x v="4"/>
    <x v="0"/>
    <x v="0"/>
    <x v="0"/>
    <x v="0"/>
    <x v="0"/>
    <x v="0"/>
    <m/>
    <x v="0"/>
    <x v="0"/>
    <x v="0"/>
    <x v="0"/>
    <x v="12"/>
  </r>
  <r>
    <s v="2023/Intu Lingau/Jaringan"/>
    <x v="12"/>
    <x v="5"/>
    <x v="11"/>
    <x v="5"/>
    <x v="49"/>
    <x v="2"/>
    <x v="2"/>
    <x v="0"/>
    <x v="3"/>
    <x v="0"/>
    <x v="3"/>
    <x v="0"/>
    <x v="0"/>
    <x v="0"/>
    <x v="0"/>
    <x v="0"/>
    <x v="0"/>
    <m/>
    <x v="0"/>
    <x v="0"/>
    <x v="0"/>
    <x v="0"/>
    <x v="12"/>
  </r>
  <r>
    <s v="2023/Jontai/Jaringan"/>
    <x v="12"/>
    <x v="5"/>
    <x v="11"/>
    <x v="5"/>
    <x v="48"/>
    <x v="1"/>
    <x v="3"/>
    <x v="0"/>
    <x v="2"/>
    <x v="0"/>
    <x v="4"/>
    <x v="0"/>
    <x v="0"/>
    <x v="0"/>
    <x v="0"/>
    <x v="0"/>
    <x v="0"/>
    <m/>
    <x v="0"/>
    <x v="0"/>
    <x v="0"/>
    <x v="0"/>
    <x v="12"/>
  </r>
  <r>
    <s v="2023/Sumber Rejo/Jaringan"/>
    <x v="12"/>
    <x v="5"/>
    <x v="11"/>
    <x v="3"/>
    <x v="92"/>
    <x v="1"/>
    <x v="3"/>
    <x v="3"/>
    <x v="2"/>
    <x v="0"/>
    <x v="4"/>
    <x v="0"/>
    <x v="0"/>
    <x v="0"/>
    <x v="0"/>
    <x v="0"/>
    <x v="0"/>
    <m/>
    <x v="0"/>
    <x v="0"/>
    <x v="0"/>
    <x v="0"/>
    <x v="12"/>
  </r>
  <r>
    <s v="2023/Sumber Bangun/Jaringan"/>
    <x v="12"/>
    <x v="5"/>
    <x v="11"/>
    <x v="3"/>
    <x v="93"/>
    <x v="1"/>
    <x v="3"/>
    <x v="3"/>
    <x v="2"/>
    <x v="0"/>
    <x v="4"/>
    <x v="0"/>
    <x v="0"/>
    <x v="0"/>
    <x v="0"/>
    <x v="0"/>
    <x v="0"/>
    <m/>
    <x v="0"/>
    <x v="0"/>
    <x v="0"/>
    <x v="0"/>
    <x v="12"/>
  </r>
  <r>
    <s v="2023/Sri Mulyo/Jaringan"/>
    <x v="12"/>
    <x v="5"/>
    <x v="11"/>
    <x v="3"/>
    <x v="94"/>
    <x v="1"/>
    <x v="3"/>
    <x v="3"/>
    <x v="2"/>
    <x v="0"/>
    <x v="4"/>
    <x v="0"/>
    <x v="0"/>
    <x v="0"/>
    <x v="0"/>
    <x v="0"/>
    <x v="0"/>
    <m/>
    <x v="0"/>
    <x v="0"/>
    <x v="0"/>
    <x v="0"/>
    <x v="12"/>
  </r>
  <r>
    <s v="2023/Sekolaq Oday/Jaringan"/>
    <x v="12"/>
    <x v="5"/>
    <x v="11"/>
    <x v="3"/>
    <x v="73"/>
    <x v="1"/>
    <x v="1"/>
    <x v="0"/>
    <x v="3"/>
    <x v="0"/>
    <x v="2"/>
    <x v="0"/>
    <x v="0"/>
    <x v="0"/>
    <x v="0"/>
    <x v="0"/>
    <x v="0"/>
    <m/>
    <x v="0"/>
    <x v="0"/>
    <x v="0"/>
    <x v="0"/>
    <x v="12"/>
  </r>
  <r>
    <s v="2023/Barong Tongkok/Jaringan"/>
    <x v="12"/>
    <x v="5"/>
    <x v="11"/>
    <x v="7"/>
    <x v="68"/>
    <x v="1"/>
    <x v="3"/>
    <x v="0"/>
    <x v="2"/>
    <x v="0"/>
    <x v="4"/>
    <x v="0"/>
    <x v="0"/>
    <x v="0"/>
    <x v="0"/>
    <x v="0"/>
    <x v="0"/>
    <m/>
    <x v="0"/>
    <x v="0"/>
    <x v="0"/>
    <x v="0"/>
    <x v="12"/>
  </r>
  <r>
    <s v="2023/Belempung Ulaq/Jaringan"/>
    <x v="12"/>
    <x v="5"/>
    <x v="11"/>
    <x v="7"/>
    <x v="67"/>
    <x v="1"/>
    <x v="1"/>
    <x v="0"/>
    <x v="3"/>
    <x v="0"/>
    <x v="2"/>
    <x v="0"/>
    <x v="0"/>
    <x v="0"/>
    <x v="0"/>
    <x v="0"/>
    <x v="0"/>
    <m/>
    <x v="0"/>
    <x v="0"/>
    <x v="0"/>
    <x v="0"/>
    <x v="12"/>
  </r>
  <r>
    <s v="2023/Engkuni Pasek/Jaringan"/>
    <x v="12"/>
    <x v="5"/>
    <x v="11"/>
    <x v="7"/>
    <x v="66"/>
    <x v="1"/>
    <x v="3"/>
    <x v="0"/>
    <x v="2"/>
    <x v="0"/>
    <x v="4"/>
    <x v="0"/>
    <x v="0"/>
    <x v="0"/>
    <x v="0"/>
    <x v="0"/>
    <x v="0"/>
    <m/>
    <x v="0"/>
    <x v="0"/>
    <x v="0"/>
    <x v="0"/>
    <x v="12"/>
  </r>
  <r>
    <s v="2023/Geleo Asa/Jaringan"/>
    <x v="12"/>
    <x v="5"/>
    <x v="11"/>
    <x v="7"/>
    <x v="65"/>
    <x v="1"/>
    <x v="3"/>
    <x v="2"/>
    <x v="2"/>
    <x v="0"/>
    <x v="4"/>
    <x v="0"/>
    <x v="0"/>
    <x v="0"/>
    <x v="0"/>
    <x v="0"/>
    <x v="0"/>
    <m/>
    <x v="0"/>
    <x v="0"/>
    <x v="0"/>
    <x v="0"/>
    <x v="12"/>
  </r>
  <r>
    <s v="2023/Geleo Baru/Jaringan"/>
    <x v="12"/>
    <x v="5"/>
    <x v="11"/>
    <x v="7"/>
    <x v="64"/>
    <x v="1"/>
    <x v="3"/>
    <x v="2"/>
    <x v="2"/>
    <x v="0"/>
    <x v="4"/>
    <x v="0"/>
    <x v="0"/>
    <x v="0"/>
    <x v="0"/>
    <x v="0"/>
    <x v="0"/>
    <m/>
    <x v="0"/>
    <x v="0"/>
    <x v="0"/>
    <x v="0"/>
    <x v="12"/>
  </r>
  <r>
    <s v="2023/Gemuhan Asa/Jaringan"/>
    <x v="12"/>
    <x v="5"/>
    <x v="11"/>
    <x v="7"/>
    <x v="63"/>
    <x v="1"/>
    <x v="1"/>
    <x v="2"/>
    <x v="3"/>
    <x v="0"/>
    <x v="2"/>
    <x v="0"/>
    <x v="0"/>
    <x v="0"/>
    <x v="0"/>
    <x v="0"/>
    <x v="0"/>
    <m/>
    <x v="0"/>
    <x v="0"/>
    <x v="0"/>
    <x v="0"/>
    <x v="12"/>
  </r>
  <r>
    <s v="2023/Juaq Asa/Jaringan"/>
    <x v="12"/>
    <x v="5"/>
    <x v="11"/>
    <x v="7"/>
    <x v="62"/>
    <x v="1"/>
    <x v="3"/>
    <x v="2"/>
    <x v="2"/>
    <x v="0"/>
    <x v="4"/>
    <x v="0"/>
    <x v="0"/>
    <x v="0"/>
    <x v="0"/>
    <x v="0"/>
    <x v="0"/>
    <m/>
    <x v="0"/>
    <x v="0"/>
    <x v="0"/>
    <x v="0"/>
    <x v="12"/>
  </r>
  <r>
    <s v="2023/Juhan Asa/Jaringan"/>
    <x v="12"/>
    <x v="5"/>
    <x v="11"/>
    <x v="7"/>
    <x v="61"/>
    <x v="3"/>
    <x v="3"/>
    <x v="3"/>
    <x v="2"/>
    <x v="0"/>
    <x v="4"/>
    <x v="0"/>
    <x v="0"/>
    <x v="0"/>
    <x v="0"/>
    <x v="0"/>
    <x v="0"/>
    <m/>
    <x v="0"/>
    <x v="0"/>
    <x v="0"/>
    <x v="0"/>
    <x v="12"/>
  </r>
  <r>
    <s v="2023/Mencimai/Jaringan"/>
    <x v="12"/>
    <x v="5"/>
    <x v="11"/>
    <x v="7"/>
    <x v="70"/>
    <x v="1"/>
    <x v="3"/>
    <x v="0"/>
    <x v="2"/>
    <x v="0"/>
    <x v="4"/>
    <x v="0"/>
    <x v="0"/>
    <x v="0"/>
    <x v="0"/>
    <x v="0"/>
    <x v="0"/>
    <m/>
    <x v="0"/>
    <x v="0"/>
    <x v="0"/>
    <x v="0"/>
    <x v="12"/>
  </r>
  <r>
    <s v="2023/Muara Asa/Jaringan"/>
    <x v="12"/>
    <x v="5"/>
    <x v="11"/>
    <x v="7"/>
    <x v="60"/>
    <x v="1"/>
    <x v="3"/>
    <x v="3"/>
    <x v="2"/>
    <x v="0"/>
    <x v="4"/>
    <x v="0"/>
    <x v="0"/>
    <x v="0"/>
    <x v="0"/>
    <x v="0"/>
    <x v="0"/>
    <m/>
    <x v="0"/>
    <x v="0"/>
    <x v="0"/>
    <x v="0"/>
    <x v="12"/>
  </r>
  <r>
    <s v="2023/Rambayan/Jaringan"/>
    <x v="12"/>
    <x v="5"/>
    <x v="11"/>
    <x v="6"/>
    <x v="28"/>
    <x v="1"/>
    <x v="3"/>
    <x v="0"/>
    <x v="3"/>
    <x v="0"/>
    <x v="4"/>
    <x v="0"/>
    <x v="0"/>
    <x v="0"/>
    <x v="0"/>
    <x v="0"/>
    <x v="0"/>
    <m/>
    <x v="0"/>
    <x v="0"/>
    <x v="0"/>
    <x v="0"/>
    <x v="12"/>
  </r>
  <r>
    <s v="2023/Ngenyan Asa/Jaringan"/>
    <x v="12"/>
    <x v="5"/>
    <x v="11"/>
    <x v="7"/>
    <x v="59"/>
    <x v="1"/>
    <x v="3"/>
    <x v="0"/>
    <x v="2"/>
    <x v="0"/>
    <x v="4"/>
    <x v="0"/>
    <x v="0"/>
    <x v="0"/>
    <x v="0"/>
    <x v="0"/>
    <x v="0"/>
    <m/>
    <x v="0"/>
    <x v="0"/>
    <x v="0"/>
    <x v="0"/>
    <x v="12"/>
  </r>
  <r>
    <s v="2023/Ongko Asa/Jaringan"/>
    <x v="12"/>
    <x v="5"/>
    <x v="11"/>
    <x v="7"/>
    <x v="57"/>
    <x v="1"/>
    <x v="3"/>
    <x v="2"/>
    <x v="2"/>
    <x v="0"/>
    <x v="4"/>
    <x v="0"/>
    <x v="0"/>
    <x v="0"/>
    <x v="0"/>
    <x v="0"/>
    <x v="0"/>
    <m/>
    <x v="0"/>
    <x v="0"/>
    <x v="0"/>
    <x v="0"/>
    <x v="12"/>
  </r>
  <r>
    <s v="2023/Pepas Eheng/Jaringan"/>
    <x v="12"/>
    <x v="5"/>
    <x v="11"/>
    <x v="7"/>
    <x v="56"/>
    <x v="1"/>
    <x v="1"/>
    <x v="0"/>
    <x v="3"/>
    <x v="0"/>
    <x v="2"/>
    <x v="0"/>
    <x v="0"/>
    <x v="0"/>
    <x v="0"/>
    <x v="0"/>
    <x v="0"/>
    <m/>
    <x v="0"/>
    <x v="0"/>
    <x v="0"/>
    <x v="0"/>
    <x v="12"/>
  </r>
  <r>
    <s v="2023/Pepas/Pepes Asa/Jaringan"/>
    <x v="12"/>
    <x v="5"/>
    <x v="11"/>
    <x v="7"/>
    <x v="55"/>
    <x v="1"/>
    <x v="3"/>
    <x v="2"/>
    <x v="2"/>
    <x v="0"/>
    <x v="4"/>
    <x v="0"/>
    <x v="0"/>
    <x v="0"/>
    <x v="0"/>
    <x v="0"/>
    <x v="0"/>
    <m/>
    <x v="0"/>
    <x v="0"/>
    <x v="0"/>
    <x v="0"/>
    <x v="12"/>
  </r>
  <r>
    <s v="2023/Rejo Basuki/Jaringan"/>
    <x v="12"/>
    <x v="5"/>
    <x v="11"/>
    <x v="7"/>
    <x v="54"/>
    <x v="1"/>
    <x v="3"/>
    <x v="3"/>
    <x v="2"/>
    <x v="0"/>
    <x v="4"/>
    <x v="0"/>
    <x v="0"/>
    <x v="0"/>
    <x v="0"/>
    <x v="0"/>
    <x v="0"/>
    <m/>
    <x v="0"/>
    <x v="0"/>
    <x v="0"/>
    <x v="0"/>
    <x v="12"/>
  </r>
  <r>
    <s v="2023/Sendawar/Jaringan"/>
    <x v="12"/>
    <x v="5"/>
    <x v="11"/>
    <x v="7"/>
    <x v="53"/>
    <x v="1"/>
    <x v="3"/>
    <x v="0"/>
    <x v="2"/>
    <x v="0"/>
    <x v="4"/>
    <x v="0"/>
    <x v="0"/>
    <x v="0"/>
    <x v="0"/>
    <x v="0"/>
    <x v="0"/>
    <m/>
    <x v="0"/>
    <x v="0"/>
    <x v="0"/>
    <x v="0"/>
    <x v="12"/>
  </r>
  <r>
    <s v="2023/Simpang Raya/Jaringan"/>
    <x v="12"/>
    <x v="5"/>
    <x v="11"/>
    <x v="7"/>
    <x v="52"/>
    <x v="1"/>
    <x v="3"/>
    <x v="3"/>
    <x v="2"/>
    <x v="0"/>
    <x v="4"/>
    <x v="0"/>
    <x v="0"/>
    <x v="0"/>
    <x v="0"/>
    <x v="0"/>
    <x v="0"/>
    <m/>
    <x v="0"/>
    <x v="0"/>
    <x v="0"/>
    <x v="0"/>
    <x v="12"/>
  </r>
  <r>
    <s v="2023/Sumber Sari/Jaringan"/>
    <x v="12"/>
    <x v="5"/>
    <x v="11"/>
    <x v="7"/>
    <x v="51"/>
    <x v="1"/>
    <x v="3"/>
    <x v="3"/>
    <x v="2"/>
    <x v="0"/>
    <x v="4"/>
    <x v="0"/>
    <x v="0"/>
    <x v="0"/>
    <x v="0"/>
    <x v="0"/>
    <x v="0"/>
    <m/>
    <x v="0"/>
    <x v="0"/>
    <x v="0"/>
    <x v="0"/>
    <x v="12"/>
  </r>
  <r>
    <s v="2023/Sekolaq Darat/Jaringan"/>
    <x v="12"/>
    <x v="5"/>
    <x v="11"/>
    <x v="3"/>
    <x v="3"/>
    <x v="1"/>
    <x v="3"/>
    <x v="3"/>
    <x v="2"/>
    <x v="0"/>
    <x v="4"/>
    <x v="0"/>
    <x v="0"/>
    <x v="0"/>
    <x v="0"/>
    <x v="0"/>
    <x v="0"/>
    <m/>
    <x v="0"/>
    <x v="0"/>
    <x v="0"/>
    <x v="0"/>
    <x v="12"/>
  </r>
  <r>
    <s v="2023/Sekolaq Joleq/Jaringan"/>
    <x v="12"/>
    <x v="5"/>
    <x v="11"/>
    <x v="3"/>
    <x v="71"/>
    <x v="1"/>
    <x v="3"/>
    <x v="1"/>
    <x v="2"/>
    <x v="0"/>
    <x v="4"/>
    <x v="0"/>
    <x v="0"/>
    <x v="0"/>
    <x v="0"/>
    <x v="0"/>
    <x v="0"/>
    <m/>
    <x v="0"/>
    <x v="0"/>
    <x v="0"/>
    <x v="0"/>
    <x v="12"/>
  </r>
  <r>
    <s v="2023/Sekolaq Muliaq/Jaringan"/>
    <x v="12"/>
    <x v="5"/>
    <x v="11"/>
    <x v="3"/>
    <x v="72"/>
    <x v="1"/>
    <x v="3"/>
    <x v="0"/>
    <x v="3"/>
    <x v="0"/>
    <x v="4"/>
    <x v="0"/>
    <x v="0"/>
    <x v="0"/>
    <x v="0"/>
    <x v="0"/>
    <x v="0"/>
    <m/>
    <x v="0"/>
    <x v="0"/>
    <x v="0"/>
    <x v="0"/>
    <x v="12"/>
  </r>
  <r>
    <s v="2023/Ombau Asa/Jaringan"/>
    <x v="12"/>
    <x v="5"/>
    <x v="11"/>
    <x v="7"/>
    <x v="58"/>
    <x v="1"/>
    <x v="3"/>
    <x v="2"/>
    <x v="2"/>
    <x v="0"/>
    <x v="4"/>
    <x v="0"/>
    <x v="0"/>
    <x v="0"/>
    <x v="0"/>
    <x v="0"/>
    <x v="0"/>
    <m/>
    <x v="0"/>
    <x v="0"/>
    <x v="0"/>
    <x v="0"/>
    <x v="12"/>
  </r>
  <r>
    <s v="2023/Mu'ut/Jaringan"/>
    <x v="12"/>
    <x v="5"/>
    <x v="11"/>
    <x v="5"/>
    <x v="23"/>
    <x v="1"/>
    <x v="3"/>
    <x v="2"/>
    <x v="2"/>
    <x v="0"/>
    <x v="4"/>
    <x v="0"/>
    <x v="0"/>
    <x v="0"/>
    <x v="0"/>
    <x v="0"/>
    <x v="0"/>
    <m/>
    <x v="0"/>
    <x v="0"/>
    <x v="0"/>
    <x v="0"/>
    <x v="12"/>
  </r>
  <r>
    <s v="2023/Lakan Bilem/Jaringan"/>
    <x v="12"/>
    <x v="5"/>
    <x v="11"/>
    <x v="5"/>
    <x v="25"/>
    <x v="1"/>
    <x v="1"/>
    <x v="4"/>
    <x v="2"/>
    <x v="0"/>
    <x v="2"/>
    <x v="0"/>
    <x v="0"/>
    <x v="0"/>
    <x v="0"/>
    <x v="0"/>
    <x v="0"/>
    <m/>
    <x v="0"/>
    <x v="0"/>
    <x v="0"/>
    <x v="0"/>
    <x v="12"/>
  </r>
  <r>
    <s v="2023/Banjar Rejo/Jaringan"/>
    <x v="12"/>
    <x v="5"/>
    <x v="11"/>
    <x v="2"/>
    <x v="2"/>
    <x v="1"/>
    <x v="3"/>
    <x v="3"/>
    <x v="3"/>
    <x v="0"/>
    <x v="4"/>
    <x v="0"/>
    <x v="0"/>
    <x v="0"/>
    <x v="0"/>
    <x v="0"/>
    <x v="0"/>
    <m/>
    <x v="0"/>
    <x v="0"/>
    <x v="0"/>
    <x v="0"/>
    <x v="12"/>
  </r>
  <r>
    <s v="2023/Tering Lama Ulu/Jaringan"/>
    <x v="12"/>
    <x v="5"/>
    <x v="11"/>
    <x v="2"/>
    <x v="13"/>
    <x v="1"/>
    <x v="3"/>
    <x v="0"/>
    <x v="3"/>
    <x v="0"/>
    <x v="4"/>
    <x v="0"/>
    <x v="0"/>
    <x v="0"/>
    <x v="0"/>
    <x v="0"/>
    <x v="0"/>
    <m/>
    <x v="0"/>
    <x v="0"/>
    <x v="0"/>
    <x v="0"/>
    <x v="12"/>
  </r>
  <r>
    <s v="2023/Anah/Jaringan"/>
    <x v="12"/>
    <x v="5"/>
    <x v="11"/>
    <x v="4"/>
    <x v="26"/>
    <x v="1"/>
    <x v="3"/>
    <x v="1"/>
    <x v="2"/>
    <x v="0"/>
    <x v="4"/>
    <x v="0"/>
    <x v="0"/>
    <x v="0"/>
    <x v="0"/>
    <x v="0"/>
    <x v="0"/>
    <m/>
    <x v="0"/>
    <x v="0"/>
    <x v="0"/>
    <x v="0"/>
    <x v="12"/>
  </r>
  <r>
    <s v="2023/Kelian Luar/Jaringan"/>
    <x v="12"/>
    <x v="5"/>
    <x v="11"/>
    <x v="4"/>
    <x v="37"/>
    <x v="2"/>
    <x v="2"/>
    <x v="0"/>
    <x v="3"/>
    <x v="0"/>
    <x v="3"/>
    <x v="0"/>
    <x v="0"/>
    <x v="0"/>
    <x v="0"/>
    <x v="0"/>
    <x v="0"/>
    <m/>
    <x v="0"/>
    <x v="0"/>
    <x v="0"/>
    <x v="0"/>
    <x v="12"/>
  </r>
  <r>
    <s v="2023/Keliway/Jaringan"/>
    <x v="12"/>
    <x v="5"/>
    <x v="11"/>
    <x v="4"/>
    <x v="27"/>
    <x v="1"/>
    <x v="3"/>
    <x v="4"/>
    <x v="2"/>
    <x v="0"/>
    <x v="4"/>
    <x v="0"/>
    <x v="0"/>
    <x v="0"/>
    <x v="0"/>
    <x v="0"/>
    <x v="0"/>
    <m/>
    <x v="0"/>
    <x v="0"/>
    <x v="0"/>
    <x v="0"/>
    <x v="12"/>
  </r>
  <r>
    <s v="2023/Long Daliq/Jaringan"/>
    <x v="12"/>
    <x v="5"/>
    <x v="11"/>
    <x v="4"/>
    <x v="46"/>
    <x v="2"/>
    <x v="2"/>
    <x v="4"/>
    <x v="2"/>
    <x v="0"/>
    <x v="3"/>
    <x v="0"/>
    <x v="0"/>
    <x v="0"/>
    <x v="0"/>
    <x v="0"/>
    <x v="0"/>
    <m/>
    <x v="0"/>
    <x v="0"/>
    <x v="0"/>
    <x v="0"/>
    <x v="12"/>
  </r>
  <r>
    <s v="2023/Long Iram Bayan/Jaringan"/>
    <x v="12"/>
    <x v="5"/>
    <x v="11"/>
    <x v="4"/>
    <x v="45"/>
    <x v="1"/>
    <x v="3"/>
    <x v="0"/>
    <x v="3"/>
    <x v="0"/>
    <x v="4"/>
    <x v="0"/>
    <x v="0"/>
    <x v="0"/>
    <x v="0"/>
    <x v="0"/>
    <x v="0"/>
    <m/>
    <x v="0"/>
    <x v="0"/>
    <x v="0"/>
    <x v="0"/>
    <x v="12"/>
  </r>
  <r>
    <s v="2023/Long Iram Ilir/Jaringan"/>
    <x v="12"/>
    <x v="5"/>
    <x v="11"/>
    <x v="4"/>
    <x v="44"/>
    <x v="1"/>
    <x v="3"/>
    <x v="0"/>
    <x v="3"/>
    <x v="0"/>
    <x v="4"/>
    <x v="0"/>
    <x v="0"/>
    <x v="0"/>
    <x v="0"/>
    <x v="0"/>
    <x v="0"/>
    <m/>
    <x v="0"/>
    <x v="0"/>
    <x v="0"/>
    <x v="0"/>
    <x v="12"/>
  </r>
  <r>
    <s v="2023/Long Iram Kota/Jaringan"/>
    <x v="12"/>
    <x v="5"/>
    <x v="11"/>
    <x v="4"/>
    <x v="43"/>
    <x v="1"/>
    <x v="3"/>
    <x v="1"/>
    <x v="2"/>
    <x v="0"/>
    <x v="4"/>
    <x v="0"/>
    <x v="0"/>
    <x v="0"/>
    <x v="0"/>
    <x v="0"/>
    <x v="0"/>
    <m/>
    <x v="0"/>
    <x v="0"/>
    <x v="0"/>
    <x v="0"/>
    <x v="12"/>
  </r>
  <r>
    <s v="2023/Longiram Seberang/Jaringan"/>
    <x v="12"/>
    <x v="5"/>
    <x v="11"/>
    <x v="4"/>
    <x v="42"/>
    <x v="1"/>
    <x v="3"/>
    <x v="1"/>
    <x v="2"/>
    <x v="0"/>
    <x v="4"/>
    <x v="0"/>
    <x v="0"/>
    <x v="0"/>
    <x v="0"/>
    <x v="0"/>
    <x v="0"/>
    <m/>
    <x v="0"/>
    <x v="0"/>
    <x v="0"/>
    <x v="0"/>
    <x v="12"/>
  </r>
  <r>
    <s v="2023/Muara Leban/Jaringan"/>
    <x v="12"/>
    <x v="5"/>
    <x v="11"/>
    <x v="4"/>
    <x v="41"/>
    <x v="1"/>
    <x v="3"/>
    <x v="1"/>
    <x v="2"/>
    <x v="0"/>
    <x v="4"/>
    <x v="0"/>
    <x v="0"/>
    <x v="0"/>
    <x v="0"/>
    <x v="0"/>
    <x v="0"/>
    <m/>
    <x v="0"/>
    <x v="0"/>
    <x v="0"/>
    <x v="0"/>
    <x v="12"/>
  </r>
  <r>
    <s v="2023/Sembuan/Jaringan"/>
    <x v="12"/>
    <x v="5"/>
    <x v="11"/>
    <x v="5"/>
    <x v="22"/>
    <x v="1"/>
    <x v="3"/>
    <x v="2"/>
    <x v="2"/>
    <x v="0"/>
    <x v="4"/>
    <x v="0"/>
    <x v="0"/>
    <x v="0"/>
    <x v="0"/>
    <x v="0"/>
    <x v="0"/>
    <m/>
    <x v="0"/>
    <x v="0"/>
    <x v="0"/>
    <x v="0"/>
    <x v="12"/>
  </r>
  <r>
    <s v="2023/Suko Mulyo/Jaringan"/>
    <x v="12"/>
    <x v="5"/>
    <x v="11"/>
    <x v="4"/>
    <x v="40"/>
    <x v="1"/>
    <x v="1"/>
    <x v="0"/>
    <x v="3"/>
    <x v="0"/>
    <x v="2"/>
    <x v="0"/>
    <x v="0"/>
    <x v="0"/>
    <x v="0"/>
    <x v="0"/>
    <x v="0"/>
    <m/>
    <x v="0"/>
    <x v="0"/>
    <x v="0"/>
    <x v="0"/>
    <x v="12"/>
  </r>
  <r>
    <s v="2023/Abit/Jaringan"/>
    <x v="12"/>
    <x v="5"/>
    <x v="11"/>
    <x v="6"/>
    <x v="39"/>
    <x v="1"/>
    <x v="1"/>
    <x v="1"/>
    <x v="2"/>
    <x v="0"/>
    <x v="2"/>
    <x v="0"/>
    <x v="0"/>
    <x v="0"/>
    <x v="0"/>
    <x v="0"/>
    <x v="0"/>
    <m/>
    <x v="0"/>
    <x v="0"/>
    <x v="0"/>
    <x v="0"/>
    <x v="12"/>
  </r>
  <r>
    <s v="2023/Muara Kalaq/Jaringan"/>
    <x v="12"/>
    <x v="5"/>
    <x v="11"/>
    <x v="6"/>
    <x v="47"/>
    <x v="1"/>
    <x v="3"/>
    <x v="1"/>
    <x v="2"/>
    <x v="0"/>
    <x v="4"/>
    <x v="0"/>
    <x v="0"/>
    <x v="0"/>
    <x v="0"/>
    <x v="0"/>
    <x v="0"/>
    <m/>
    <x v="0"/>
    <x v="0"/>
    <x v="0"/>
    <x v="0"/>
    <x v="12"/>
  </r>
  <r>
    <s v="2023/Gadur/Jaringan"/>
    <x v="12"/>
    <x v="5"/>
    <x v="11"/>
    <x v="6"/>
    <x v="38"/>
    <x v="1"/>
    <x v="1"/>
    <x v="1"/>
    <x v="2"/>
    <x v="0"/>
    <x v="2"/>
    <x v="0"/>
    <x v="0"/>
    <x v="0"/>
    <x v="0"/>
    <x v="0"/>
    <x v="0"/>
    <m/>
    <x v="0"/>
    <x v="0"/>
    <x v="0"/>
    <x v="0"/>
    <x v="12"/>
  </r>
  <r>
    <s v="2023/Gemuruh/Jaringan"/>
    <x v="12"/>
    <x v="5"/>
    <x v="11"/>
    <x v="6"/>
    <x v="36"/>
    <x v="1"/>
    <x v="1"/>
    <x v="4"/>
    <x v="2"/>
    <x v="0"/>
    <x v="2"/>
    <x v="0"/>
    <x v="0"/>
    <x v="0"/>
    <x v="0"/>
    <x v="0"/>
    <x v="0"/>
    <m/>
    <x v="0"/>
    <x v="0"/>
    <x v="0"/>
    <x v="0"/>
    <x v="12"/>
  </r>
  <r>
    <s v="2023/Gunung Rampah/Jaringan"/>
    <x v="12"/>
    <x v="5"/>
    <x v="11"/>
    <x v="6"/>
    <x v="35"/>
    <x v="1"/>
    <x v="3"/>
    <x v="0"/>
    <x v="3"/>
    <x v="0"/>
    <x v="4"/>
    <x v="0"/>
    <x v="0"/>
    <x v="0"/>
    <x v="0"/>
    <x v="0"/>
    <x v="0"/>
    <m/>
    <x v="0"/>
    <x v="0"/>
    <x v="0"/>
    <x v="0"/>
    <x v="12"/>
  </r>
  <r>
    <s v="2023/Karangan/Jaringan"/>
    <x v="12"/>
    <x v="5"/>
    <x v="11"/>
    <x v="6"/>
    <x v="34"/>
    <x v="1"/>
    <x v="1"/>
    <x v="1"/>
    <x v="2"/>
    <x v="0"/>
    <x v="2"/>
    <x v="0"/>
    <x v="0"/>
    <x v="0"/>
    <x v="0"/>
    <x v="0"/>
    <x v="0"/>
    <m/>
    <x v="0"/>
    <x v="0"/>
    <x v="0"/>
    <x v="0"/>
    <x v="12"/>
  </r>
  <r>
    <s v="2023/Kelumpang/Jaringan"/>
    <x v="12"/>
    <x v="5"/>
    <x v="11"/>
    <x v="6"/>
    <x v="33"/>
    <x v="1"/>
    <x v="1"/>
    <x v="0"/>
    <x v="3"/>
    <x v="0"/>
    <x v="2"/>
    <x v="0"/>
    <x v="0"/>
    <x v="0"/>
    <x v="0"/>
    <x v="0"/>
    <x v="0"/>
    <m/>
    <x v="0"/>
    <x v="0"/>
    <x v="0"/>
    <x v="0"/>
    <x v="12"/>
  </r>
  <r>
    <s v="2023/Linggang Marimun/Jaringan"/>
    <x v="12"/>
    <x v="5"/>
    <x v="11"/>
    <x v="6"/>
    <x v="32"/>
    <x v="1"/>
    <x v="3"/>
    <x v="1"/>
    <x v="2"/>
    <x v="0"/>
    <x v="4"/>
    <x v="0"/>
    <x v="0"/>
    <x v="0"/>
    <x v="0"/>
    <x v="0"/>
    <x v="0"/>
    <m/>
    <x v="0"/>
    <x v="0"/>
    <x v="0"/>
    <x v="0"/>
    <x v="12"/>
  </r>
  <r>
    <s v="2023/Merayaq/Jaringan"/>
    <x v="12"/>
    <x v="5"/>
    <x v="11"/>
    <x v="6"/>
    <x v="31"/>
    <x v="1"/>
    <x v="3"/>
    <x v="1"/>
    <x v="2"/>
    <x v="0"/>
    <x v="4"/>
    <x v="0"/>
    <x v="0"/>
    <x v="0"/>
    <x v="0"/>
    <x v="0"/>
    <x v="0"/>
    <m/>
    <x v="0"/>
    <x v="0"/>
    <x v="0"/>
    <x v="0"/>
    <x v="12"/>
  </r>
  <r>
    <s v="2023/Muara Batuq/Jaringan"/>
    <x v="12"/>
    <x v="5"/>
    <x v="11"/>
    <x v="6"/>
    <x v="30"/>
    <x v="1"/>
    <x v="1"/>
    <x v="2"/>
    <x v="2"/>
    <x v="0"/>
    <x v="2"/>
    <x v="0"/>
    <x v="0"/>
    <x v="0"/>
    <x v="0"/>
    <x v="0"/>
    <x v="0"/>
    <m/>
    <x v="0"/>
    <x v="0"/>
    <x v="0"/>
    <x v="0"/>
    <x v="12"/>
  </r>
  <r>
    <s v="2023/Ujoh Halang/Jaringan"/>
    <x v="12"/>
    <x v="5"/>
    <x v="11"/>
    <x v="4"/>
    <x v="6"/>
    <x v="2"/>
    <x v="2"/>
    <x v="0"/>
    <x v="3"/>
    <x v="0"/>
    <x v="3"/>
    <x v="0"/>
    <x v="0"/>
    <x v="0"/>
    <x v="0"/>
    <x v="0"/>
    <x v="0"/>
    <m/>
    <x v="0"/>
    <x v="0"/>
    <x v="0"/>
    <x v="0"/>
    <x v="12"/>
  </r>
  <r>
    <s v="2023/Gabung Baru/Jaringan"/>
    <x v="12"/>
    <x v="5"/>
    <x v="11"/>
    <x v="2"/>
    <x v="4"/>
    <x v="1"/>
    <x v="3"/>
    <x v="3"/>
    <x v="2"/>
    <x v="0"/>
    <x v="4"/>
    <x v="0"/>
    <x v="0"/>
    <x v="0"/>
    <x v="0"/>
    <x v="0"/>
    <x v="0"/>
    <m/>
    <x v="0"/>
    <x v="0"/>
    <x v="0"/>
    <x v="0"/>
    <x v="12"/>
  </r>
  <r>
    <s v="2023/Lemper/Jaringan"/>
    <x v="12"/>
    <x v="5"/>
    <x v="11"/>
    <x v="0"/>
    <x v="131"/>
    <x v="2"/>
    <x v="2"/>
    <x v="2"/>
    <x v="2"/>
    <x v="0"/>
    <x v="3"/>
    <x v="0"/>
    <x v="0"/>
    <x v="0"/>
    <x v="0"/>
    <x v="0"/>
    <x v="0"/>
    <m/>
    <x v="0"/>
    <x v="0"/>
    <x v="0"/>
    <x v="0"/>
    <x v="12"/>
  </r>
  <r>
    <s v="2023/Tering Seberang/Jaringan"/>
    <x v="12"/>
    <x v="5"/>
    <x v="11"/>
    <x v="2"/>
    <x v="7"/>
    <x v="1"/>
    <x v="3"/>
    <x v="1"/>
    <x v="2"/>
    <x v="0"/>
    <x v="4"/>
    <x v="0"/>
    <x v="0"/>
    <x v="0"/>
    <x v="0"/>
    <x v="0"/>
    <x v="0"/>
    <m/>
    <x v="0"/>
    <x v="0"/>
    <x v="0"/>
    <x v="0"/>
    <x v="12"/>
  </r>
  <r>
    <s v="2023/Tering Lama/Jaringan"/>
    <x v="12"/>
    <x v="5"/>
    <x v="11"/>
    <x v="2"/>
    <x v="8"/>
    <x v="1"/>
    <x v="3"/>
    <x v="0"/>
    <x v="3"/>
    <x v="0"/>
    <x v="4"/>
    <x v="0"/>
    <x v="0"/>
    <x v="0"/>
    <x v="0"/>
    <x v="0"/>
    <x v="0"/>
    <m/>
    <x v="0"/>
    <x v="0"/>
    <x v="0"/>
    <x v="0"/>
    <x v="12"/>
  </r>
  <r>
    <s v="2023/Tering Baru/Jaringan"/>
    <x v="12"/>
    <x v="5"/>
    <x v="11"/>
    <x v="2"/>
    <x v="9"/>
    <x v="1"/>
    <x v="3"/>
    <x v="0"/>
    <x v="3"/>
    <x v="0"/>
    <x v="4"/>
    <x v="0"/>
    <x v="0"/>
    <x v="0"/>
    <x v="0"/>
    <x v="0"/>
    <x v="0"/>
    <m/>
    <x v="0"/>
    <x v="0"/>
    <x v="0"/>
    <x v="0"/>
    <x v="12"/>
  </r>
  <r>
    <s v="2023/Purworejo/Jaringan"/>
    <x v="12"/>
    <x v="5"/>
    <x v="11"/>
    <x v="2"/>
    <x v="10"/>
    <x v="1"/>
    <x v="3"/>
    <x v="3"/>
    <x v="2"/>
    <x v="0"/>
    <x v="4"/>
    <x v="0"/>
    <x v="0"/>
    <x v="0"/>
    <x v="0"/>
    <x v="0"/>
    <x v="0"/>
    <m/>
    <x v="0"/>
    <x v="0"/>
    <x v="0"/>
    <x v="0"/>
    <x v="12"/>
  </r>
  <r>
    <s v="2023/Sentalar/Jaringan"/>
    <x v="12"/>
    <x v="5"/>
    <x v="11"/>
    <x v="5"/>
    <x v="21"/>
    <x v="2"/>
    <x v="2"/>
    <x v="2"/>
    <x v="2"/>
    <x v="0"/>
    <x v="3"/>
    <x v="0"/>
    <x v="0"/>
    <x v="0"/>
    <x v="0"/>
    <x v="0"/>
    <x v="0"/>
    <m/>
    <x v="0"/>
    <x v="0"/>
    <x v="0"/>
    <x v="0"/>
    <x v="12"/>
  </r>
  <r>
    <s v="2023/Temula/Jaringan"/>
    <x v="12"/>
    <x v="5"/>
    <x v="11"/>
    <x v="5"/>
    <x v="20"/>
    <x v="1"/>
    <x v="3"/>
    <x v="2"/>
    <x v="2"/>
    <x v="0"/>
    <x v="4"/>
    <x v="0"/>
    <x v="0"/>
    <x v="0"/>
    <x v="0"/>
    <x v="0"/>
    <x v="0"/>
    <m/>
    <x v="0"/>
    <x v="0"/>
    <x v="0"/>
    <x v="0"/>
    <x v="12"/>
  </r>
  <r>
    <s v="2023/Terajuk/Jaringan"/>
    <x v="12"/>
    <x v="5"/>
    <x v="11"/>
    <x v="5"/>
    <x v="19"/>
    <x v="1"/>
    <x v="3"/>
    <x v="2"/>
    <x v="2"/>
    <x v="0"/>
    <x v="4"/>
    <x v="0"/>
    <x v="0"/>
    <x v="0"/>
    <x v="0"/>
    <x v="0"/>
    <x v="0"/>
    <m/>
    <x v="0"/>
    <x v="0"/>
    <x v="0"/>
    <x v="0"/>
    <x v="12"/>
  </r>
  <r>
    <s v="2023/Muyub/Muyup Ulu/Jaringan"/>
    <x v="12"/>
    <x v="5"/>
    <x v="11"/>
    <x v="2"/>
    <x v="11"/>
    <x v="1"/>
    <x v="3"/>
    <x v="3"/>
    <x v="2"/>
    <x v="0"/>
    <x v="4"/>
    <x v="0"/>
    <x v="0"/>
    <x v="0"/>
    <x v="0"/>
    <x v="0"/>
    <x v="0"/>
    <m/>
    <x v="0"/>
    <x v="0"/>
    <x v="0"/>
    <x v="0"/>
    <x v="12"/>
  </r>
  <r>
    <s v="2023/Awai/Jaringan"/>
    <x v="12"/>
    <x v="5"/>
    <x v="11"/>
    <x v="5"/>
    <x v="18"/>
    <x v="1"/>
    <x v="3"/>
    <x v="2"/>
    <x v="2"/>
    <x v="0"/>
    <x v="4"/>
    <x v="0"/>
    <x v="0"/>
    <x v="0"/>
    <x v="0"/>
    <x v="0"/>
    <x v="0"/>
    <m/>
    <x v="0"/>
    <x v="0"/>
    <x v="0"/>
    <x v="0"/>
    <x v="12"/>
  </r>
  <r>
    <s v="2023/Muyub/Muyup Ilir/Jaringan"/>
    <x v="12"/>
    <x v="5"/>
    <x v="11"/>
    <x v="2"/>
    <x v="12"/>
    <x v="1"/>
    <x v="1"/>
    <x v="0"/>
    <x v="3"/>
    <x v="0"/>
    <x v="2"/>
    <x v="0"/>
    <x v="0"/>
    <x v="0"/>
    <x v="0"/>
    <x v="0"/>
    <x v="0"/>
    <m/>
    <x v="0"/>
    <x v="0"/>
    <x v="0"/>
    <x v="0"/>
    <x v="12"/>
  </r>
  <r>
    <s v="2023/Jelemuq/Jelmuq/Jaringan"/>
    <x v="12"/>
    <x v="5"/>
    <x v="11"/>
    <x v="2"/>
    <x v="17"/>
    <x v="1"/>
    <x v="3"/>
    <x v="3"/>
    <x v="2"/>
    <x v="0"/>
    <x v="4"/>
    <x v="0"/>
    <x v="0"/>
    <x v="0"/>
    <x v="0"/>
    <x v="0"/>
    <x v="0"/>
    <m/>
    <x v="0"/>
    <x v="0"/>
    <x v="0"/>
    <x v="0"/>
    <x v="12"/>
  </r>
  <r>
    <s v="2023/Kelian Dalam/Jaringan"/>
    <x v="12"/>
    <x v="5"/>
    <x v="11"/>
    <x v="2"/>
    <x v="16"/>
    <x v="1"/>
    <x v="1"/>
    <x v="1"/>
    <x v="2"/>
    <x v="0"/>
    <x v="2"/>
    <x v="0"/>
    <x v="0"/>
    <x v="0"/>
    <x v="0"/>
    <x v="0"/>
    <x v="0"/>
    <m/>
    <x v="0"/>
    <x v="0"/>
    <x v="0"/>
    <x v="0"/>
    <x v="12"/>
  </r>
  <r>
    <s v="2023/Kelubaq/Jaringan"/>
    <x v="12"/>
    <x v="5"/>
    <x v="11"/>
    <x v="2"/>
    <x v="15"/>
    <x v="1"/>
    <x v="3"/>
    <x v="4"/>
    <x v="2"/>
    <x v="0"/>
    <x v="4"/>
    <x v="0"/>
    <x v="0"/>
    <x v="0"/>
    <x v="0"/>
    <x v="0"/>
    <x v="0"/>
    <m/>
    <x v="0"/>
    <x v="0"/>
    <x v="0"/>
    <x v="0"/>
    <x v="12"/>
  </r>
  <r>
    <s v="2023/Tukul/Jaringan"/>
    <x v="12"/>
    <x v="5"/>
    <x v="11"/>
    <x v="2"/>
    <x v="5"/>
    <x v="2"/>
    <x v="2"/>
    <x v="0"/>
    <x v="3"/>
    <x v="0"/>
    <x v="3"/>
    <x v="0"/>
    <x v="0"/>
    <x v="0"/>
    <x v="0"/>
    <x v="0"/>
    <x v="0"/>
    <m/>
    <x v="0"/>
    <x v="0"/>
    <x v="0"/>
    <x v="0"/>
    <x v="12"/>
  </r>
  <r>
    <s v="2023/Muara Mujan/Jaringan"/>
    <x v="12"/>
    <x v="5"/>
    <x v="11"/>
    <x v="2"/>
    <x v="24"/>
    <x v="1"/>
    <x v="3"/>
    <x v="1"/>
    <x v="2"/>
    <x v="0"/>
    <x v="4"/>
    <x v="0"/>
    <x v="0"/>
    <x v="0"/>
    <x v="0"/>
    <x v="0"/>
    <x v="0"/>
    <m/>
    <x v="0"/>
    <x v="0"/>
    <x v="0"/>
    <x v="0"/>
    <x v="12"/>
  </r>
  <r>
    <s v="2023/Muyub/Muyup Aket/Jaringan"/>
    <x v="12"/>
    <x v="5"/>
    <x v="11"/>
    <x v="2"/>
    <x v="14"/>
    <x v="1"/>
    <x v="1"/>
    <x v="0"/>
    <x v="3"/>
    <x v="0"/>
    <x v="2"/>
    <x v="0"/>
    <x v="0"/>
    <x v="0"/>
    <x v="0"/>
    <x v="0"/>
    <x v="0"/>
    <m/>
    <x v="0"/>
    <x v="0"/>
    <x v="0"/>
    <x v="0"/>
    <x v="12"/>
  </r>
  <r>
    <s v="2023/Muara Lawa/Tower"/>
    <x v="13"/>
    <x v="5"/>
    <x v="7"/>
    <x v="16"/>
    <x v="175"/>
    <x v="0"/>
    <x v="0"/>
    <x v="0"/>
    <x v="0"/>
    <x v="0"/>
    <x v="1"/>
    <x v="0"/>
    <x v="0"/>
    <x v="0"/>
    <x v="0"/>
    <x v="0"/>
    <x v="0"/>
    <m/>
    <x v="1"/>
    <x v="21"/>
    <x v="1"/>
    <x v="0"/>
    <x v="13"/>
  </r>
  <r>
    <s v="2023/Muara Lawa/Tower"/>
    <x v="13"/>
    <x v="5"/>
    <x v="7"/>
    <x v="16"/>
    <x v="175"/>
    <x v="0"/>
    <x v="0"/>
    <x v="0"/>
    <x v="0"/>
    <x v="0"/>
    <x v="1"/>
    <x v="0"/>
    <x v="0"/>
    <x v="0"/>
    <x v="0"/>
    <x v="0"/>
    <x v="0"/>
    <s v="E.115'68980'"/>
    <x v="1"/>
    <x v="3"/>
    <x v="1"/>
    <x v="0"/>
    <x v="13"/>
  </r>
  <r>
    <s v="2023/Muara Lawa/Tower"/>
    <x v="13"/>
    <x v="5"/>
    <x v="7"/>
    <x v="16"/>
    <x v="175"/>
    <x v="0"/>
    <x v="0"/>
    <x v="0"/>
    <x v="0"/>
    <x v="0"/>
    <x v="1"/>
    <x v="0"/>
    <x v="0"/>
    <x v="0"/>
    <x v="0"/>
    <x v="0"/>
    <x v="0"/>
    <s v="E.115ᴼ45'42,8'"/>
    <x v="1"/>
    <x v="4"/>
    <x v="1"/>
    <x v="0"/>
    <x v="13"/>
  </r>
  <r>
    <s v="2023/Lataq/Lotaq/Tower"/>
    <x v="13"/>
    <x v="5"/>
    <x v="7"/>
    <x v="16"/>
    <x v="177"/>
    <x v="0"/>
    <x v="0"/>
    <x v="0"/>
    <x v="0"/>
    <x v="0"/>
    <x v="1"/>
    <x v="0"/>
    <x v="0"/>
    <x v="0"/>
    <x v="0"/>
    <x v="0"/>
    <x v="0"/>
    <m/>
    <x v="1"/>
    <x v="2"/>
    <x v="1"/>
    <x v="0"/>
    <x v="13"/>
  </r>
  <r>
    <s v="2023/Muara Begai/Tower"/>
    <x v="13"/>
    <x v="5"/>
    <x v="7"/>
    <x v="16"/>
    <x v="176"/>
    <x v="0"/>
    <x v="0"/>
    <x v="0"/>
    <x v="0"/>
    <x v="0"/>
    <x v="1"/>
    <x v="0"/>
    <x v="0"/>
    <x v="0"/>
    <x v="0"/>
    <x v="0"/>
    <x v="0"/>
    <m/>
    <x v="1"/>
    <x v="17"/>
    <x v="1"/>
    <x v="0"/>
    <x v="13"/>
  </r>
  <r>
    <s v="2023/Tanah Mea (Tana Mea)/Tower"/>
    <x v="13"/>
    <x v="5"/>
    <x v="7"/>
    <x v="12"/>
    <x v="111"/>
    <x v="0"/>
    <x v="0"/>
    <x v="0"/>
    <x v="0"/>
    <x v="0"/>
    <x v="1"/>
    <x v="0"/>
    <x v="0"/>
    <x v="0"/>
    <x v="0"/>
    <x v="0"/>
    <x v="0"/>
    <m/>
    <x v="1"/>
    <x v="4"/>
    <x v="1"/>
    <x v="0"/>
    <x v="13"/>
  </r>
  <r>
    <s v="2023/Muhur/Tower"/>
    <x v="13"/>
    <x v="5"/>
    <x v="7"/>
    <x v="12"/>
    <x v="115"/>
    <x v="0"/>
    <x v="0"/>
    <x v="0"/>
    <x v="0"/>
    <x v="0"/>
    <x v="1"/>
    <x v="0"/>
    <x v="0"/>
    <x v="0"/>
    <x v="0"/>
    <x v="0"/>
    <x v="0"/>
    <s v="E.115ᴼ55'00,8'"/>
    <x v="1"/>
    <x v="4"/>
    <x v="1"/>
    <x v="0"/>
    <x v="13"/>
  </r>
  <r>
    <s v="2023/Kendesiq/Tower"/>
    <x v="13"/>
    <x v="5"/>
    <x v="7"/>
    <x v="12"/>
    <x v="193"/>
    <x v="0"/>
    <x v="0"/>
    <x v="0"/>
    <x v="0"/>
    <x v="0"/>
    <x v="1"/>
    <x v="0"/>
    <x v="0"/>
    <x v="0"/>
    <x v="0"/>
    <x v="0"/>
    <x v="0"/>
    <m/>
    <x v="1"/>
    <x v="18"/>
    <x v="1"/>
    <x v="0"/>
    <x v="13"/>
  </r>
  <r>
    <s v="2023/Kenyanyan/Tower"/>
    <x v="13"/>
    <x v="5"/>
    <x v="7"/>
    <x v="12"/>
    <x v="146"/>
    <x v="0"/>
    <x v="0"/>
    <x v="0"/>
    <x v="0"/>
    <x v="0"/>
    <x v="1"/>
    <x v="0"/>
    <x v="0"/>
    <x v="0"/>
    <x v="0"/>
    <x v="0"/>
    <x v="0"/>
    <m/>
    <x v="1"/>
    <x v="3"/>
    <x v="1"/>
    <x v="0"/>
    <x v="13"/>
  </r>
  <r>
    <s v="2023/Lambing/Tower"/>
    <x v="13"/>
    <x v="5"/>
    <x v="7"/>
    <x v="16"/>
    <x v="178"/>
    <x v="0"/>
    <x v="0"/>
    <x v="0"/>
    <x v="0"/>
    <x v="0"/>
    <x v="1"/>
    <x v="0"/>
    <x v="0"/>
    <x v="0"/>
    <x v="0"/>
    <x v="0"/>
    <x v="0"/>
    <m/>
    <x v="1"/>
    <x v="6"/>
    <x v="1"/>
    <x v="0"/>
    <x v="13"/>
  </r>
  <r>
    <s v="2023/Lendian Liang Nayuk/Tower"/>
    <x v="13"/>
    <x v="5"/>
    <x v="7"/>
    <x v="12"/>
    <x v="118"/>
    <x v="0"/>
    <x v="0"/>
    <x v="0"/>
    <x v="0"/>
    <x v="0"/>
    <x v="1"/>
    <x v="0"/>
    <x v="0"/>
    <x v="0"/>
    <x v="0"/>
    <x v="0"/>
    <x v="0"/>
    <m/>
    <x v="1"/>
    <x v="19"/>
    <x v="1"/>
    <x v="0"/>
    <x v="13"/>
  </r>
  <r>
    <s v="2023/Kiaq/Tower"/>
    <x v="13"/>
    <x v="5"/>
    <x v="7"/>
    <x v="12"/>
    <x v="144"/>
    <x v="0"/>
    <x v="0"/>
    <x v="0"/>
    <x v="0"/>
    <x v="0"/>
    <x v="1"/>
    <x v="0"/>
    <x v="0"/>
    <x v="0"/>
    <x v="0"/>
    <x v="0"/>
    <x v="0"/>
    <m/>
    <x v="1"/>
    <x v="20"/>
    <x v="1"/>
    <x v="0"/>
    <x v="13"/>
  </r>
  <r>
    <s v="2023/Besiq (Besik)/Tower"/>
    <x v="13"/>
    <x v="5"/>
    <x v="7"/>
    <x v="13"/>
    <x v="157"/>
    <x v="0"/>
    <x v="0"/>
    <x v="0"/>
    <x v="0"/>
    <x v="0"/>
    <x v="1"/>
    <x v="0"/>
    <x v="0"/>
    <x v="0"/>
    <x v="0"/>
    <x v="0"/>
    <x v="3"/>
    <s v="115.5582"/>
    <x v="1"/>
    <x v="14"/>
    <x v="1"/>
    <x v="0"/>
    <x v="13"/>
  </r>
  <r>
    <s v="2023/Jengan Danum/Tower"/>
    <x v="13"/>
    <x v="5"/>
    <x v="7"/>
    <x v="13"/>
    <x v="171"/>
    <x v="0"/>
    <x v="0"/>
    <x v="0"/>
    <x v="0"/>
    <x v="0"/>
    <x v="1"/>
    <x v="0"/>
    <x v="0"/>
    <x v="0"/>
    <x v="0"/>
    <x v="0"/>
    <x v="0"/>
    <m/>
    <x v="1"/>
    <x v="22"/>
    <x v="1"/>
    <x v="0"/>
    <x v="13"/>
  </r>
  <r>
    <s v="2023/Jengan Danum/Tower"/>
    <x v="13"/>
    <x v="5"/>
    <x v="7"/>
    <x v="13"/>
    <x v="171"/>
    <x v="0"/>
    <x v="0"/>
    <x v="0"/>
    <x v="0"/>
    <x v="0"/>
    <x v="1"/>
    <x v="0"/>
    <x v="0"/>
    <x v="0"/>
    <x v="0"/>
    <x v="0"/>
    <x v="0"/>
    <s v="E.115ᴼ43'16,6''"/>
    <x v="1"/>
    <x v="16"/>
    <x v="1"/>
    <x v="0"/>
    <x v="13"/>
  </r>
  <r>
    <s v="2023/Kelian/Tower"/>
    <x v="13"/>
    <x v="5"/>
    <x v="7"/>
    <x v="13"/>
    <x v="191"/>
    <x v="0"/>
    <x v="0"/>
    <x v="0"/>
    <x v="0"/>
    <x v="0"/>
    <x v="1"/>
    <x v="0"/>
    <x v="0"/>
    <x v="0"/>
    <x v="0"/>
    <x v="0"/>
    <x v="0"/>
    <m/>
    <x v="1"/>
    <x v="2"/>
    <x v="1"/>
    <x v="0"/>
    <x v="13"/>
  </r>
  <r>
    <s v="2023/Keay/Tower"/>
    <x v="13"/>
    <x v="5"/>
    <x v="7"/>
    <x v="13"/>
    <x v="192"/>
    <x v="0"/>
    <x v="0"/>
    <x v="0"/>
    <x v="0"/>
    <x v="0"/>
    <x v="1"/>
    <x v="0"/>
    <x v="0"/>
    <x v="0"/>
    <x v="0"/>
    <x v="0"/>
    <x v="0"/>
    <s v="E.115'41.46.7'"/>
    <x v="1"/>
    <x v="3"/>
    <x v="1"/>
    <x v="0"/>
    <x v="13"/>
  </r>
  <r>
    <s v="2023/Damai Kota/Tower"/>
    <x v="13"/>
    <x v="5"/>
    <x v="7"/>
    <x v="13"/>
    <x v="169"/>
    <x v="0"/>
    <x v="0"/>
    <x v="0"/>
    <x v="0"/>
    <x v="0"/>
    <x v="1"/>
    <x v="0"/>
    <x v="0"/>
    <x v="0"/>
    <x v="0"/>
    <x v="0"/>
    <x v="0"/>
    <s v="E.115ᴼ41'48,3'"/>
    <x v="1"/>
    <x v="1"/>
    <x v="1"/>
    <x v="0"/>
    <x v="13"/>
  </r>
  <r>
    <s v="2023/Damai Kota/Tower"/>
    <x v="13"/>
    <x v="5"/>
    <x v="7"/>
    <x v="13"/>
    <x v="169"/>
    <x v="0"/>
    <x v="0"/>
    <x v="0"/>
    <x v="0"/>
    <x v="0"/>
    <x v="1"/>
    <x v="0"/>
    <x v="0"/>
    <x v="0"/>
    <x v="0"/>
    <x v="0"/>
    <x v="0"/>
    <s v="E.115ᴼ41'51,2'"/>
    <x v="1"/>
    <x v="4"/>
    <x v="1"/>
    <x v="0"/>
    <x v="13"/>
  </r>
  <r>
    <s v="2023/Muara Kelawit/Tower"/>
    <x v="13"/>
    <x v="5"/>
    <x v="7"/>
    <x v="12"/>
    <x v="117"/>
    <x v="0"/>
    <x v="0"/>
    <x v="0"/>
    <x v="0"/>
    <x v="0"/>
    <x v="1"/>
    <x v="0"/>
    <x v="0"/>
    <x v="0"/>
    <x v="0"/>
    <x v="0"/>
    <x v="0"/>
    <m/>
    <x v="1"/>
    <x v="3"/>
    <x v="1"/>
    <x v="0"/>
    <x v="13"/>
  </r>
  <r>
    <s v="2023/Penyinggahan Ilir/Tower"/>
    <x v="13"/>
    <x v="5"/>
    <x v="7"/>
    <x v="14"/>
    <x v="152"/>
    <x v="0"/>
    <x v="0"/>
    <x v="0"/>
    <x v="0"/>
    <x v="0"/>
    <x v="1"/>
    <x v="0"/>
    <x v="0"/>
    <x v="0"/>
    <x v="0"/>
    <x v="0"/>
    <x v="0"/>
    <m/>
    <x v="1"/>
    <x v="24"/>
    <x v="1"/>
    <x v="0"/>
    <x v="13"/>
  </r>
  <r>
    <s v="2023/Penyinggahan Ilir/Tower"/>
    <x v="13"/>
    <x v="5"/>
    <x v="7"/>
    <x v="14"/>
    <x v="152"/>
    <x v="0"/>
    <x v="0"/>
    <x v="0"/>
    <x v="0"/>
    <x v="0"/>
    <x v="1"/>
    <x v="0"/>
    <x v="0"/>
    <x v="0"/>
    <x v="0"/>
    <x v="0"/>
    <x v="0"/>
    <m/>
    <x v="1"/>
    <x v="21"/>
    <x v="1"/>
    <x v="0"/>
    <x v="13"/>
  </r>
  <r>
    <s v="2023/Dingin/Tower"/>
    <x v="13"/>
    <x v="5"/>
    <x v="7"/>
    <x v="16"/>
    <x v="179"/>
    <x v="0"/>
    <x v="0"/>
    <x v="0"/>
    <x v="0"/>
    <x v="0"/>
    <x v="1"/>
    <x v="0"/>
    <x v="0"/>
    <x v="0"/>
    <x v="0"/>
    <x v="0"/>
    <x v="0"/>
    <s v="E.115ᴼ46'201'"/>
    <x v="1"/>
    <x v="5"/>
    <x v="1"/>
    <x v="0"/>
    <x v="13"/>
  </r>
  <r>
    <s v="2023/Muara Ponak/Tower"/>
    <x v="13"/>
    <x v="5"/>
    <x v="7"/>
    <x v="12"/>
    <x v="116"/>
    <x v="0"/>
    <x v="0"/>
    <x v="0"/>
    <x v="0"/>
    <x v="0"/>
    <x v="1"/>
    <x v="0"/>
    <x v="0"/>
    <x v="0"/>
    <x v="0"/>
    <x v="0"/>
    <x v="0"/>
    <m/>
    <x v="1"/>
    <x v="23"/>
    <x v="1"/>
    <x v="0"/>
    <x v="13"/>
  </r>
  <r>
    <s v="2023/Muara Tae/Tower"/>
    <x v="13"/>
    <x v="5"/>
    <x v="7"/>
    <x v="10"/>
    <x v="143"/>
    <x v="0"/>
    <x v="0"/>
    <x v="0"/>
    <x v="0"/>
    <x v="0"/>
    <x v="1"/>
    <x v="0"/>
    <x v="0"/>
    <x v="0"/>
    <x v="0"/>
    <x v="0"/>
    <x v="0"/>
    <m/>
    <x v="1"/>
    <x v="25"/>
    <x v="1"/>
    <x v="0"/>
    <x v="13"/>
  </r>
  <r>
    <s v="2023/Muara Tae/Tower"/>
    <x v="13"/>
    <x v="5"/>
    <x v="7"/>
    <x v="10"/>
    <x v="143"/>
    <x v="0"/>
    <x v="0"/>
    <x v="0"/>
    <x v="0"/>
    <x v="0"/>
    <x v="1"/>
    <x v="0"/>
    <x v="0"/>
    <x v="0"/>
    <x v="0"/>
    <x v="0"/>
    <x v="0"/>
    <m/>
    <x v="1"/>
    <x v="4"/>
    <x v="1"/>
    <x v="0"/>
    <x v="13"/>
  </r>
  <r>
    <s v="2023/Rikong/Tower"/>
    <x v="13"/>
    <x v="5"/>
    <x v="7"/>
    <x v="12"/>
    <x v="113"/>
    <x v="0"/>
    <x v="0"/>
    <x v="0"/>
    <x v="0"/>
    <x v="0"/>
    <x v="1"/>
    <x v="0"/>
    <x v="0"/>
    <x v="0"/>
    <x v="0"/>
    <x v="0"/>
    <x v="0"/>
    <m/>
    <x v="1"/>
    <x v="23"/>
    <x v="1"/>
    <x v="0"/>
    <x v="13"/>
  </r>
  <r>
    <s v="2023/Tanjung Soke/Tower"/>
    <x v="13"/>
    <x v="5"/>
    <x v="7"/>
    <x v="0"/>
    <x v="0"/>
    <x v="0"/>
    <x v="0"/>
    <x v="0"/>
    <x v="0"/>
    <x v="0"/>
    <x v="1"/>
    <x v="0"/>
    <x v="0"/>
    <x v="0"/>
    <x v="0"/>
    <x v="0"/>
    <x v="0"/>
    <m/>
    <x v="1"/>
    <x v="3"/>
    <x v="1"/>
    <x v="0"/>
    <x v="13"/>
  </r>
  <r>
    <s v="2023/Muara Kedang/Tower"/>
    <x v="13"/>
    <x v="5"/>
    <x v="7"/>
    <x v="0"/>
    <x v="129"/>
    <x v="0"/>
    <x v="0"/>
    <x v="0"/>
    <x v="0"/>
    <x v="0"/>
    <x v="1"/>
    <x v="0"/>
    <x v="0"/>
    <x v="0"/>
    <x v="0"/>
    <x v="0"/>
    <x v="0"/>
    <m/>
    <x v="1"/>
    <x v="15"/>
    <x v="1"/>
    <x v="0"/>
    <x v="13"/>
  </r>
  <r>
    <s v="2023/Bukit Harapan/Tower"/>
    <x v="13"/>
    <x v="5"/>
    <x v="7"/>
    <x v="0"/>
    <x v="136"/>
    <x v="0"/>
    <x v="0"/>
    <x v="0"/>
    <x v="0"/>
    <x v="0"/>
    <x v="1"/>
    <x v="0"/>
    <x v="0"/>
    <x v="0"/>
    <x v="0"/>
    <x v="0"/>
    <x v="0"/>
    <m/>
    <x v="1"/>
    <x v="1"/>
    <x v="1"/>
    <x v="0"/>
    <x v="13"/>
  </r>
  <r>
    <s v="2023/Penawai/Tower"/>
    <x v="13"/>
    <x v="5"/>
    <x v="7"/>
    <x v="0"/>
    <x v="125"/>
    <x v="0"/>
    <x v="0"/>
    <x v="0"/>
    <x v="0"/>
    <x v="0"/>
    <x v="1"/>
    <x v="0"/>
    <x v="0"/>
    <x v="0"/>
    <x v="0"/>
    <x v="0"/>
    <x v="0"/>
    <s v="E.116 14.217"/>
    <x v="1"/>
    <x v="4"/>
    <x v="1"/>
    <x v="0"/>
    <x v="13"/>
  </r>
  <r>
    <s v="2023/Jambuk/Tower"/>
    <x v="13"/>
    <x v="5"/>
    <x v="7"/>
    <x v="0"/>
    <x v="133"/>
    <x v="0"/>
    <x v="0"/>
    <x v="0"/>
    <x v="0"/>
    <x v="0"/>
    <x v="1"/>
    <x v="0"/>
    <x v="0"/>
    <x v="0"/>
    <x v="0"/>
    <x v="0"/>
    <x v="0"/>
    <s v="E.116ᴼ16 0,02"/>
    <x v="1"/>
    <x v="8"/>
    <x v="1"/>
    <x v="0"/>
    <x v="13"/>
  </r>
  <r>
    <s v="2023/Tanjung Isuy/Tower"/>
    <x v="13"/>
    <x v="5"/>
    <x v="7"/>
    <x v="10"/>
    <x v="139"/>
    <x v="0"/>
    <x v="0"/>
    <x v="0"/>
    <x v="0"/>
    <x v="0"/>
    <x v="1"/>
    <x v="0"/>
    <x v="0"/>
    <x v="0"/>
    <x v="0"/>
    <x v="0"/>
    <x v="0"/>
    <m/>
    <x v="1"/>
    <x v="17"/>
    <x v="1"/>
    <x v="0"/>
    <x v="13"/>
  </r>
  <r>
    <s v="2023/Tanjung Isuy/Tower"/>
    <x v="13"/>
    <x v="5"/>
    <x v="7"/>
    <x v="10"/>
    <x v="139"/>
    <x v="0"/>
    <x v="0"/>
    <x v="0"/>
    <x v="0"/>
    <x v="0"/>
    <x v="1"/>
    <x v="0"/>
    <x v="0"/>
    <x v="0"/>
    <x v="0"/>
    <x v="0"/>
    <x v="0"/>
    <s v="E.116ᴼ08'626''"/>
    <x v="1"/>
    <x v="7"/>
    <x v="1"/>
    <x v="0"/>
    <x v="13"/>
  </r>
  <r>
    <s v="2023/Tanjung Isuy/Tower"/>
    <x v="13"/>
    <x v="5"/>
    <x v="7"/>
    <x v="10"/>
    <x v="139"/>
    <x v="0"/>
    <x v="0"/>
    <x v="0"/>
    <x v="0"/>
    <x v="0"/>
    <x v="1"/>
    <x v="0"/>
    <x v="0"/>
    <x v="0"/>
    <x v="0"/>
    <x v="0"/>
    <x v="0"/>
    <s v="E.116ᴼ08'22,1'"/>
    <x v="1"/>
    <x v="4"/>
    <x v="1"/>
    <x v="0"/>
    <x v="13"/>
  </r>
  <r>
    <s v="2023/Pentat/Tower"/>
    <x v="13"/>
    <x v="5"/>
    <x v="7"/>
    <x v="10"/>
    <x v="142"/>
    <x v="0"/>
    <x v="0"/>
    <x v="0"/>
    <x v="0"/>
    <x v="0"/>
    <x v="1"/>
    <x v="0"/>
    <x v="0"/>
    <x v="0"/>
    <x v="0"/>
    <x v="0"/>
    <x v="0"/>
    <m/>
    <x v="1"/>
    <x v="2"/>
    <x v="1"/>
    <x v="0"/>
    <x v="13"/>
  </r>
  <r>
    <s v="2023/Muara Ohong/Tower"/>
    <x v="13"/>
    <x v="5"/>
    <x v="7"/>
    <x v="10"/>
    <x v="122"/>
    <x v="0"/>
    <x v="0"/>
    <x v="0"/>
    <x v="0"/>
    <x v="0"/>
    <x v="1"/>
    <x v="0"/>
    <x v="0"/>
    <x v="0"/>
    <x v="0"/>
    <x v="0"/>
    <x v="0"/>
    <m/>
    <x v="1"/>
    <x v="3"/>
    <x v="2"/>
    <x v="0"/>
    <x v="13"/>
  </r>
  <r>
    <s v="2023/Perigiq/Tower"/>
    <x v="13"/>
    <x v="5"/>
    <x v="7"/>
    <x v="10"/>
    <x v="141"/>
    <x v="0"/>
    <x v="0"/>
    <x v="0"/>
    <x v="0"/>
    <x v="0"/>
    <x v="1"/>
    <x v="0"/>
    <x v="0"/>
    <x v="0"/>
    <x v="0"/>
    <x v="0"/>
    <x v="2"/>
    <s v="116.0641"/>
    <x v="1"/>
    <x v="14"/>
    <x v="1"/>
    <x v="0"/>
    <x v="13"/>
  </r>
  <r>
    <s v="2023/Tukuq/Tower"/>
    <x v="13"/>
    <x v="5"/>
    <x v="7"/>
    <x v="11"/>
    <x v="100"/>
    <x v="0"/>
    <x v="0"/>
    <x v="0"/>
    <x v="0"/>
    <x v="0"/>
    <x v="1"/>
    <x v="0"/>
    <x v="0"/>
    <x v="0"/>
    <x v="0"/>
    <x v="0"/>
    <x v="0"/>
    <m/>
    <x v="1"/>
    <x v="19"/>
    <x v="1"/>
    <x v="0"/>
    <x v="13"/>
  </r>
  <r>
    <s v="2023/Suakong/Tower"/>
    <x v="13"/>
    <x v="5"/>
    <x v="7"/>
    <x v="11"/>
    <x v="102"/>
    <x v="0"/>
    <x v="0"/>
    <x v="0"/>
    <x v="0"/>
    <x v="0"/>
    <x v="1"/>
    <x v="0"/>
    <x v="0"/>
    <x v="0"/>
    <x v="0"/>
    <x v="0"/>
    <x v="0"/>
    <m/>
    <x v="1"/>
    <x v="19"/>
    <x v="1"/>
    <x v="0"/>
    <x v="13"/>
  </r>
  <r>
    <s v="2023/Sambung/Tower"/>
    <x v="13"/>
    <x v="5"/>
    <x v="7"/>
    <x v="11"/>
    <x v="103"/>
    <x v="0"/>
    <x v="0"/>
    <x v="0"/>
    <x v="0"/>
    <x v="0"/>
    <x v="1"/>
    <x v="0"/>
    <x v="0"/>
    <x v="0"/>
    <x v="0"/>
    <x v="0"/>
    <x v="0"/>
    <m/>
    <x v="1"/>
    <x v="19"/>
    <x v="1"/>
    <x v="0"/>
    <x v="13"/>
  </r>
  <r>
    <s v="2023/Randa Empas/Tower"/>
    <x v="13"/>
    <x v="5"/>
    <x v="7"/>
    <x v="11"/>
    <x v="104"/>
    <x v="0"/>
    <x v="0"/>
    <x v="0"/>
    <x v="0"/>
    <x v="0"/>
    <x v="1"/>
    <x v="0"/>
    <x v="0"/>
    <x v="0"/>
    <x v="0"/>
    <x v="0"/>
    <x v="0"/>
    <m/>
    <x v="1"/>
    <x v="19"/>
    <x v="1"/>
    <x v="0"/>
    <x v="13"/>
  </r>
  <r>
    <s v="2023/Jelmu Sibak/Tower"/>
    <x v="13"/>
    <x v="5"/>
    <x v="7"/>
    <x v="11"/>
    <x v="106"/>
    <x v="0"/>
    <x v="0"/>
    <x v="0"/>
    <x v="0"/>
    <x v="0"/>
    <x v="1"/>
    <x v="0"/>
    <x v="0"/>
    <x v="0"/>
    <x v="0"/>
    <x v="0"/>
    <x v="0"/>
    <m/>
    <x v="1"/>
    <x v="19"/>
    <x v="1"/>
    <x v="0"/>
    <x v="13"/>
  </r>
  <r>
    <s v="2023/Anan Jaya/Tower"/>
    <x v="13"/>
    <x v="5"/>
    <x v="7"/>
    <x v="11"/>
    <x v="109"/>
    <x v="0"/>
    <x v="0"/>
    <x v="0"/>
    <x v="0"/>
    <x v="0"/>
    <x v="1"/>
    <x v="0"/>
    <x v="0"/>
    <x v="0"/>
    <x v="0"/>
    <x v="0"/>
    <x v="0"/>
    <m/>
    <x v="1"/>
    <x v="19"/>
    <x v="1"/>
    <x v="0"/>
    <x v="13"/>
  </r>
  <r>
    <s v="2023/Tende/Tower"/>
    <x v="13"/>
    <x v="5"/>
    <x v="7"/>
    <x v="11"/>
    <x v="101"/>
    <x v="0"/>
    <x v="0"/>
    <x v="0"/>
    <x v="0"/>
    <x v="0"/>
    <x v="1"/>
    <x v="0"/>
    <x v="0"/>
    <x v="0"/>
    <x v="0"/>
    <x v="0"/>
    <x v="1"/>
    <s v="115.7621"/>
    <x v="1"/>
    <x v="14"/>
    <x v="1"/>
    <x v="0"/>
    <x v="13"/>
  </r>
  <r>
    <s v="2023/Dilang Puti/Tower"/>
    <x v="13"/>
    <x v="5"/>
    <x v="7"/>
    <x v="11"/>
    <x v="107"/>
    <x v="0"/>
    <x v="0"/>
    <x v="0"/>
    <x v="0"/>
    <x v="0"/>
    <x v="1"/>
    <x v="0"/>
    <x v="0"/>
    <x v="0"/>
    <x v="0"/>
    <x v="0"/>
    <x v="0"/>
    <s v="E.116ᴼ46'02,0'"/>
    <x v="1"/>
    <x v="4"/>
    <x v="1"/>
    <x v="0"/>
    <x v="13"/>
  </r>
  <r>
    <s v="2023/Tendiq/Tower"/>
    <x v="13"/>
    <x v="5"/>
    <x v="7"/>
    <x v="12"/>
    <x v="119"/>
    <x v="0"/>
    <x v="0"/>
    <x v="0"/>
    <x v="0"/>
    <x v="0"/>
    <x v="1"/>
    <x v="0"/>
    <x v="0"/>
    <x v="0"/>
    <x v="0"/>
    <x v="0"/>
    <x v="0"/>
    <m/>
    <x v="1"/>
    <x v="18"/>
    <x v="1"/>
    <x v="0"/>
    <x v="13"/>
  </r>
  <r>
    <s v="2023/Tebisaq/Tower"/>
    <x v="13"/>
    <x v="5"/>
    <x v="7"/>
    <x v="12"/>
    <x v="110"/>
    <x v="0"/>
    <x v="0"/>
    <x v="0"/>
    <x v="0"/>
    <x v="0"/>
    <x v="1"/>
    <x v="0"/>
    <x v="0"/>
    <x v="0"/>
    <x v="0"/>
    <x v="0"/>
    <x v="0"/>
    <m/>
    <x v="1"/>
    <x v="3"/>
    <x v="1"/>
    <x v="0"/>
    <x v="13"/>
  </r>
  <r>
    <s v="2023/Penawang/Tower"/>
    <x v="13"/>
    <x v="5"/>
    <x v="7"/>
    <x v="12"/>
    <x v="114"/>
    <x v="0"/>
    <x v="0"/>
    <x v="0"/>
    <x v="0"/>
    <x v="0"/>
    <x v="1"/>
    <x v="0"/>
    <x v="0"/>
    <x v="0"/>
    <x v="0"/>
    <x v="0"/>
    <x v="0"/>
    <m/>
    <x v="1"/>
    <x v="18"/>
    <x v="1"/>
    <x v="0"/>
    <x v="13"/>
  </r>
  <r>
    <s v="2023/Loa Deras/Tower"/>
    <x v="13"/>
    <x v="5"/>
    <x v="7"/>
    <x v="14"/>
    <x v="154"/>
    <x v="0"/>
    <x v="0"/>
    <x v="0"/>
    <x v="0"/>
    <x v="0"/>
    <x v="1"/>
    <x v="0"/>
    <x v="0"/>
    <x v="0"/>
    <x v="0"/>
    <x v="0"/>
    <x v="0"/>
    <m/>
    <x v="1"/>
    <x v="22"/>
    <x v="1"/>
    <x v="0"/>
    <x v="13"/>
  </r>
  <r>
    <s v="2023/Muara Nayan/Tower"/>
    <x v="13"/>
    <x v="5"/>
    <x v="7"/>
    <x v="10"/>
    <x v="121"/>
    <x v="0"/>
    <x v="0"/>
    <x v="0"/>
    <x v="0"/>
    <x v="0"/>
    <x v="1"/>
    <x v="0"/>
    <x v="0"/>
    <x v="0"/>
    <x v="0"/>
    <x v="0"/>
    <x v="0"/>
    <s v="E.116.10066"/>
    <x v="1"/>
    <x v="4"/>
    <x v="1"/>
    <x v="0"/>
    <x v="13"/>
  </r>
  <r>
    <s v="2023/Tepian Ulaq/Tower"/>
    <x v="13"/>
    <x v="5"/>
    <x v="7"/>
    <x v="15"/>
    <x v="156"/>
    <x v="0"/>
    <x v="0"/>
    <x v="0"/>
    <x v="0"/>
    <x v="0"/>
    <x v="1"/>
    <x v="0"/>
    <x v="0"/>
    <x v="0"/>
    <x v="0"/>
    <x v="0"/>
    <x v="0"/>
    <m/>
    <x v="1"/>
    <x v="2"/>
    <x v="1"/>
    <x v="0"/>
    <x v="13"/>
  </r>
  <r>
    <s v="2023/Sekolaq Darat/Tower"/>
    <x v="13"/>
    <x v="5"/>
    <x v="7"/>
    <x v="3"/>
    <x v="3"/>
    <x v="0"/>
    <x v="0"/>
    <x v="0"/>
    <x v="0"/>
    <x v="0"/>
    <x v="1"/>
    <x v="0"/>
    <x v="0"/>
    <x v="0"/>
    <x v="0"/>
    <x v="0"/>
    <x v="0"/>
    <s v="E.115ᴼ43'06,9'"/>
    <x v="1"/>
    <x v="4"/>
    <x v="1"/>
    <x v="0"/>
    <x v="13"/>
  </r>
  <r>
    <s v="2023/Sekolaq Darat/Tower"/>
    <x v="13"/>
    <x v="5"/>
    <x v="7"/>
    <x v="3"/>
    <x v="3"/>
    <x v="0"/>
    <x v="0"/>
    <x v="0"/>
    <x v="0"/>
    <x v="0"/>
    <x v="1"/>
    <x v="0"/>
    <x v="0"/>
    <x v="0"/>
    <x v="0"/>
    <x v="0"/>
    <x v="0"/>
    <s v="E.115. 78086"/>
    <x v="1"/>
    <x v="1"/>
    <x v="1"/>
    <x v="0"/>
    <x v="13"/>
  </r>
  <r>
    <s v="2023/Sekolaq Joleq/Tower"/>
    <x v="13"/>
    <x v="5"/>
    <x v="7"/>
    <x v="3"/>
    <x v="71"/>
    <x v="0"/>
    <x v="0"/>
    <x v="0"/>
    <x v="0"/>
    <x v="0"/>
    <x v="1"/>
    <x v="0"/>
    <x v="0"/>
    <x v="0"/>
    <x v="0"/>
    <x v="0"/>
    <x v="0"/>
    <m/>
    <x v="1"/>
    <x v="15"/>
    <x v="1"/>
    <x v="0"/>
    <x v="13"/>
  </r>
  <r>
    <s v="2023/Sekolaq Oday/Tower"/>
    <x v="13"/>
    <x v="5"/>
    <x v="7"/>
    <x v="3"/>
    <x v="73"/>
    <x v="0"/>
    <x v="0"/>
    <x v="0"/>
    <x v="0"/>
    <x v="0"/>
    <x v="1"/>
    <x v="0"/>
    <x v="0"/>
    <x v="0"/>
    <x v="0"/>
    <x v="0"/>
    <x v="0"/>
    <m/>
    <x v="1"/>
    <x v="2"/>
    <x v="1"/>
    <x v="0"/>
    <x v="13"/>
  </r>
  <r>
    <s v="2023/Melak Ulu/Tower"/>
    <x v="13"/>
    <x v="5"/>
    <x v="7"/>
    <x v="9"/>
    <x v="87"/>
    <x v="0"/>
    <x v="0"/>
    <x v="0"/>
    <x v="0"/>
    <x v="0"/>
    <x v="1"/>
    <x v="0"/>
    <x v="0"/>
    <x v="0"/>
    <x v="0"/>
    <x v="0"/>
    <x v="0"/>
    <s v="E.115°48'58"/>
    <x v="1"/>
    <x v="4"/>
    <x v="1"/>
    <x v="0"/>
    <x v="13"/>
  </r>
  <r>
    <s v="2023/Melak Ulu/Tower"/>
    <x v="13"/>
    <x v="5"/>
    <x v="7"/>
    <x v="9"/>
    <x v="87"/>
    <x v="0"/>
    <x v="0"/>
    <x v="0"/>
    <x v="0"/>
    <x v="0"/>
    <x v="1"/>
    <x v="0"/>
    <x v="0"/>
    <x v="0"/>
    <x v="0"/>
    <x v="0"/>
    <x v="0"/>
    <s v="PHE"/>
    <x v="1"/>
    <x v="4"/>
    <x v="1"/>
    <x v="0"/>
    <x v="13"/>
  </r>
  <r>
    <s v="2023/Melak Ulu/Tower"/>
    <x v="13"/>
    <x v="5"/>
    <x v="7"/>
    <x v="9"/>
    <x v="87"/>
    <x v="0"/>
    <x v="0"/>
    <x v="0"/>
    <x v="0"/>
    <x v="0"/>
    <x v="1"/>
    <x v="0"/>
    <x v="0"/>
    <x v="0"/>
    <x v="0"/>
    <x v="0"/>
    <x v="0"/>
    <s v="E.115°49'24,1'"/>
    <x v="1"/>
    <x v="4"/>
    <x v="1"/>
    <x v="0"/>
    <x v="13"/>
  </r>
  <r>
    <s v="2023/Melak Ulu/Tower"/>
    <x v="13"/>
    <x v="5"/>
    <x v="7"/>
    <x v="9"/>
    <x v="87"/>
    <x v="0"/>
    <x v="0"/>
    <x v="0"/>
    <x v="0"/>
    <x v="0"/>
    <x v="1"/>
    <x v="0"/>
    <x v="0"/>
    <x v="0"/>
    <x v="0"/>
    <x v="0"/>
    <x v="0"/>
    <s v="E.115. 1892"/>
    <x v="1"/>
    <x v="10"/>
    <x v="1"/>
    <x v="0"/>
    <x v="13"/>
  </r>
  <r>
    <s v="2023/Melak Ulu/Tower"/>
    <x v="13"/>
    <x v="5"/>
    <x v="7"/>
    <x v="9"/>
    <x v="87"/>
    <x v="0"/>
    <x v="0"/>
    <x v="0"/>
    <x v="0"/>
    <x v="0"/>
    <x v="1"/>
    <x v="0"/>
    <x v="0"/>
    <x v="0"/>
    <x v="0"/>
    <x v="0"/>
    <x v="0"/>
    <s v="E.115ᴼ49'24,1'"/>
    <x v="1"/>
    <x v="7"/>
    <x v="1"/>
    <x v="0"/>
    <x v="13"/>
  </r>
  <r>
    <s v="2023/Melak Ulu/Tower"/>
    <x v="13"/>
    <x v="5"/>
    <x v="7"/>
    <x v="9"/>
    <x v="87"/>
    <x v="0"/>
    <x v="0"/>
    <x v="0"/>
    <x v="0"/>
    <x v="0"/>
    <x v="1"/>
    <x v="0"/>
    <x v="0"/>
    <x v="0"/>
    <x v="0"/>
    <x v="0"/>
    <x v="0"/>
    <m/>
    <x v="1"/>
    <x v="17"/>
    <x v="1"/>
    <x v="0"/>
    <x v="13"/>
  </r>
  <r>
    <s v="2023/Melak Ulu/Tower"/>
    <x v="13"/>
    <x v="5"/>
    <x v="7"/>
    <x v="9"/>
    <x v="87"/>
    <x v="0"/>
    <x v="0"/>
    <x v="0"/>
    <x v="0"/>
    <x v="0"/>
    <x v="1"/>
    <x v="0"/>
    <x v="0"/>
    <x v="0"/>
    <x v="0"/>
    <x v="0"/>
    <x v="0"/>
    <m/>
    <x v="1"/>
    <x v="22"/>
    <x v="1"/>
    <x v="0"/>
    <x v="13"/>
  </r>
  <r>
    <s v="2023/Melak Ulu/Tower"/>
    <x v="13"/>
    <x v="5"/>
    <x v="7"/>
    <x v="9"/>
    <x v="87"/>
    <x v="0"/>
    <x v="0"/>
    <x v="0"/>
    <x v="0"/>
    <x v="0"/>
    <x v="1"/>
    <x v="0"/>
    <x v="0"/>
    <x v="0"/>
    <x v="0"/>
    <x v="0"/>
    <x v="0"/>
    <m/>
    <x v="1"/>
    <x v="21"/>
    <x v="1"/>
    <x v="0"/>
    <x v="13"/>
  </r>
  <r>
    <s v="2023/Melak Ulu/Tower"/>
    <x v="13"/>
    <x v="5"/>
    <x v="7"/>
    <x v="9"/>
    <x v="87"/>
    <x v="0"/>
    <x v="0"/>
    <x v="0"/>
    <x v="0"/>
    <x v="0"/>
    <x v="1"/>
    <x v="0"/>
    <x v="0"/>
    <x v="0"/>
    <x v="0"/>
    <x v="0"/>
    <x v="0"/>
    <m/>
    <x v="1"/>
    <x v="22"/>
    <x v="1"/>
    <x v="0"/>
    <x v="13"/>
  </r>
  <r>
    <s v="2023/Melak Ulu/Tower"/>
    <x v="13"/>
    <x v="5"/>
    <x v="7"/>
    <x v="9"/>
    <x v="87"/>
    <x v="0"/>
    <x v="0"/>
    <x v="0"/>
    <x v="0"/>
    <x v="0"/>
    <x v="1"/>
    <x v="0"/>
    <x v="0"/>
    <x v="0"/>
    <x v="0"/>
    <x v="0"/>
    <x v="0"/>
    <s v="E.115ᴼ27'479"/>
    <x v="1"/>
    <x v="27"/>
    <x v="1"/>
    <x v="0"/>
    <x v="13"/>
  </r>
  <r>
    <s v="2023/Penyinggahan Ulu/Tower"/>
    <x v="13"/>
    <x v="5"/>
    <x v="7"/>
    <x v="14"/>
    <x v="151"/>
    <x v="0"/>
    <x v="0"/>
    <x v="0"/>
    <x v="0"/>
    <x v="0"/>
    <x v="1"/>
    <x v="0"/>
    <x v="0"/>
    <x v="0"/>
    <x v="0"/>
    <x v="0"/>
    <x v="0"/>
    <s v="E.117ᴼ20'17,'"/>
    <x v="1"/>
    <x v="4"/>
    <x v="1"/>
    <x v="0"/>
    <x v="13"/>
  </r>
  <r>
    <s v="2023/Muara Bunyut/Tower"/>
    <x v="13"/>
    <x v="5"/>
    <x v="7"/>
    <x v="9"/>
    <x v="85"/>
    <x v="0"/>
    <x v="0"/>
    <x v="0"/>
    <x v="0"/>
    <x v="0"/>
    <x v="1"/>
    <x v="0"/>
    <x v="0"/>
    <x v="0"/>
    <x v="0"/>
    <x v="0"/>
    <x v="0"/>
    <s v="E.117°06'56,8'"/>
    <x v="1"/>
    <x v="4"/>
    <x v="1"/>
    <x v="0"/>
    <x v="13"/>
  </r>
  <r>
    <s v="2023/Muara Bunyut/Tower"/>
    <x v="13"/>
    <x v="5"/>
    <x v="7"/>
    <x v="9"/>
    <x v="85"/>
    <x v="0"/>
    <x v="0"/>
    <x v="0"/>
    <x v="0"/>
    <x v="0"/>
    <x v="1"/>
    <x v="0"/>
    <x v="0"/>
    <x v="0"/>
    <x v="0"/>
    <x v="0"/>
    <x v="0"/>
    <s v="E.115.85538"/>
    <x v="1"/>
    <x v="1"/>
    <x v="1"/>
    <x v="0"/>
    <x v="13"/>
  </r>
  <r>
    <s v="2023/Melak Ilir/Tower"/>
    <x v="13"/>
    <x v="5"/>
    <x v="7"/>
    <x v="9"/>
    <x v="88"/>
    <x v="0"/>
    <x v="0"/>
    <x v="0"/>
    <x v="0"/>
    <x v="0"/>
    <x v="1"/>
    <x v="0"/>
    <x v="0"/>
    <x v="0"/>
    <x v="0"/>
    <x v="0"/>
    <x v="0"/>
    <s v="E.115'49'59,8'"/>
    <x v="1"/>
    <x v="3"/>
    <x v="1"/>
    <x v="0"/>
    <x v="13"/>
  </r>
  <r>
    <s v="2023/Melak Ilir/Tower"/>
    <x v="13"/>
    <x v="5"/>
    <x v="7"/>
    <x v="9"/>
    <x v="88"/>
    <x v="0"/>
    <x v="0"/>
    <x v="0"/>
    <x v="0"/>
    <x v="0"/>
    <x v="1"/>
    <x v="0"/>
    <x v="0"/>
    <x v="0"/>
    <x v="0"/>
    <x v="0"/>
    <x v="0"/>
    <m/>
    <x v="1"/>
    <x v="11"/>
    <x v="1"/>
    <x v="0"/>
    <x v="13"/>
  </r>
  <r>
    <s v="2023/Melak Ilir/Tower"/>
    <x v="13"/>
    <x v="5"/>
    <x v="7"/>
    <x v="9"/>
    <x v="88"/>
    <x v="0"/>
    <x v="0"/>
    <x v="0"/>
    <x v="0"/>
    <x v="0"/>
    <x v="1"/>
    <x v="0"/>
    <x v="0"/>
    <x v="0"/>
    <x v="0"/>
    <x v="0"/>
    <x v="0"/>
    <m/>
    <x v="1"/>
    <x v="22"/>
    <x v="1"/>
    <x v="0"/>
    <x v="13"/>
  </r>
  <r>
    <s v="2023/Muara Asa/Tower"/>
    <x v="13"/>
    <x v="5"/>
    <x v="7"/>
    <x v="7"/>
    <x v="60"/>
    <x v="0"/>
    <x v="0"/>
    <x v="0"/>
    <x v="0"/>
    <x v="0"/>
    <x v="1"/>
    <x v="0"/>
    <x v="0"/>
    <x v="0"/>
    <x v="0"/>
    <x v="0"/>
    <x v="0"/>
    <m/>
    <x v="1"/>
    <x v="3"/>
    <x v="1"/>
    <x v="0"/>
    <x v="13"/>
  </r>
  <r>
    <s v="2023/Mencimai/Tower"/>
    <x v="13"/>
    <x v="5"/>
    <x v="7"/>
    <x v="7"/>
    <x v="70"/>
    <x v="0"/>
    <x v="0"/>
    <x v="0"/>
    <x v="0"/>
    <x v="0"/>
    <x v="1"/>
    <x v="0"/>
    <x v="0"/>
    <x v="0"/>
    <x v="0"/>
    <x v="0"/>
    <x v="0"/>
    <m/>
    <x v="1"/>
    <x v="21"/>
    <x v="1"/>
    <x v="0"/>
    <x v="13"/>
  </r>
  <r>
    <s v="2023/Barong Tongkok/Tower"/>
    <x v="13"/>
    <x v="5"/>
    <x v="7"/>
    <x v="7"/>
    <x v="68"/>
    <x v="0"/>
    <x v="0"/>
    <x v="0"/>
    <x v="0"/>
    <x v="0"/>
    <x v="1"/>
    <x v="0"/>
    <x v="0"/>
    <x v="0"/>
    <x v="0"/>
    <x v="0"/>
    <x v="0"/>
    <m/>
    <x v="1"/>
    <x v="22"/>
    <x v="1"/>
    <x v="0"/>
    <x v="13"/>
  </r>
  <r>
    <s v="2023/Barong Tongkok/Tower"/>
    <x v="13"/>
    <x v="5"/>
    <x v="7"/>
    <x v="7"/>
    <x v="68"/>
    <x v="0"/>
    <x v="0"/>
    <x v="0"/>
    <x v="0"/>
    <x v="0"/>
    <x v="1"/>
    <x v="0"/>
    <x v="0"/>
    <x v="0"/>
    <x v="0"/>
    <x v="0"/>
    <x v="0"/>
    <m/>
    <x v="1"/>
    <x v="26"/>
    <x v="1"/>
    <x v="0"/>
    <x v="13"/>
  </r>
  <r>
    <s v="2023/Barong Tongkok/Tower"/>
    <x v="13"/>
    <x v="5"/>
    <x v="7"/>
    <x v="7"/>
    <x v="68"/>
    <x v="0"/>
    <x v="0"/>
    <x v="0"/>
    <x v="0"/>
    <x v="0"/>
    <x v="1"/>
    <x v="0"/>
    <x v="0"/>
    <x v="0"/>
    <x v="0"/>
    <x v="0"/>
    <x v="0"/>
    <s v="E.115°85529"/>
    <x v="1"/>
    <x v="4"/>
    <x v="1"/>
    <x v="0"/>
    <x v="13"/>
  </r>
  <r>
    <s v="2023/Barong Tongkok/Tower"/>
    <x v="13"/>
    <x v="5"/>
    <x v="7"/>
    <x v="7"/>
    <x v="68"/>
    <x v="0"/>
    <x v="0"/>
    <x v="0"/>
    <x v="0"/>
    <x v="0"/>
    <x v="1"/>
    <x v="0"/>
    <x v="0"/>
    <x v="0"/>
    <x v="0"/>
    <x v="0"/>
    <x v="0"/>
    <s v="E.115°40'54,8'"/>
    <x v="1"/>
    <x v="4"/>
    <x v="1"/>
    <x v="0"/>
    <x v="13"/>
  </r>
  <r>
    <s v="2023/Barong Tongkok/Tower"/>
    <x v="13"/>
    <x v="5"/>
    <x v="7"/>
    <x v="7"/>
    <x v="68"/>
    <x v="0"/>
    <x v="0"/>
    <x v="0"/>
    <x v="0"/>
    <x v="0"/>
    <x v="1"/>
    <x v="0"/>
    <x v="0"/>
    <x v="0"/>
    <x v="0"/>
    <x v="0"/>
    <x v="0"/>
    <s v="E.115ᴼ41'07,4'"/>
    <x v="1"/>
    <x v="12"/>
    <x v="1"/>
    <x v="0"/>
    <x v="13"/>
  </r>
  <r>
    <s v="2023/Barong Tongkok/Tower"/>
    <x v="13"/>
    <x v="5"/>
    <x v="7"/>
    <x v="7"/>
    <x v="68"/>
    <x v="0"/>
    <x v="0"/>
    <x v="0"/>
    <x v="0"/>
    <x v="0"/>
    <x v="1"/>
    <x v="0"/>
    <x v="0"/>
    <x v="0"/>
    <x v="0"/>
    <x v="0"/>
    <x v="0"/>
    <s v="E.115.70939"/>
    <x v="1"/>
    <x v="3"/>
    <x v="1"/>
    <x v="0"/>
    <x v="13"/>
  </r>
  <r>
    <s v="2023/Barong Tongkok/Tower"/>
    <x v="13"/>
    <x v="5"/>
    <x v="7"/>
    <x v="7"/>
    <x v="68"/>
    <x v="0"/>
    <x v="0"/>
    <x v="0"/>
    <x v="0"/>
    <x v="0"/>
    <x v="1"/>
    <x v="0"/>
    <x v="0"/>
    <x v="0"/>
    <x v="0"/>
    <x v="0"/>
    <x v="0"/>
    <s v="E.115'68980'"/>
    <x v="1"/>
    <x v="3"/>
    <x v="1"/>
    <x v="0"/>
    <x v="13"/>
  </r>
  <r>
    <s v="2023/Barong Tongkok/Tower"/>
    <x v="13"/>
    <x v="5"/>
    <x v="7"/>
    <x v="7"/>
    <x v="68"/>
    <x v="0"/>
    <x v="0"/>
    <x v="0"/>
    <x v="0"/>
    <x v="0"/>
    <x v="1"/>
    <x v="0"/>
    <x v="0"/>
    <x v="0"/>
    <x v="0"/>
    <x v="0"/>
    <x v="0"/>
    <m/>
    <x v="1"/>
    <x v="17"/>
    <x v="1"/>
    <x v="0"/>
    <x v="13"/>
  </r>
  <r>
    <s v="2023/Barong Tongkok/Tower"/>
    <x v="13"/>
    <x v="5"/>
    <x v="7"/>
    <x v="7"/>
    <x v="68"/>
    <x v="0"/>
    <x v="0"/>
    <x v="0"/>
    <x v="0"/>
    <x v="0"/>
    <x v="1"/>
    <x v="0"/>
    <x v="0"/>
    <x v="0"/>
    <x v="0"/>
    <x v="0"/>
    <x v="0"/>
    <s v="E.115°71353"/>
    <x v="1"/>
    <x v="4"/>
    <x v="1"/>
    <x v="0"/>
    <x v="13"/>
  </r>
  <r>
    <s v="2023/Sendawar/Tower"/>
    <x v="13"/>
    <x v="5"/>
    <x v="7"/>
    <x v="7"/>
    <x v="53"/>
    <x v="0"/>
    <x v="0"/>
    <x v="0"/>
    <x v="0"/>
    <x v="0"/>
    <x v="1"/>
    <x v="0"/>
    <x v="0"/>
    <x v="0"/>
    <x v="0"/>
    <x v="0"/>
    <x v="0"/>
    <s v="E.115°46'46,0'"/>
    <x v="1"/>
    <x v="4"/>
    <x v="1"/>
    <x v="0"/>
    <x v="13"/>
  </r>
  <r>
    <s v="2023/Rejo Basuki/Tower"/>
    <x v="13"/>
    <x v="5"/>
    <x v="7"/>
    <x v="7"/>
    <x v="54"/>
    <x v="0"/>
    <x v="0"/>
    <x v="0"/>
    <x v="0"/>
    <x v="0"/>
    <x v="1"/>
    <x v="0"/>
    <x v="0"/>
    <x v="0"/>
    <x v="0"/>
    <x v="0"/>
    <x v="0"/>
    <s v="E.115°40'46,1'"/>
    <x v="1"/>
    <x v="4"/>
    <x v="1"/>
    <x v="0"/>
    <x v="13"/>
  </r>
  <r>
    <s v="2023/Ngenyan Asa/Tower"/>
    <x v="13"/>
    <x v="5"/>
    <x v="7"/>
    <x v="7"/>
    <x v="59"/>
    <x v="0"/>
    <x v="0"/>
    <x v="0"/>
    <x v="0"/>
    <x v="0"/>
    <x v="1"/>
    <x v="0"/>
    <x v="0"/>
    <x v="0"/>
    <x v="0"/>
    <x v="0"/>
    <x v="0"/>
    <s v="E.115.73794"/>
    <x v="1"/>
    <x v="3"/>
    <x v="1"/>
    <x v="0"/>
    <x v="13"/>
  </r>
  <r>
    <s v="2023/Simpang Raya/Tower"/>
    <x v="13"/>
    <x v="5"/>
    <x v="7"/>
    <x v="7"/>
    <x v="52"/>
    <x v="0"/>
    <x v="0"/>
    <x v="0"/>
    <x v="0"/>
    <x v="0"/>
    <x v="1"/>
    <x v="0"/>
    <x v="0"/>
    <x v="0"/>
    <x v="0"/>
    <x v="0"/>
    <x v="0"/>
    <s v="E.115'70018'"/>
    <x v="1"/>
    <x v="3"/>
    <x v="1"/>
    <x v="0"/>
    <x v="13"/>
  </r>
  <r>
    <s v="2023/Simpang Raya/Tower"/>
    <x v="13"/>
    <x v="5"/>
    <x v="7"/>
    <x v="7"/>
    <x v="52"/>
    <x v="0"/>
    <x v="0"/>
    <x v="0"/>
    <x v="0"/>
    <x v="0"/>
    <x v="1"/>
    <x v="0"/>
    <x v="0"/>
    <x v="0"/>
    <x v="0"/>
    <x v="0"/>
    <x v="0"/>
    <s v="E.115'68439'"/>
    <x v="1"/>
    <x v="3"/>
    <x v="1"/>
    <x v="0"/>
    <x v="13"/>
  </r>
  <r>
    <s v="2023/Simpang Raya/Tower"/>
    <x v="13"/>
    <x v="5"/>
    <x v="7"/>
    <x v="7"/>
    <x v="52"/>
    <x v="0"/>
    <x v="0"/>
    <x v="0"/>
    <x v="0"/>
    <x v="0"/>
    <x v="1"/>
    <x v="0"/>
    <x v="0"/>
    <x v="0"/>
    <x v="0"/>
    <x v="0"/>
    <x v="0"/>
    <s v="E.115°41'159"/>
    <x v="1"/>
    <x v="4"/>
    <x v="1"/>
    <x v="0"/>
    <x v="13"/>
  </r>
  <r>
    <s v="2023/Simpang Raya/Tower"/>
    <x v="13"/>
    <x v="5"/>
    <x v="7"/>
    <x v="7"/>
    <x v="52"/>
    <x v="0"/>
    <x v="0"/>
    <x v="0"/>
    <x v="0"/>
    <x v="0"/>
    <x v="1"/>
    <x v="0"/>
    <x v="0"/>
    <x v="0"/>
    <x v="0"/>
    <x v="0"/>
    <x v="0"/>
    <s v="E.115'70889'"/>
    <x v="1"/>
    <x v="3"/>
    <x v="1"/>
    <x v="0"/>
    <x v="13"/>
  </r>
  <r>
    <s v="2023/Sumber Sari/Tower"/>
    <x v="13"/>
    <x v="5"/>
    <x v="7"/>
    <x v="7"/>
    <x v="51"/>
    <x v="0"/>
    <x v="0"/>
    <x v="0"/>
    <x v="0"/>
    <x v="0"/>
    <x v="1"/>
    <x v="0"/>
    <x v="0"/>
    <x v="0"/>
    <x v="0"/>
    <x v="0"/>
    <x v="0"/>
    <m/>
    <x v="1"/>
    <x v="4"/>
    <x v="1"/>
    <x v="0"/>
    <x v="13"/>
  </r>
  <r>
    <s v="2023/Geleo Baru/Tower"/>
    <x v="13"/>
    <x v="5"/>
    <x v="7"/>
    <x v="7"/>
    <x v="64"/>
    <x v="0"/>
    <x v="0"/>
    <x v="0"/>
    <x v="0"/>
    <x v="0"/>
    <x v="1"/>
    <x v="0"/>
    <x v="0"/>
    <x v="0"/>
    <x v="0"/>
    <x v="0"/>
    <x v="0"/>
    <s v="E.115°745505"/>
    <x v="1"/>
    <x v="4"/>
    <x v="1"/>
    <x v="0"/>
    <x v="13"/>
  </r>
  <r>
    <s v="2023/Ombau Asa/Tower"/>
    <x v="13"/>
    <x v="5"/>
    <x v="7"/>
    <x v="7"/>
    <x v="58"/>
    <x v="0"/>
    <x v="0"/>
    <x v="0"/>
    <x v="0"/>
    <x v="0"/>
    <x v="1"/>
    <x v="0"/>
    <x v="0"/>
    <x v="0"/>
    <x v="0"/>
    <x v="0"/>
    <x v="0"/>
    <s v="E.115ᴼ42'58,80'"/>
    <x v="1"/>
    <x v="1"/>
    <x v="1"/>
    <x v="0"/>
    <x v="13"/>
  </r>
  <r>
    <s v="2023/Gunung Rampah/Tower"/>
    <x v="13"/>
    <x v="5"/>
    <x v="7"/>
    <x v="6"/>
    <x v="35"/>
    <x v="0"/>
    <x v="0"/>
    <x v="0"/>
    <x v="0"/>
    <x v="0"/>
    <x v="1"/>
    <x v="0"/>
    <x v="0"/>
    <x v="0"/>
    <x v="0"/>
    <x v="0"/>
    <x v="0"/>
    <m/>
    <x v="1"/>
    <x v="15"/>
    <x v="1"/>
    <x v="0"/>
    <x v="13"/>
  </r>
  <r>
    <s v="2023/Gunung Rampah/Tower"/>
    <x v="13"/>
    <x v="5"/>
    <x v="7"/>
    <x v="6"/>
    <x v="35"/>
    <x v="0"/>
    <x v="0"/>
    <x v="0"/>
    <x v="0"/>
    <x v="0"/>
    <x v="1"/>
    <x v="0"/>
    <x v="0"/>
    <x v="0"/>
    <x v="0"/>
    <x v="0"/>
    <x v="0"/>
    <s v="E.115. 88682"/>
    <x v="1"/>
    <x v="4"/>
    <x v="1"/>
    <x v="0"/>
    <x v="13"/>
  </r>
  <r>
    <s v="2023/Gunung Rampah/Tower"/>
    <x v="13"/>
    <x v="5"/>
    <x v="7"/>
    <x v="6"/>
    <x v="35"/>
    <x v="0"/>
    <x v="0"/>
    <x v="0"/>
    <x v="0"/>
    <x v="0"/>
    <x v="1"/>
    <x v="0"/>
    <x v="0"/>
    <x v="0"/>
    <x v="0"/>
    <x v="0"/>
    <x v="0"/>
    <s v="E.115ᴼ54'46,4'"/>
    <x v="1"/>
    <x v="4"/>
    <x v="1"/>
    <x v="0"/>
    <x v="13"/>
  </r>
  <r>
    <s v="2023/Abit/Tower"/>
    <x v="13"/>
    <x v="5"/>
    <x v="7"/>
    <x v="6"/>
    <x v="39"/>
    <x v="0"/>
    <x v="0"/>
    <x v="0"/>
    <x v="0"/>
    <x v="0"/>
    <x v="1"/>
    <x v="0"/>
    <x v="0"/>
    <x v="0"/>
    <x v="0"/>
    <x v="0"/>
    <x v="0"/>
    <m/>
    <x v="1"/>
    <x v="2"/>
    <x v="1"/>
    <x v="0"/>
    <x v="13"/>
  </r>
  <r>
    <s v="2023/Muara Batuq/Tower"/>
    <x v="13"/>
    <x v="5"/>
    <x v="7"/>
    <x v="6"/>
    <x v="30"/>
    <x v="0"/>
    <x v="0"/>
    <x v="0"/>
    <x v="0"/>
    <x v="0"/>
    <x v="1"/>
    <x v="0"/>
    <x v="0"/>
    <x v="0"/>
    <x v="0"/>
    <x v="0"/>
    <x v="4"/>
    <s v="115.7738"/>
    <x v="1"/>
    <x v="14"/>
    <x v="1"/>
    <x v="0"/>
    <x v="13"/>
  </r>
  <r>
    <s v="2023/Muara Leban/Tower"/>
    <x v="13"/>
    <x v="5"/>
    <x v="7"/>
    <x v="4"/>
    <x v="41"/>
    <x v="0"/>
    <x v="0"/>
    <x v="0"/>
    <x v="0"/>
    <x v="0"/>
    <x v="1"/>
    <x v="0"/>
    <x v="0"/>
    <x v="0"/>
    <x v="0"/>
    <x v="0"/>
    <x v="0"/>
    <m/>
    <x v="1"/>
    <x v="26"/>
    <x v="1"/>
    <x v="0"/>
    <x v="13"/>
  </r>
  <r>
    <s v="2023/Kelian Luar/Tower"/>
    <x v="13"/>
    <x v="5"/>
    <x v="7"/>
    <x v="4"/>
    <x v="37"/>
    <x v="0"/>
    <x v="0"/>
    <x v="0"/>
    <x v="0"/>
    <x v="0"/>
    <x v="1"/>
    <x v="0"/>
    <x v="0"/>
    <x v="0"/>
    <x v="0"/>
    <x v="0"/>
    <x v="0"/>
    <m/>
    <x v="1"/>
    <x v="26"/>
    <x v="1"/>
    <x v="0"/>
    <x v="13"/>
  </r>
  <r>
    <s v="2023/Kelian Luar/Tower"/>
    <x v="13"/>
    <x v="5"/>
    <x v="7"/>
    <x v="4"/>
    <x v="37"/>
    <x v="0"/>
    <x v="0"/>
    <x v="0"/>
    <x v="0"/>
    <x v="0"/>
    <x v="1"/>
    <x v="0"/>
    <x v="0"/>
    <x v="0"/>
    <x v="0"/>
    <x v="0"/>
    <x v="0"/>
    <m/>
    <x v="1"/>
    <x v="1"/>
    <x v="1"/>
    <x v="0"/>
    <x v="13"/>
  </r>
  <r>
    <s v="2023/Karangan/Tower"/>
    <x v="13"/>
    <x v="5"/>
    <x v="7"/>
    <x v="6"/>
    <x v="34"/>
    <x v="0"/>
    <x v="0"/>
    <x v="0"/>
    <x v="0"/>
    <x v="0"/>
    <x v="1"/>
    <x v="0"/>
    <x v="0"/>
    <x v="0"/>
    <x v="0"/>
    <x v="0"/>
    <x v="0"/>
    <m/>
    <x v="1"/>
    <x v="2"/>
    <x v="1"/>
    <x v="0"/>
    <x v="13"/>
  </r>
  <r>
    <s v="2023/Kelian Dalam/Tower"/>
    <x v="13"/>
    <x v="5"/>
    <x v="7"/>
    <x v="2"/>
    <x v="16"/>
    <x v="0"/>
    <x v="0"/>
    <x v="0"/>
    <x v="0"/>
    <x v="0"/>
    <x v="1"/>
    <x v="0"/>
    <x v="0"/>
    <x v="0"/>
    <x v="0"/>
    <x v="0"/>
    <x v="0"/>
    <m/>
    <x v="1"/>
    <x v="18"/>
    <x v="1"/>
    <x v="0"/>
    <x v="13"/>
  </r>
  <r>
    <s v="2023/Tering Lama/Tower"/>
    <x v="13"/>
    <x v="5"/>
    <x v="7"/>
    <x v="2"/>
    <x v="8"/>
    <x v="0"/>
    <x v="0"/>
    <x v="0"/>
    <x v="0"/>
    <x v="0"/>
    <x v="1"/>
    <x v="0"/>
    <x v="0"/>
    <x v="0"/>
    <x v="0"/>
    <x v="0"/>
    <x v="0"/>
    <s v="E.115ᴼ38'35.5'.'"/>
    <x v="1"/>
    <x v="4"/>
    <x v="1"/>
    <x v="0"/>
    <x v="13"/>
  </r>
  <r>
    <s v="2023/Terajuk/Tower"/>
    <x v="13"/>
    <x v="5"/>
    <x v="7"/>
    <x v="5"/>
    <x v="19"/>
    <x v="0"/>
    <x v="0"/>
    <x v="0"/>
    <x v="0"/>
    <x v="0"/>
    <x v="1"/>
    <x v="0"/>
    <x v="0"/>
    <x v="0"/>
    <x v="0"/>
    <x v="0"/>
    <x v="0"/>
    <m/>
    <x v="1"/>
    <x v="29"/>
    <x v="1"/>
    <x v="0"/>
    <x v="13"/>
  </r>
  <r>
    <s v="2023/Lakan Bilem/Tower"/>
    <x v="13"/>
    <x v="5"/>
    <x v="7"/>
    <x v="5"/>
    <x v="25"/>
    <x v="0"/>
    <x v="0"/>
    <x v="0"/>
    <x v="0"/>
    <x v="0"/>
    <x v="1"/>
    <x v="0"/>
    <x v="0"/>
    <x v="0"/>
    <x v="0"/>
    <x v="0"/>
    <x v="0"/>
    <m/>
    <x v="1"/>
    <x v="17"/>
    <x v="1"/>
    <x v="0"/>
    <x v="13"/>
  </r>
  <r>
    <s v="2023/Intu Lingau/Tower"/>
    <x v="13"/>
    <x v="5"/>
    <x v="7"/>
    <x v="5"/>
    <x v="49"/>
    <x v="0"/>
    <x v="0"/>
    <x v="0"/>
    <x v="0"/>
    <x v="0"/>
    <x v="1"/>
    <x v="0"/>
    <x v="0"/>
    <x v="0"/>
    <x v="0"/>
    <x v="0"/>
    <x v="5"/>
    <s v="115.3481"/>
    <x v="1"/>
    <x v="14"/>
    <x v="1"/>
    <x v="0"/>
    <x v="13"/>
  </r>
  <r>
    <s v="2023/Dempar/Tower"/>
    <x v="13"/>
    <x v="5"/>
    <x v="7"/>
    <x v="5"/>
    <x v="50"/>
    <x v="0"/>
    <x v="0"/>
    <x v="0"/>
    <x v="0"/>
    <x v="0"/>
    <x v="1"/>
    <x v="0"/>
    <x v="0"/>
    <x v="0"/>
    <x v="0"/>
    <x v="0"/>
    <x v="0"/>
    <s v="E.115ᴼ30'59,1'"/>
    <x v="1"/>
    <x v="13"/>
    <x v="1"/>
    <x v="0"/>
    <x v="13"/>
  </r>
  <r>
    <s v="2023/Muyub/Muyup Ilir/Tower"/>
    <x v="13"/>
    <x v="5"/>
    <x v="7"/>
    <x v="2"/>
    <x v="12"/>
    <x v="0"/>
    <x v="0"/>
    <x v="0"/>
    <x v="0"/>
    <x v="0"/>
    <x v="1"/>
    <x v="0"/>
    <x v="0"/>
    <x v="0"/>
    <x v="0"/>
    <x v="0"/>
    <x v="0"/>
    <m/>
    <x v="1"/>
    <x v="28"/>
    <x v="1"/>
    <x v="0"/>
    <x v="13"/>
  </r>
  <r>
    <s v="2023/Linggang Marimun/Tower"/>
    <x v="13"/>
    <x v="5"/>
    <x v="7"/>
    <x v="6"/>
    <x v="32"/>
    <x v="0"/>
    <x v="0"/>
    <x v="0"/>
    <x v="0"/>
    <x v="0"/>
    <x v="1"/>
    <x v="0"/>
    <x v="0"/>
    <x v="0"/>
    <x v="0"/>
    <x v="0"/>
    <x v="0"/>
    <m/>
    <x v="1"/>
    <x v="2"/>
    <x v="1"/>
    <x v="0"/>
    <x v="13"/>
  </r>
  <r>
    <s v="2023/Long Iram Kota/Tower"/>
    <x v="13"/>
    <x v="5"/>
    <x v="7"/>
    <x v="4"/>
    <x v="43"/>
    <x v="0"/>
    <x v="0"/>
    <x v="0"/>
    <x v="0"/>
    <x v="0"/>
    <x v="1"/>
    <x v="0"/>
    <x v="0"/>
    <x v="0"/>
    <x v="0"/>
    <x v="0"/>
    <x v="0"/>
    <s v="E.115ᴼ37'35,0'"/>
    <x v="1"/>
    <x v="1"/>
    <x v="1"/>
    <x v="0"/>
    <x v="13"/>
  </r>
  <r>
    <s v="2023/Teluk Tempudau/Tower"/>
    <x v="13"/>
    <x v="5"/>
    <x v="7"/>
    <x v="15"/>
    <x v="158"/>
    <x v="0"/>
    <x v="0"/>
    <x v="0"/>
    <x v="0"/>
    <x v="0"/>
    <x v="1"/>
    <x v="0"/>
    <x v="0"/>
    <x v="0"/>
    <x v="0"/>
    <x v="0"/>
    <x v="0"/>
    <m/>
    <x v="1"/>
    <x v="4"/>
    <x v="1"/>
    <x v="0"/>
    <x v="13"/>
  </r>
  <r>
    <s v="2023/Tondoh/Tower"/>
    <x v="13"/>
    <x v="5"/>
    <x v="7"/>
    <x v="6"/>
    <x v="98"/>
    <x v="0"/>
    <x v="0"/>
    <x v="0"/>
    <x v="0"/>
    <x v="0"/>
    <x v="1"/>
    <x v="0"/>
    <x v="0"/>
    <x v="0"/>
    <x v="0"/>
    <x v="0"/>
    <x v="0"/>
    <m/>
    <x v="1"/>
    <x v="2"/>
    <x v="1"/>
    <x v="0"/>
    <x v="13"/>
  </r>
  <r>
    <s v="2023/Linggang Bigung/Tower"/>
    <x v="13"/>
    <x v="5"/>
    <x v="7"/>
    <x v="8"/>
    <x v="81"/>
    <x v="0"/>
    <x v="0"/>
    <x v="0"/>
    <x v="0"/>
    <x v="0"/>
    <x v="1"/>
    <x v="0"/>
    <x v="0"/>
    <x v="0"/>
    <x v="0"/>
    <x v="0"/>
    <x v="0"/>
    <s v="E.115°37'47,7'"/>
    <x v="1"/>
    <x v="4"/>
    <x v="1"/>
    <x v="0"/>
    <x v="13"/>
  </r>
  <r>
    <s v="2023/Linggang Bigung/Tower"/>
    <x v="13"/>
    <x v="5"/>
    <x v="7"/>
    <x v="8"/>
    <x v="81"/>
    <x v="0"/>
    <x v="0"/>
    <x v="0"/>
    <x v="0"/>
    <x v="0"/>
    <x v="1"/>
    <x v="0"/>
    <x v="0"/>
    <x v="0"/>
    <x v="0"/>
    <x v="0"/>
    <x v="0"/>
    <s v="E.115ᴼ42'58,80'"/>
    <x v="1"/>
    <x v="1"/>
    <x v="1"/>
    <x v="0"/>
    <x v="13"/>
  </r>
  <r>
    <s v="2023/Melapeh Baru/Tower"/>
    <x v="13"/>
    <x v="5"/>
    <x v="7"/>
    <x v="8"/>
    <x v="76"/>
    <x v="0"/>
    <x v="0"/>
    <x v="0"/>
    <x v="0"/>
    <x v="0"/>
    <x v="1"/>
    <x v="0"/>
    <x v="0"/>
    <x v="0"/>
    <x v="0"/>
    <x v="0"/>
    <x v="0"/>
    <s v="E.115ᴼ57545"/>
    <x v="1"/>
    <x v="4"/>
    <x v="1"/>
    <x v="0"/>
    <x v="13"/>
  </r>
  <r>
    <s v="2023/Melapeh Baru/Tower"/>
    <x v="13"/>
    <x v="5"/>
    <x v="7"/>
    <x v="8"/>
    <x v="76"/>
    <x v="0"/>
    <x v="0"/>
    <x v="0"/>
    <x v="0"/>
    <x v="0"/>
    <x v="1"/>
    <x v="0"/>
    <x v="0"/>
    <x v="0"/>
    <x v="0"/>
    <x v="0"/>
    <x v="0"/>
    <m/>
    <x v="1"/>
    <x v="3"/>
    <x v="1"/>
    <x v="0"/>
    <x v="13"/>
  </r>
  <r>
    <s v="2023/Tutuh (Tutung)/Tower"/>
    <x v="13"/>
    <x v="5"/>
    <x v="7"/>
    <x v="8"/>
    <x v="74"/>
    <x v="0"/>
    <x v="0"/>
    <x v="0"/>
    <x v="0"/>
    <x v="0"/>
    <x v="1"/>
    <x v="0"/>
    <x v="0"/>
    <x v="0"/>
    <x v="0"/>
    <x v="0"/>
    <x v="0"/>
    <s v="E.115ᴼ38'254'"/>
    <x v="1"/>
    <x v="5"/>
    <x v="1"/>
    <x v="0"/>
    <x v="13"/>
  </r>
  <r>
    <s v="2023/Tutuh (Tutung)/Tower"/>
    <x v="13"/>
    <x v="5"/>
    <x v="7"/>
    <x v="8"/>
    <x v="74"/>
    <x v="0"/>
    <x v="0"/>
    <x v="0"/>
    <x v="0"/>
    <x v="0"/>
    <x v="1"/>
    <x v="0"/>
    <x v="0"/>
    <x v="0"/>
    <x v="0"/>
    <x v="0"/>
    <x v="0"/>
    <m/>
    <x v="1"/>
    <x v="22"/>
    <x v="1"/>
    <x v="0"/>
    <x v="13"/>
  </r>
  <r>
    <s v="2023/Tutuh (Tutung)/Tower"/>
    <x v="13"/>
    <x v="5"/>
    <x v="7"/>
    <x v="8"/>
    <x v="74"/>
    <x v="0"/>
    <x v="0"/>
    <x v="0"/>
    <x v="0"/>
    <x v="0"/>
    <x v="1"/>
    <x v="0"/>
    <x v="0"/>
    <x v="0"/>
    <x v="0"/>
    <x v="0"/>
    <x v="0"/>
    <m/>
    <x v="0"/>
    <x v="21"/>
    <x v="1"/>
    <x v="0"/>
    <x v="13"/>
  </r>
  <r>
    <s v="2023/Linggang Melapeh/Tower"/>
    <x v="13"/>
    <x v="5"/>
    <x v="7"/>
    <x v="8"/>
    <x v="78"/>
    <x v="0"/>
    <x v="0"/>
    <x v="0"/>
    <x v="0"/>
    <x v="0"/>
    <x v="1"/>
    <x v="0"/>
    <x v="0"/>
    <x v="0"/>
    <x v="0"/>
    <x v="0"/>
    <x v="0"/>
    <m/>
    <x v="1"/>
    <x v="0"/>
    <x v="1"/>
    <x v="0"/>
    <x v="13"/>
  </r>
  <r>
    <s v="2023/Linggang Kebut/Tower"/>
    <x v="13"/>
    <x v="5"/>
    <x v="7"/>
    <x v="8"/>
    <x v="80"/>
    <x v="0"/>
    <x v="0"/>
    <x v="0"/>
    <x v="0"/>
    <x v="0"/>
    <x v="1"/>
    <x v="0"/>
    <x v="0"/>
    <x v="0"/>
    <x v="0"/>
    <x v="0"/>
    <x v="0"/>
    <m/>
    <x v="1"/>
    <x v="2"/>
    <x v="1"/>
    <x v="0"/>
    <x v="13"/>
  </r>
  <r>
    <s v="2023/Tanjung Pagar/Tower"/>
    <x v="13"/>
    <x v="5"/>
    <x v="7"/>
    <x v="15"/>
    <x v="168"/>
    <x v="0"/>
    <x v="0"/>
    <x v="0"/>
    <x v="0"/>
    <x v="0"/>
    <x v="1"/>
    <x v="0"/>
    <x v="0"/>
    <x v="0"/>
    <x v="0"/>
    <x v="0"/>
    <x v="0"/>
    <m/>
    <x v="1"/>
    <x v="2"/>
    <x v="1"/>
    <x v="0"/>
    <x v="13"/>
  </r>
  <r>
    <s v="2023/Tanjung Laong/Tower"/>
    <x v="13"/>
    <x v="5"/>
    <x v="7"/>
    <x v="15"/>
    <x v="159"/>
    <x v="0"/>
    <x v="0"/>
    <x v="0"/>
    <x v="0"/>
    <x v="0"/>
    <x v="1"/>
    <x v="0"/>
    <x v="0"/>
    <x v="0"/>
    <x v="0"/>
    <x v="0"/>
    <x v="0"/>
    <m/>
    <x v="1"/>
    <x v="17"/>
    <x v="1"/>
    <x v="0"/>
    <x v="13"/>
  </r>
  <r>
    <s v="2023/Tanjung Laong/Tower"/>
    <x v="13"/>
    <x v="5"/>
    <x v="7"/>
    <x v="15"/>
    <x v="159"/>
    <x v="0"/>
    <x v="0"/>
    <x v="0"/>
    <x v="0"/>
    <x v="0"/>
    <x v="1"/>
    <x v="0"/>
    <x v="0"/>
    <x v="0"/>
    <x v="0"/>
    <x v="0"/>
    <x v="0"/>
    <m/>
    <x v="1"/>
    <x v="4"/>
    <x v="1"/>
    <x v="0"/>
    <x v="13"/>
  </r>
  <r>
    <s v="2023/Muara Baroh/Tower"/>
    <x v="13"/>
    <x v="5"/>
    <x v="7"/>
    <x v="15"/>
    <x v="162"/>
    <x v="0"/>
    <x v="0"/>
    <x v="0"/>
    <x v="0"/>
    <x v="0"/>
    <x v="1"/>
    <x v="0"/>
    <x v="0"/>
    <x v="0"/>
    <x v="0"/>
    <x v="0"/>
    <x v="0"/>
    <m/>
    <x v="1"/>
    <x v="28"/>
    <x v="1"/>
    <x v="0"/>
    <x v="13"/>
  </r>
  <r>
    <s v="2023/Sebelang/Tower"/>
    <x v="13"/>
    <x v="5"/>
    <x v="7"/>
    <x v="15"/>
    <x v="160"/>
    <x v="0"/>
    <x v="0"/>
    <x v="0"/>
    <x v="0"/>
    <x v="0"/>
    <x v="1"/>
    <x v="0"/>
    <x v="0"/>
    <x v="0"/>
    <x v="0"/>
    <x v="0"/>
    <x v="0"/>
    <m/>
    <x v="1"/>
    <x v="18"/>
    <x v="1"/>
    <x v="0"/>
    <x v="13"/>
  </r>
  <r>
    <s v="2023/Gunung Bayan/Tower"/>
    <x v="13"/>
    <x v="5"/>
    <x v="7"/>
    <x v="15"/>
    <x v="166"/>
    <x v="0"/>
    <x v="0"/>
    <x v="0"/>
    <x v="0"/>
    <x v="0"/>
    <x v="1"/>
    <x v="0"/>
    <x v="0"/>
    <x v="0"/>
    <x v="0"/>
    <x v="0"/>
    <x v="0"/>
    <s v="E.116ᴼ00.769''"/>
    <x v="1"/>
    <x v="7"/>
    <x v="1"/>
    <x v="0"/>
    <x v="13"/>
  </r>
  <r>
    <s v="2024/Muara Lawa/Tower"/>
    <x v="14"/>
    <x v="6"/>
    <x v="12"/>
    <x v="16"/>
    <x v="175"/>
    <x v="0"/>
    <x v="0"/>
    <x v="0"/>
    <x v="0"/>
    <x v="0"/>
    <x v="1"/>
    <x v="0"/>
    <x v="0"/>
    <x v="0"/>
    <x v="0"/>
    <x v="0"/>
    <x v="0"/>
    <m/>
    <x v="1"/>
    <x v="21"/>
    <x v="1"/>
    <x v="0"/>
    <x v="14"/>
  </r>
  <r>
    <s v="2024/Muara Lawa/Tower"/>
    <x v="14"/>
    <x v="6"/>
    <x v="12"/>
    <x v="16"/>
    <x v="175"/>
    <x v="0"/>
    <x v="0"/>
    <x v="0"/>
    <x v="0"/>
    <x v="0"/>
    <x v="1"/>
    <x v="0"/>
    <x v="0"/>
    <x v="0"/>
    <x v="0"/>
    <x v="0"/>
    <x v="0"/>
    <s v="E.115ᴼ45'42,8'"/>
    <x v="1"/>
    <x v="4"/>
    <x v="1"/>
    <x v="0"/>
    <x v="14"/>
  </r>
  <r>
    <s v="2024/Muara Lawa/Tower"/>
    <x v="14"/>
    <x v="6"/>
    <x v="12"/>
    <x v="16"/>
    <x v="175"/>
    <x v="0"/>
    <x v="0"/>
    <x v="0"/>
    <x v="0"/>
    <x v="0"/>
    <x v="1"/>
    <x v="0"/>
    <x v="0"/>
    <x v="0"/>
    <x v="0"/>
    <x v="0"/>
    <x v="0"/>
    <s v="E.115'68980'"/>
    <x v="1"/>
    <x v="3"/>
    <x v="1"/>
    <x v="0"/>
    <x v="14"/>
  </r>
  <r>
    <s v="2024/Lataq/Lotaq/Tower"/>
    <x v="14"/>
    <x v="6"/>
    <x v="12"/>
    <x v="16"/>
    <x v="177"/>
    <x v="0"/>
    <x v="0"/>
    <x v="0"/>
    <x v="0"/>
    <x v="0"/>
    <x v="1"/>
    <x v="0"/>
    <x v="0"/>
    <x v="0"/>
    <x v="0"/>
    <x v="0"/>
    <x v="0"/>
    <m/>
    <x v="1"/>
    <x v="2"/>
    <x v="1"/>
    <x v="0"/>
    <x v="14"/>
  </r>
  <r>
    <s v="2024/Muara Begai/Tower"/>
    <x v="14"/>
    <x v="6"/>
    <x v="12"/>
    <x v="16"/>
    <x v="176"/>
    <x v="0"/>
    <x v="0"/>
    <x v="0"/>
    <x v="0"/>
    <x v="0"/>
    <x v="1"/>
    <x v="0"/>
    <x v="0"/>
    <x v="0"/>
    <x v="0"/>
    <x v="0"/>
    <x v="0"/>
    <m/>
    <x v="1"/>
    <x v="17"/>
    <x v="1"/>
    <x v="0"/>
    <x v="14"/>
  </r>
  <r>
    <s v="2024/Kendesiq/Tower"/>
    <x v="14"/>
    <x v="6"/>
    <x v="12"/>
    <x v="12"/>
    <x v="193"/>
    <x v="0"/>
    <x v="0"/>
    <x v="0"/>
    <x v="0"/>
    <x v="0"/>
    <x v="1"/>
    <x v="0"/>
    <x v="0"/>
    <x v="0"/>
    <x v="0"/>
    <x v="0"/>
    <x v="0"/>
    <m/>
    <x v="1"/>
    <x v="18"/>
    <x v="1"/>
    <x v="0"/>
    <x v="14"/>
  </r>
  <r>
    <s v="2024/Tanah Mea (Tana Mea)/Tower"/>
    <x v="14"/>
    <x v="6"/>
    <x v="12"/>
    <x v="12"/>
    <x v="111"/>
    <x v="0"/>
    <x v="0"/>
    <x v="0"/>
    <x v="0"/>
    <x v="0"/>
    <x v="1"/>
    <x v="0"/>
    <x v="0"/>
    <x v="0"/>
    <x v="0"/>
    <x v="0"/>
    <x v="0"/>
    <m/>
    <x v="1"/>
    <x v="4"/>
    <x v="1"/>
    <x v="0"/>
    <x v="14"/>
  </r>
  <r>
    <s v="2024/Kenyanyan/Tower"/>
    <x v="14"/>
    <x v="6"/>
    <x v="12"/>
    <x v="12"/>
    <x v="146"/>
    <x v="0"/>
    <x v="0"/>
    <x v="0"/>
    <x v="0"/>
    <x v="0"/>
    <x v="1"/>
    <x v="0"/>
    <x v="0"/>
    <x v="0"/>
    <x v="0"/>
    <x v="0"/>
    <x v="0"/>
    <m/>
    <x v="1"/>
    <x v="3"/>
    <x v="1"/>
    <x v="0"/>
    <x v="14"/>
  </r>
  <r>
    <s v="2024/Lambing/Tower"/>
    <x v="14"/>
    <x v="6"/>
    <x v="12"/>
    <x v="16"/>
    <x v="178"/>
    <x v="0"/>
    <x v="0"/>
    <x v="0"/>
    <x v="0"/>
    <x v="0"/>
    <x v="1"/>
    <x v="0"/>
    <x v="0"/>
    <x v="0"/>
    <x v="0"/>
    <x v="0"/>
    <x v="0"/>
    <m/>
    <x v="1"/>
    <x v="6"/>
    <x v="1"/>
    <x v="0"/>
    <x v="14"/>
  </r>
  <r>
    <s v="2024/Muhur/Tower"/>
    <x v="14"/>
    <x v="6"/>
    <x v="12"/>
    <x v="12"/>
    <x v="115"/>
    <x v="0"/>
    <x v="0"/>
    <x v="0"/>
    <x v="0"/>
    <x v="0"/>
    <x v="1"/>
    <x v="0"/>
    <x v="0"/>
    <x v="0"/>
    <x v="0"/>
    <x v="0"/>
    <x v="0"/>
    <s v="E.115ᴼ55'00,8'"/>
    <x v="1"/>
    <x v="4"/>
    <x v="1"/>
    <x v="0"/>
    <x v="14"/>
  </r>
  <r>
    <s v="2024/Dingin/Tower"/>
    <x v="14"/>
    <x v="6"/>
    <x v="12"/>
    <x v="16"/>
    <x v="179"/>
    <x v="0"/>
    <x v="0"/>
    <x v="0"/>
    <x v="0"/>
    <x v="0"/>
    <x v="1"/>
    <x v="0"/>
    <x v="0"/>
    <x v="0"/>
    <x v="0"/>
    <x v="0"/>
    <x v="0"/>
    <s v="E.115ᴼ46'201'"/>
    <x v="1"/>
    <x v="5"/>
    <x v="1"/>
    <x v="0"/>
    <x v="14"/>
  </r>
  <r>
    <s v="2024/Damai Kota/Tower"/>
    <x v="14"/>
    <x v="6"/>
    <x v="12"/>
    <x v="13"/>
    <x v="169"/>
    <x v="0"/>
    <x v="0"/>
    <x v="0"/>
    <x v="0"/>
    <x v="0"/>
    <x v="1"/>
    <x v="0"/>
    <x v="0"/>
    <x v="0"/>
    <x v="0"/>
    <x v="0"/>
    <x v="0"/>
    <s v="E.115ᴼ41'51,2'"/>
    <x v="1"/>
    <x v="4"/>
    <x v="1"/>
    <x v="0"/>
    <x v="14"/>
  </r>
  <r>
    <s v="2024/Damai Kota/Tower"/>
    <x v="14"/>
    <x v="6"/>
    <x v="12"/>
    <x v="13"/>
    <x v="169"/>
    <x v="0"/>
    <x v="0"/>
    <x v="0"/>
    <x v="0"/>
    <x v="0"/>
    <x v="1"/>
    <x v="0"/>
    <x v="0"/>
    <x v="0"/>
    <x v="0"/>
    <x v="0"/>
    <x v="0"/>
    <s v="E.115ᴼ41'48,3'"/>
    <x v="1"/>
    <x v="1"/>
    <x v="1"/>
    <x v="0"/>
    <x v="14"/>
  </r>
  <r>
    <s v="2024/Jengan Danum/Tower"/>
    <x v="14"/>
    <x v="6"/>
    <x v="12"/>
    <x v="13"/>
    <x v="171"/>
    <x v="0"/>
    <x v="0"/>
    <x v="0"/>
    <x v="0"/>
    <x v="0"/>
    <x v="1"/>
    <x v="0"/>
    <x v="0"/>
    <x v="0"/>
    <x v="0"/>
    <x v="0"/>
    <x v="0"/>
    <m/>
    <x v="1"/>
    <x v="22"/>
    <x v="1"/>
    <x v="0"/>
    <x v="14"/>
  </r>
  <r>
    <s v="2024/Jengan Danum/Tower"/>
    <x v="14"/>
    <x v="6"/>
    <x v="12"/>
    <x v="13"/>
    <x v="171"/>
    <x v="0"/>
    <x v="0"/>
    <x v="0"/>
    <x v="0"/>
    <x v="0"/>
    <x v="1"/>
    <x v="0"/>
    <x v="0"/>
    <x v="0"/>
    <x v="0"/>
    <x v="0"/>
    <x v="0"/>
    <s v="E.115ᴼ43'16,6''"/>
    <x v="1"/>
    <x v="16"/>
    <x v="1"/>
    <x v="0"/>
    <x v="14"/>
  </r>
  <r>
    <s v="2024/Kelian/Tower"/>
    <x v="14"/>
    <x v="6"/>
    <x v="12"/>
    <x v="13"/>
    <x v="191"/>
    <x v="0"/>
    <x v="0"/>
    <x v="0"/>
    <x v="0"/>
    <x v="0"/>
    <x v="1"/>
    <x v="0"/>
    <x v="0"/>
    <x v="0"/>
    <x v="0"/>
    <x v="0"/>
    <x v="0"/>
    <m/>
    <x v="1"/>
    <x v="2"/>
    <x v="1"/>
    <x v="0"/>
    <x v="14"/>
  </r>
  <r>
    <s v="2024/Besiq (Besik)/Tower"/>
    <x v="14"/>
    <x v="6"/>
    <x v="12"/>
    <x v="13"/>
    <x v="157"/>
    <x v="0"/>
    <x v="0"/>
    <x v="0"/>
    <x v="0"/>
    <x v="0"/>
    <x v="1"/>
    <x v="0"/>
    <x v="0"/>
    <x v="0"/>
    <x v="0"/>
    <x v="0"/>
    <x v="3"/>
    <s v="115.5582"/>
    <x v="1"/>
    <x v="14"/>
    <x v="1"/>
    <x v="0"/>
    <x v="14"/>
  </r>
  <r>
    <s v="2024/Keay/Tower"/>
    <x v="14"/>
    <x v="6"/>
    <x v="12"/>
    <x v="13"/>
    <x v="192"/>
    <x v="0"/>
    <x v="0"/>
    <x v="0"/>
    <x v="0"/>
    <x v="0"/>
    <x v="1"/>
    <x v="0"/>
    <x v="0"/>
    <x v="0"/>
    <x v="0"/>
    <x v="0"/>
    <x v="0"/>
    <s v="E.115'41.46.7'"/>
    <x v="1"/>
    <x v="3"/>
    <x v="1"/>
    <x v="0"/>
    <x v="14"/>
  </r>
  <r>
    <s v="2024/Penyinggahan Ilir/Tower"/>
    <x v="14"/>
    <x v="6"/>
    <x v="12"/>
    <x v="14"/>
    <x v="152"/>
    <x v="0"/>
    <x v="0"/>
    <x v="0"/>
    <x v="0"/>
    <x v="0"/>
    <x v="1"/>
    <x v="0"/>
    <x v="0"/>
    <x v="0"/>
    <x v="0"/>
    <x v="0"/>
    <x v="0"/>
    <m/>
    <x v="1"/>
    <x v="24"/>
    <x v="1"/>
    <x v="0"/>
    <x v="14"/>
  </r>
  <r>
    <s v="2024/Penyinggahan Ilir/Tower"/>
    <x v="14"/>
    <x v="6"/>
    <x v="12"/>
    <x v="14"/>
    <x v="152"/>
    <x v="0"/>
    <x v="0"/>
    <x v="0"/>
    <x v="0"/>
    <x v="0"/>
    <x v="1"/>
    <x v="0"/>
    <x v="0"/>
    <x v="0"/>
    <x v="0"/>
    <x v="0"/>
    <x v="0"/>
    <m/>
    <x v="1"/>
    <x v="21"/>
    <x v="1"/>
    <x v="0"/>
    <x v="14"/>
  </r>
  <r>
    <s v="2024/Kiaq/Tower"/>
    <x v="14"/>
    <x v="6"/>
    <x v="12"/>
    <x v="12"/>
    <x v="144"/>
    <x v="0"/>
    <x v="0"/>
    <x v="0"/>
    <x v="0"/>
    <x v="0"/>
    <x v="1"/>
    <x v="0"/>
    <x v="0"/>
    <x v="0"/>
    <x v="0"/>
    <x v="0"/>
    <x v="0"/>
    <m/>
    <x v="1"/>
    <x v="20"/>
    <x v="1"/>
    <x v="0"/>
    <x v="14"/>
  </r>
  <r>
    <s v="2024/Lendian Liang Nayuk/Tower"/>
    <x v="14"/>
    <x v="6"/>
    <x v="12"/>
    <x v="12"/>
    <x v="118"/>
    <x v="0"/>
    <x v="0"/>
    <x v="0"/>
    <x v="0"/>
    <x v="0"/>
    <x v="1"/>
    <x v="0"/>
    <x v="0"/>
    <x v="0"/>
    <x v="0"/>
    <x v="0"/>
    <x v="0"/>
    <m/>
    <x v="1"/>
    <x v="19"/>
    <x v="1"/>
    <x v="0"/>
    <x v="14"/>
  </r>
  <r>
    <s v="2024/Perigiq/Tower"/>
    <x v="14"/>
    <x v="6"/>
    <x v="12"/>
    <x v="10"/>
    <x v="141"/>
    <x v="0"/>
    <x v="0"/>
    <x v="0"/>
    <x v="0"/>
    <x v="0"/>
    <x v="1"/>
    <x v="0"/>
    <x v="0"/>
    <x v="0"/>
    <x v="0"/>
    <x v="0"/>
    <x v="2"/>
    <s v="116.0641"/>
    <x v="1"/>
    <x v="14"/>
    <x v="1"/>
    <x v="0"/>
    <x v="14"/>
  </r>
  <r>
    <s v="2024/Penawang/Tower"/>
    <x v="14"/>
    <x v="6"/>
    <x v="12"/>
    <x v="12"/>
    <x v="114"/>
    <x v="0"/>
    <x v="0"/>
    <x v="0"/>
    <x v="0"/>
    <x v="0"/>
    <x v="1"/>
    <x v="0"/>
    <x v="0"/>
    <x v="0"/>
    <x v="0"/>
    <x v="0"/>
    <x v="0"/>
    <m/>
    <x v="1"/>
    <x v="18"/>
    <x v="1"/>
    <x v="0"/>
    <x v="14"/>
  </r>
  <r>
    <s v="2024/Tanjung Soke/Tower"/>
    <x v="14"/>
    <x v="6"/>
    <x v="12"/>
    <x v="0"/>
    <x v="0"/>
    <x v="0"/>
    <x v="0"/>
    <x v="0"/>
    <x v="0"/>
    <x v="0"/>
    <x v="1"/>
    <x v="0"/>
    <x v="0"/>
    <x v="0"/>
    <x v="0"/>
    <x v="0"/>
    <x v="0"/>
    <m/>
    <x v="1"/>
    <x v="3"/>
    <x v="1"/>
    <x v="0"/>
    <x v="14"/>
  </r>
  <r>
    <s v="2024/Muara Kedang/Tower"/>
    <x v="14"/>
    <x v="6"/>
    <x v="12"/>
    <x v="0"/>
    <x v="129"/>
    <x v="0"/>
    <x v="0"/>
    <x v="0"/>
    <x v="0"/>
    <x v="0"/>
    <x v="1"/>
    <x v="0"/>
    <x v="0"/>
    <x v="0"/>
    <x v="0"/>
    <x v="0"/>
    <x v="0"/>
    <m/>
    <x v="1"/>
    <x v="15"/>
    <x v="1"/>
    <x v="0"/>
    <x v="14"/>
  </r>
  <r>
    <s v="2024/Jambuk/Tower"/>
    <x v="14"/>
    <x v="6"/>
    <x v="12"/>
    <x v="0"/>
    <x v="133"/>
    <x v="0"/>
    <x v="0"/>
    <x v="0"/>
    <x v="0"/>
    <x v="0"/>
    <x v="1"/>
    <x v="0"/>
    <x v="0"/>
    <x v="0"/>
    <x v="0"/>
    <x v="0"/>
    <x v="0"/>
    <s v="E.116ᴼ16 0,02"/>
    <x v="1"/>
    <x v="8"/>
    <x v="1"/>
    <x v="0"/>
    <x v="14"/>
  </r>
  <r>
    <s v="2024/Tanjung Isuy/Tower"/>
    <x v="14"/>
    <x v="6"/>
    <x v="12"/>
    <x v="10"/>
    <x v="139"/>
    <x v="0"/>
    <x v="0"/>
    <x v="0"/>
    <x v="0"/>
    <x v="0"/>
    <x v="1"/>
    <x v="0"/>
    <x v="0"/>
    <x v="0"/>
    <x v="0"/>
    <x v="0"/>
    <x v="0"/>
    <m/>
    <x v="1"/>
    <x v="17"/>
    <x v="1"/>
    <x v="0"/>
    <x v="14"/>
  </r>
  <r>
    <s v="2024/Tanjung Isuy/Tower"/>
    <x v="14"/>
    <x v="6"/>
    <x v="12"/>
    <x v="10"/>
    <x v="139"/>
    <x v="0"/>
    <x v="0"/>
    <x v="0"/>
    <x v="0"/>
    <x v="0"/>
    <x v="1"/>
    <x v="0"/>
    <x v="0"/>
    <x v="0"/>
    <x v="0"/>
    <x v="0"/>
    <x v="0"/>
    <s v="E.116ᴼ08'626''"/>
    <x v="1"/>
    <x v="7"/>
    <x v="1"/>
    <x v="0"/>
    <x v="14"/>
  </r>
  <r>
    <s v="2024/Tanjung Isuy/Tower"/>
    <x v="14"/>
    <x v="6"/>
    <x v="12"/>
    <x v="10"/>
    <x v="139"/>
    <x v="0"/>
    <x v="0"/>
    <x v="0"/>
    <x v="0"/>
    <x v="0"/>
    <x v="1"/>
    <x v="0"/>
    <x v="0"/>
    <x v="0"/>
    <x v="0"/>
    <x v="0"/>
    <x v="0"/>
    <s v="E.116ᴼ08'22,1'"/>
    <x v="1"/>
    <x v="4"/>
    <x v="1"/>
    <x v="0"/>
    <x v="14"/>
  </r>
  <r>
    <s v="2024/Pentat/Tower"/>
    <x v="14"/>
    <x v="6"/>
    <x v="12"/>
    <x v="10"/>
    <x v="142"/>
    <x v="0"/>
    <x v="0"/>
    <x v="0"/>
    <x v="0"/>
    <x v="0"/>
    <x v="1"/>
    <x v="0"/>
    <x v="0"/>
    <x v="0"/>
    <x v="0"/>
    <x v="0"/>
    <x v="0"/>
    <m/>
    <x v="1"/>
    <x v="2"/>
    <x v="1"/>
    <x v="0"/>
    <x v="14"/>
  </r>
  <r>
    <s v="2024/Muara Tae/Tower"/>
    <x v="14"/>
    <x v="6"/>
    <x v="12"/>
    <x v="10"/>
    <x v="143"/>
    <x v="0"/>
    <x v="0"/>
    <x v="0"/>
    <x v="0"/>
    <x v="0"/>
    <x v="1"/>
    <x v="0"/>
    <x v="0"/>
    <x v="0"/>
    <x v="0"/>
    <x v="0"/>
    <x v="0"/>
    <m/>
    <x v="1"/>
    <x v="25"/>
    <x v="1"/>
    <x v="0"/>
    <x v="14"/>
  </r>
  <r>
    <s v="2024/Muara Tae/Tower"/>
    <x v="14"/>
    <x v="6"/>
    <x v="12"/>
    <x v="10"/>
    <x v="143"/>
    <x v="0"/>
    <x v="0"/>
    <x v="0"/>
    <x v="0"/>
    <x v="0"/>
    <x v="1"/>
    <x v="0"/>
    <x v="0"/>
    <x v="0"/>
    <x v="0"/>
    <x v="0"/>
    <x v="0"/>
    <m/>
    <x v="1"/>
    <x v="4"/>
    <x v="1"/>
    <x v="0"/>
    <x v="14"/>
  </r>
  <r>
    <s v="2024/Muara Ohong/Tower"/>
    <x v="14"/>
    <x v="6"/>
    <x v="12"/>
    <x v="10"/>
    <x v="122"/>
    <x v="0"/>
    <x v="0"/>
    <x v="0"/>
    <x v="0"/>
    <x v="0"/>
    <x v="1"/>
    <x v="0"/>
    <x v="0"/>
    <x v="0"/>
    <x v="0"/>
    <x v="0"/>
    <x v="0"/>
    <m/>
    <x v="1"/>
    <x v="3"/>
    <x v="2"/>
    <x v="0"/>
    <x v="14"/>
  </r>
  <r>
    <s v="2024/Loa Deras/Tower"/>
    <x v="14"/>
    <x v="6"/>
    <x v="12"/>
    <x v="14"/>
    <x v="154"/>
    <x v="0"/>
    <x v="0"/>
    <x v="0"/>
    <x v="0"/>
    <x v="0"/>
    <x v="1"/>
    <x v="0"/>
    <x v="0"/>
    <x v="0"/>
    <x v="0"/>
    <x v="0"/>
    <x v="0"/>
    <m/>
    <x v="1"/>
    <x v="22"/>
    <x v="1"/>
    <x v="0"/>
    <x v="14"/>
  </r>
  <r>
    <s v="2024/Muara Nayan/Tower"/>
    <x v="14"/>
    <x v="6"/>
    <x v="12"/>
    <x v="10"/>
    <x v="121"/>
    <x v="0"/>
    <x v="0"/>
    <x v="0"/>
    <x v="0"/>
    <x v="0"/>
    <x v="1"/>
    <x v="0"/>
    <x v="0"/>
    <x v="0"/>
    <x v="0"/>
    <x v="0"/>
    <x v="0"/>
    <s v="E.116.10066"/>
    <x v="1"/>
    <x v="4"/>
    <x v="1"/>
    <x v="0"/>
    <x v="14"/>
  </r>
  <r>
    <s v="2024/Tukuq/Tower"/>
    <x v="14"/>
    <x v="6"/>
    <x v="12"/>
    <x v="11"/>
    <x v="100"/>
    <x v="0"/>
    <x v="0"/>
    <x v="0"/>
    <x v="0"/>
    <x v="0"/>
    <x v="1"/>
    <x v="0"/>
    <x v="0"/>
    <x v="0"/>
    <x v="0"/>
    <x v="0"/>
    <x v="0"/>
    <m/>
    <x v="1"/>
    <x v="19"/>
    <x v="1"/>
    <x v="0"/>
    <x v="14"/>
  </r>
  <r>
    <s v="2024/Suakong/Tower"/>
    <x v="14"/>
    <x v="6"/>
    <x v="12"/>
    <x v="11"/>
    <x v="102"/>
    <x v="0"/>
    <x v="0"/>
    <x v="0"/>
    <x v="0"/>
    <x v="0"/>
    <x v="1"/>
    <x v="0"/>
    <x v="0"/>
    <x v="0"/>
    <x v="0"/>
    <x v="0"/>
    <x v="0"/>
    <m/>
    <x v="1"/>
    <x v="19"/>
    <x v="1"/>
    <x v="0"/>
    <x v="14"/>
  </r>
  <r>
    <s v="2024/Sambung/Tower"/>
    <x v="14"/>
    <x v="6"/>
    <x v="12"/>
    <x v="11"/>
    <x v="103"/>
    <x v="0"/>
    <x v="0"/>
    <x v="0"/>
    <x v="0"/>
    <x v="0"/>
    <x v="1"/>
    <x v="0"/>
    <x v="0"/>
    <x v="0"/>
    <x v="0"/>
    <x v="0"/>
    <x v="0"/>
    <m/>
    <x v="1"/>
    <x v="19"/>
    <x v="1"/>
    <x v="0"/>
    <x v="14"/>
  </r>
  <r>
    <s v="2024/Randa Empas/Tower"/>
    <x v="14"/>
    <x v="6"/>
    <x v="12"/>
    <x v="11"/>
    <x v="104"/>
    <x v="0"/>
    <x v="0"/>
    <x v="0"/>
    <x v="0"/>
    <x v="0"/>
    <x v="1"/>
    <x v="0"/>
    <x v="0"/>
    <x v="0"/>
    <x v="0"/>
    <x v="0"/>
    <x v="0"/>
    <m/>
    <x v="1"/>
    <x v="19"/>
    <x v="1"/>
    <x v="0"/>
    <x v="14"/>
  </r>
  <r>
    <s v="2024/Jelmu Sibak/Tower"/>
    <x v="14"/>
    <x v="6"/>
    <x v="12"/>
    <x v="11"/>
    <x v="106"/>
    <x v="0"/>
    <x v="0"/>
    <x v="0"/>
    <x v="0"/>
    <x v="0"/>
    <x v="1"/>
    <x v="0"/>
    <x v="0"/>
    <x v="0"/>
    <x v="0"/>
    <x v="0"/>
    <x v="0"/>
    <m/>
    <x v="1"/>
    <x v="19"/>
    <x v="1"/>
    <x v="0"/>
    <x v="14"/>
  </r>
  <r>
    <s v="2024/Anan Jaya/Tower"/>
    <x v="14"/>
    <x v="6"/>
    <x v="12"/>
    <x v="11"/>
    <x v="109"/>
    <x v="0"/>
    <x v="0"/>
    <x v="0"/>
    <x v="0"/>
    <x v="0"/>
    <x v="1"/>
    <x v="0"/>
    <x v="0"/>
    <x v="0"/>
    <x v="0"/>
    <x v="0"/>
    <x v="0"/>
    <m/>
    <x v="1"/>
    <x v="19"/>
    <x v="1"/>
    <x v="0"/>
    <x v="14"/>
  </r>
  <r>
    <s v="2024/Tende/Tower"/>
    <x v="14"/>
    <x v="6"/>
    <x v="12"/>
    <x v="11"/>
    <x v="101"/>
    <x v="0"/>
    <x v="0"/>
    <x v="0"/>
    <x v="0"/>
    <x v="0"/>
    <x v="1"/>
    <x v="0"/>
    <x v="0"/>
    <x v="0"/>
    <x v="0"/>
    <x v="0"/>
    <x v="1"/>
    <s v="115.7621"/>
    <x v="1"/>
    <x v="14"/>
    <x v="1"/>
    <x v="0"/>
    <x v="14"/>
  </r>
  <r>
    <s v="2024/Dilang Puti/Tower"/>
    <x v="14"/>
    <x v="6"/>
    <x v="12"/>
    <x v="11"/>
    <x v="107"/>
    <x v="0"/>
    <x v="0"/>
    <x v="0"/>
    <x v="0"/>
    <x v="0"/>
    <x v="1"/>
    <x v="0"/>
    <x v="0"/>
    <x v="0"/>
    <x v="0"/>
    <x v="0"/>
    <x v="0"/>
    <s v="E.116ᴼ46'02,0'"/>
    <x v="1"/>
    <x v="4"/>
    <x v="1"/>
    <x v="0"/>
    <x v="14"/>
  </r>
  <r>
    <s v="2024/Tendiq/Tower"/>
    <x v="14"/>
    <x v="6"/>
    <x v="12"/>
    <x v="12"/>
    <x v="119"/>
    <x v="0"/>
    <x v="0"/>
    <x v="0"/>
    <x v="0"/>
    <x v="0"/>
    <x v="1"/>
    <x v="0"/>
    <x v="0"/>
    <x v="0"/>
    <x v="0"/>
    <x v="0"/>
    <x v="0"/>
    <m/>
    <x v="1"/>
    <x v="18"/>
    <x v="1"/>
    <x v="0"/>
    <x v="14"/>
  </r>
  <r>
    <s v="2024/Tebisaq/Tower"/>
    <x v="14"/>
    <x v="6"/>
    <x v="12"/>
    <x v="12"/>
    <x v="110"/>
    <x v="0"/>
    <x v="0"/>
    <x v="0"/>
    <x v="0"/>
    <x v="0"/>
    <x v="1"/>
    <x v="0"/>
    <x v="0"/>
    <x v="0"/>
    <x v="0"/>
    <x v="0"/>
    <x v="0"/>
    <m/>
    <x v="1"/>
    <x v="3"/>
    <x v="1"/>
    <x v="0"/>
    <x v="14"/>
  </r>
  <r>
    <s v="2024/Rikong/Tower"/>
    <x v="14"/>
    <x v="6"/>
    <x v="12"/>
    <x v="12"/>
    <x v="113"/>
    <x v="0"/>
    <x v="0"/>
    <x v="0"/>
    <x v="0"/>
    <x v="0"/>
    <x v="1"/>
    <x v="0"/>
    <x v="0"/>
    <x v="0"/>
    <x v="0"/>
    <x v="0"/>
    <x v="0"/>
    <m/>
    <x v="1"/>
    <x v="23"/>
    <x v="1"/>
    <x v="0"/>
    <x v="14"/>
  </r>
  <r>
    <s v="2024/Muara Kelawit/Tower"/>
    <x v="14"/>
    <x v="6"/>
    <x v="12"/>
    <x v="12"/>
    <x v="117"/>
    <x v="0"/>
    <x v="0"/>
    <x v="0"/>
    <x v="0"/>
    <x v="0"/>
    <x v="1"/>
    <x v="0"/>
    <x v="0"/>
    <x v="0"/>
    <x v="0"/>
    <x v="0"/>
    <x v="0"/>
    <m/>
    <x v="1"/>
    <x v="3"/>
    <x v="1"/>
    <x v="0"/>
    <x v="14"/>
  </r>
  <r>
    <s v="2024/Penyinggahan Ulu/Tower"/>
    <x v="14"/>
    <x v="6"/>
    <x v="12"/>
    <x v="14"/>
    <x v="151"/>
    <x v="0"/>
    <x v="0"/>
    <x v="0"/>
    <x v="0"/>
    <x v="0"/>
    <x v="1"/>
    <x v="0"/>
    <x v="0"/>
    <x v="0"/>
    <x v="0"/>
    <x v="0"/>
    <x v="0"/>
    <s v="E.117ᴼ20'17,'"/>
    <x v="1"/>
    <x v="4"/>
    <x v="1"/>
    <x v="0"/>
    <x v="14"/>
  </r>
  <r>
    <s v="2024/Sebelang/Tower"/>
    <x v="14"/>
    <x v="6"/>
    <x v="12"/>
    <x v="15"/>
    <x v="160"/>
    <x v="0"/>
    <x v="0"/>
    <x v="0"/>
    <x v="0"/>
    <x v="0"/>
    <x v="1"/>
    <x v="0"/>
    <x v="0"/>
    <x v="0"/>
    <x v="0"/>
    <x v="0"/>
    <x v="0"/>
    <m/>
    <x v="1"/>
    <x v="18"/>
    <x v="1"/>
    <x v="0"/>
    <x v="14"/>
  </r>
  <r>
    <s v="2024/Melak Ulu/Tower"/>
    <x v="14"/>
    <x v="6"/>
    <x v="12"/>
    <x v="9"/>
    <x v="87"/>
    <x v="0"/>
    <x v="0"/>
    <x v="0"/>
    <x v="0"/>
    <x v="0"/>
    <x v="1"/>
    <x v="0"/>
    <x v="0"/>
    <x v="0"/>
    <x v="0"/>
    <x v="0"/>
    <x v="0"/>
    <m/>
    <x v="1"/>
    <x v="17"/>
    <x v="1"/>
    <x v="0"/>
    <x v="14"/>
  </r>
  <r>
    <s v="2024/Melak Ulu/Tower"/>
    <x v="14"/>
    <x v="6"/>
    <x v="12"/>
    <x v="9"/>
    <x v="87"/>
    <x v="0"/>
    <x v="0"/>
    <x v="0"/>
    <x v="0"/>
    <x v="0"/>
    <x v="1"/>
    <x v="0"/>
    <x v="0"/>
    <x v="0"/>
    <x v="0"/>
    <x v="0"/>
    <x v="0"/>
    <s v="E.115°48'58"/>
    <x v="1"/>
    <x v="4"/>
    <x v="1"/>
    <x v="0"/>
    <x v="14"/>
  </r>
  <r>
    <s v="2024/Melak Ulu/Tower"/>
    <x v="14"/>
    <x v="6"/>
    <x v="12"/>
    <x v="9"/>
    <x v="87"/>
    <x v="0"/>
    <x v="0"/>
    <x v="0"/>
    <x v="0"/>
    <x v="0"/>
    <x v="1"/>
    <x v="0"/>
    <x v="0"/>
    <x v="0"/>
    <x v="0"/>
    <x v="0"/>
    <x v="0"/>
    <s v="PHE"/>
    <x v="1"/>
    <x v="4"/>
    <x v="1"/>
    <x v="0"/>
    <x v="14"/>
  </r>
  <r>
    <s v="2024/Melak Ulu/Tower"/>
    <x v="14"/>
    <x v="6"/>
    <x v="12"/>
    <x v="9"/>
    <x v="87"/>
    <x v="0"/>
    <x v="0"/>
    <x v="0"/>
    <x v="0"/>
    <x v="0"/>
    <x v="1"/>
    <x v="0"/>
    <x v="0"/>
    <x v="0"/>
    <x v="0"/>
    <x v="0"/>
    <x v="0"/>
    <s v="E.115°49'24,1'"/>
    <x v="1"/>
    <x v="4"/>
    <x v="1"/>
    <x v="0"/>
    <x v="14"/>
  </r>
  <r>
    <s v="2024/Melak Ulu/Tower"/>
    <x v="14"/>
    <x v="6"/>
    <x v="12"/>
    <x v="9"/>
    <x v="87"/>
    <x v="0"/>
    <x v="0"/>
    <x v="0"/>
    <x v="0"/>
    <x v="0"/>
    <x v="1"/>
    <x v="0"/>
    <x v="0"/>
    <x v="0"/>
    <x v="0"/>
    <x v="0"/>
    <x v="0"/>
    <s v="E.115. 1892"/>
    <x v="1"/>
    <x v="10"/>
    <x v="1"/>
    <x v="0"/>
    <x v="14"/>
  </r>
  <r>
    <s v="2024/Melak Ulu/Tower"/>
    <x v="14"/>
    <x v="6"/>
    <x v="12"/>
    <x v="9"/>
    <x v="87"/>
    <x v="0"/>
    <x v="0"/>
    <x v="0"/>
    <x v="0"/>
    <x v="0"/>
    <x v="1"/>
    <x v="0"/>
    <x v="0"/>
    <x v="0"/>
    <x v="0"/>
    <x v="0"/>
    <x v="0"/>
    <s v="E.115ᴼ49'24,1'"/>
    <x v="1"/>
    <x v="7"/>
    <x v="1"/>
    <x v="0"/>
    <x v="14"/>
  </r>
  <r>
    <s v="2024/Melak Ulu/Tower"/>
    <x v="14"/>
    <x v="6"/>
    <x v="12"/>
    <x v="9"/>
    <x v="87"/>
    <x v="0"/>
    <x v="0"/>
    <x v="0"/>
    <x v="0"/>
    <x v="0"/>
    <x v="1"/>
    <x v="0"/>
    <x v="0"/>
    <x v="0"/>
    <x v="0"/>
    <x v="0"/>
    <x v="0"/>
    <m/>
    <x v="1"/>
    <x v="22"/>
    <x v="1"/>
    <x v="0"/>
    <x v="14"/>
  </r>
  <r>
    <s v="2024/Melak Ulu/Tower"/>
    <x v="14"/>
    <x v="6"/>
    <x v="12"/>
    <x v="9"/>
    <x v="87"/>
    <x v="0"/>
    <x v="0"/>
    <x v="0"/>
    <x v="0"/>
    <x v="0"/>
    <x v="1"/>
    <x v="0"/>
    <x v="0"/>
    <x v="0"/>
    <x v="0"/>
    <x v="0"/>
    <x v="0"/>
    <m/>
    <x v="1"/>
    <x v="21"/>
    <x v="1"/>
    <x v="0"/>
    <x v="14"/>
  </r>
  <r>
    <s v="2024/Melak Ulu/Tower"/>
    <x v="14"/>
    <x v="6"/>
    <x v="12"/>
    <x v="9"/>
    <x v="87"/>
    <x v="0"/>
    <x v="0"/>
    <x v="0"/>
    <x v="0"/>
    <x v="0"/>
    <x v="1"/>
    <x v="0"/>
    <x v="0"/>
    <x v="0"/>
    <x v="0"/>
    <x v="0"/>
    <x v="0"/>
    <m/>
    <x v="1"/>
    <x v="22"/>
    <x v="1"/>
    <x v="0"/>
    <x v="14"/>
  </r>
  <r>
    <s v="2024/Melak Ulu/Tower"/>
    <x v="14"/>
    <x v="6"/>
    <x v="12"/>
    <x v="9"/>
    <x v="87"/>
    <x v="0"/>
    <x v="0"/>
    <x v="0"/>
    <x v="0"/>
    <x v="0"/>
    <x v="1"/>
    <x v="0"/>
    <x v="0"/>
    <x v="0"/>
    <x v="0"/>
    <x v="0"/>
    <x v="0"/>
    <s v="E.115ᴼ27'479"/>
    <x v="1"/>
    <x v="27"/>
    <x v="1"/>
    <x v="0"/>
    <x v="14"/>
  </r>
  <r>
    <s v="2024/Mencimai/Tower"/>
    <x v="14"/>
    <x v="6"/>
    <x v="12"/>
    <x v="7"/>
    <x v="70"/>
    <x v="0"/>
    <x v="0"/>
    <x v="0"/>
    <x v="0"/>
    <x v="0"/>
    <x v="1"/>
    <x v="0"/>
    <x v="0"/>
    <x v="0"/>
    <x v="0"/>
    <x v="0"/>
    <x v="0"/>
    <m/>
    <x v="1"/>
    <x v="21"/>
    <x v="1"/>
    <x v="0"/>
    <x v="14"/>
  </r>
  <r>
    <s v="2024/Muara Asa/Tower"/>
    <x v="14"/>
    <x v="6"/>
    <x v="12"/>
    <x v="7"/>
    <x v="60"/>
    <x v="0"/>
    <x v="0"/>
    <x v="0"/>
    <x v="0"/>
    <x v="0"/>
    <x v="1"/>
    <x v="0"/>
    <x v="0"/>
    <x v="0"/>
    <x v="0"/>
    <x v="0"/>
    <x v="0"/>
    <m/>
    <x v="1"/>
    <x v="3"/>
    <x v="1"/>
    <x v="0"/>
    <x v="14"/>
  </r>
  <r>
    <s v="2024/Sekolaq Darat/Tower"/>
    <x v="14"/>
    <x v="6"/>
    <x v="12"/>
    <x v="3"/>
    <x v="3"/>
    <x v="0"/>
    <x v="0"/>
    <x v="0"/>
    <x v="0"/>
    <x v="0"/>
    <x v="1"/>
    <x v="0"/>
    <x v="0"/>
    <x v="0"/>
    <x v="0"/>
    <x v="0"/>
    <x v="0"/>
    <s v="E.115ᴼ43'06,9'"/>
    <x v="1"/>
    <x v="4"/>
    <x v="1"/>
    <x v="0"/>
    <x v="14"/>
  </r>
  <r>
    <s v="2024/Sekolaq Darat/Tower"/>
    <x v="14"/>
    <x v="6"/>
    <x v="12"/>
    <x v="3"/>
    <x v="3"/>
    <x v="0"/>
    <x v="0"/>
    <x v="0"/>
    <x v="0"/>
    <x v="0"/>
    <x v="1"/>
    <x v="0"/>
    <x v="0"/>
    <x v="0"/>
    <x v="0"/>
    <x v="0"/>
    <x v="0"/>
    <s v="E.115. 78086"/>
    <x v="1"/>
    <x v="1"/>
    <x v="1"/>
    <x v="0"/>
    <x v="14"/>
  </r>
  <r>
    <s v="2024/Sekolaq Joleq/Tower"/>
    <x v="14"/>
    <x v="6"/>
    <x v="12"/>
    <x v="3"/>
    <x v="71"/>
    <x v="0"/>
    <x v="0"/>
    <x v="0"/>
    <x v="0"/>
    <x v="0"/>
    <x v="1"/>
    <x v="0"/>
    <x v="0"/>
    <x v="0"/>
    <x v="0"/>
    <x v="0"/>
    <x v="0"/>
    <m/>
    <x v="1"/>
    <x v="15"/>
    <x v="1"/>
    <x v="0"/>
    <x v="14"/>
  </r>
  <r>
    <s v="2024/Sekolaq Oday/Tower"/>
    <x v="14"/>
    <x v="6"/>
    <x v="12"/>
    <x v="3"/>
    <x v="73"/>
    <x v="0"/>
    <x v="0"/>
    <x v="0"/>
    <x v="0"/>
    <x v="0"/>
    <x v="1"/>
    <x v="0"/>
    <x v="0"/>
    <x v="0"/>
    <x v="0"/>
    <x v="0"/>
    <x v="0"/>
    <m/>
    <x v="1"/>
    <x v="2"/>
    <x v="1"/>
    <x v="0"/>
    <x v="14"/>
  </r>
  <r>
    <s v="2024/Muara Bunyut"/>
    <x v="14"/>
    <x v="6"/>
    <x v="12"/>
    <x v="9"/>
    <x v="85"/>
    <x v="0"/>
    <x v="0"/>
    <x v="0"/>
    <x v="0"/>
    <x v="0"/>
    <x v="1"/>
    <x v="0"/>
    <x v="0"/>
    <x v="0"/>
    <x v="0"/>
    <x v="0"/>
    <x v="0"/>
    <s v="E.117°06'56,8'"/>
    <x v="1"/>
    <x v="4"/>
    <x v="1"/>
    <x v="0"/>
    <x v="14"/>
  </r>
  <r>
    <s v="2024/Melak Ilir/Tower"/>
    <x v="14"/>
    <x v="6"/>
    <x v="12"/>
    <x v="9"/>
    <x v="88"/>
    <x v="0"/>
    <x v="0"/>
    <x v="0"/>
    <x v="0"/>
    <x v="0"/>
    <x v="1"/>
    <x v="0"/>
    <x v="0"/>
    <x v="0"/>
    <x v="0"/>
    <x v="0"/>
    <x v="0"/>
    <s v="E.115'49'59,8'"/>
    <x v="1"/>
    <x v="3"/>
    <x v="1"/>
    <x v="0"/>
    <x v="14"/>
  </r>
  <r>
    <s v="2024/Melak Ilir/Tower"/>
    <x v="14"/>
    <x v="6"/>
    <x v="12"/>
    <x v="9"/>
    <x v="88"/>
    <x v="0"/>
    <x v="0"/>
    <x v="0"/>
    <x v="0"/>
    <x v="0"/>
    <x v="1"/>
    <x v="0"/>
    <x v="0"/>
    <x v="0"/>
    <x v="0"/>
    <x v="0"/>
    <x v="0"/>
    <m/>
    <x v="1"/>
    <x v="11"/>
    <x v="1"/>
    <x v="0"/>
    <x v="14"/>
  </r>
  <r>
    <s v="2024/Melak Ilir/Tower"/>
    <x v="14"/>
    <x v="6"/>
    <x v="12"/>
    <x v="9"/>
    <x v="88"/>
    <x v="0"/>
    <x v="0"/>
    <x v="0"/>
    <x v="0"/>
    <x v="0"/>
    <x v="1"/>
    <x v="0"/>
    <x v="0"/>
    <x v="0"/>
    <x v="0"/>
    <x v="0"/>
    <x v="0"/>
    <m/>
    <x v="1"/>
    <x v="22"/>
    <x v="1"/>
    <x v="0"/>
    <x v="14"/>
  </r>
  <r>
    <s v="2024/Muara Bunyut/Tower"/>
    <x v="14"/>
    <x v="6"/>
    <x v="12"/>
    <x v="9"/>
    <x v="85"/>
    <x v="0"/>
    <x v="0"/>
    <x v="0"/>
    <x v="0"/>
    <x v="0"/>
    <x v="1"/>
    <x v="0"/>
    <x v="0"/>
    <x v="0"/>
    <x v="0"/>
    <x v="0"/>
    <x v="0"/>
    <s v="E.115.85538"/>
    <x v="1"/>
    <x v="1"/>
    <x v="1"/>
    <x v="0"/>
    <x v="14"/>
  </r>
  <r>
    <s v="2024/Barong Tongkok/Tower"/>
    <x v="14"/>
    <x v="6"/>
    <x v="12"/>
    <x v="7"/>
    <x v="68"/>
    <x v="0"/>
    <x v="0"/>
    <x v="0"/>
    <x v="0"/>
    <x v="0"/>
    <x v="1"/>
    <x v="0"/>
    <x v="0"/>
    <x v="0"/>
    <x v="0"/>
    <x v="0"/>
    <x v="0"/>
    <m/>
    <x v="1"/>
    <x v="22"/>
    <x v="1"/>
    <x v="0"/>
    <x v="14"/>
  </r>
  <r>
    <s v="2024/Barong Tongkok/Tower"/>
    <x v="14"/>
    <x v="6"/>
    <x v="12"/>
    <x v="7"/>
    <x v="68"/>
    <x v="0"/>
    <x v="0"/>
    <x v="0"/>
    <x v="0"/>
    <x v="0"/>
    <x v="1"/>
    <x v="0"/>
    <x v="0"/>
    <x v="0"/>
    <x v="0"/>
    <x v="0"/>
    <x v="0"/>
    <m/>
    <x v="1"/>
    <x v="26"/>
    <x v="1"/>
    <x v="0"/>
    <x v="14"/>
  </r>
  <r>
    <s v="2024/Barong Tongkok/Tower"/>
    <x v="14"/>
    <x v="6"/>
    <x v="12"/>
    <x v="7"/>
    <x v="68"/>
    <x v="0"/>
    <x v="0"/>
    <x v="0"/>
    <x v="0"/>
    <x v="0"/>
    <x v="1"/>
    <x v="0"/>
    <x v="0"/>
    <x v="0"/>
    <x v="0"/>
    <x v="0"/>
    <x v="0"/>
    <s v="E.115°85529"/>
    <x v="1"/>
    <x v="4"/>
    <x v="1"/>
    <x v="0"/>
    <x v="14"/>
  </r>
  <r>
    <s v="2024/Barong Tongkok/Tower"/>
    <x v="14"/>
    <x v="6"/>
    <x v="12"/>
    <x v="7"/>
    <x v="68"/>
    <x v="0"/>
    <x v="0"/>
    <x v="0"/>
    <x v="0"/>
    <x v="0"/>
    <x v="1"/>
    <x v="0"/>
    <x v="0"/>
    <x v="0"/>
    <x v="0"/>
    <x v="0"/>
    <x v="0"/>
    <s v="E.115°40'54,8'"/>
    <x v="1"/>
    <x v="4"/>
    <x v="1"/>
    <x v="0"/>
    <x v="14"/>
  </r>
  <r>
    <s v="2024/Barong Tongkok/Tower"/>
    <x v="14"/>
    <x v="6"/>
    <x v="12"/>
    <x v="7"/>
    <x v="68"/>
    <x v="0"/>
    <x v="0"/>
    <x v="0"/>
    <x v="0"/>
    <x v="0"/>
    <x v="1"/>
    <x v="0"/>
    <x v="0"/>
    <x v="0"/>
    <x v="0"/>
    <x v="0"/>
    <x v="0"/>
    <s v="E.115°71353"/>
    <x v="1"/>
    <x v="4"/>
    <x v="1"/>
    <x v="0"/>
    <x v="14"/>
  </r>
  <r>
    <s v="2024/Barong Tongkok/Tower"/>
    <x v="14"/>
    <x v="6"/>
    <x v="12"/>
    <x v="7"/>
    <x v="68"/>
    <x v="0"/>
    <x v="0"/>
    <x v="0"/>
    <x v="0"/>
    <x v="0"/>
    <x v="1"/>
    <x v="0"/>
    <x v="0"/>
    <x v="0"/>
    <x v="0"/>
    <x v="0"/>
    <x v="0"/>
    <s v="E.115ᴼ41'07,4'"/>
    <x v="1"/>
    <x v="12"/>
    <x v="1"/>
    <x v="0"/>
    <x v="14"/>
  </r>
  <r>
    <s v="2024/Barong Tongkok/Tower"/>
    <x v="14"/>
    <x v="6"/>
    <x v="12"/>
    <x v="7"/>
    <x v="68"/>
    <x v="0"/>
    <x v="0"/>
    <x v="0"/>
    <x v="0"/>
    <x v="0"/>
    <x v="1"/>
    <x v="0"/>
    <x v="0"/>
    <x v="0"/>
    <x v="0"/>
    <x v="0"/>
    <x v="0"/>
    <s v="E.115.70939"/>
    <x v="1"/>
    <x v="3"/>
    <x v="1"/>
    <x v="0"/>
    <x v="14"/>
  </r>
  <r>
    <s v="2024/Barong Tongkok/Tower"/>
    <x v="14"/>
    <x v="6"/>
    <x v="12"/>
    <x v="7"/>
    <x v="68"/>
    <x v="0"/>
    <x v="0"/>
    <x v="0"/>
    <x v="0"/>
    <x v="0"/>
    <x v="1"/>
    <x v="0"/>
    <x v="0"/>
    <x v="0"/>
    <x v="0"/>
    <x v="0"/>
    <x v="0"/>
    <s v="E.115'68980'"/>
    <x v="1"/>
    <x v="3"/>
    <x v="1"/>
    <x v="0"/>
    <x v="14"/>
  </r>
  <r>
    <s v="2024/Barong Tongkok/Tower"/>
    <x v="14"/>
    <x v="6"/>
    <x v="12"/>
    <x v="7"/>
    <x v="68"/>
    <x v="0"/>
    <x v="0"/>
    <x v="0"/>
    <x v="0"/>
    <x v="0"/>
    <x v="1"/>
    <x v="0"/>
    <x v="0"/>
    <x v="0"/>
    <x v="0"/>
    <x v="0"/>
    <x v="0"/>
    <m/>
    <x v="1"/>
    <x v="17"/>
    <x v="1"/>
    <x v="0"/>
    <x v="14"/>
  </r>
  <r>
    <s v="2024/Ombau Asa/Tower"/>
    <x v="14"/>
    <x v="6"/>
    <x v="12"/>
    <x v="7"/>
    <x v="58"/>
    <x v="0"/>
    <x v="0"/>
    <x v="0"/>
    <x v="0"/>
    <x v="0"/>
    <x v="1"/>
    <x v="0"/>
    <x v="0"/>
    <x v="0"/>
    <x v="0"/>
    <x v="0"/>
    <x v="0"/>
    <s v="E.115ᴼ42'58,80'"/>
    <x v="1"/>
    <x v="1"/>
    <x v="1"/>
    <x v="0"/>
    <x v="14"/>
  </r>
  <r>
    <s v="2024/Sendawar/Tower"/>
    <x v="14"/>
    <x v="6"/>
    <x v="12"/>
    <x v="7"/>
    <x v="53"/>
    <x v="0"/>
    <x v="0"/>
    <x v="0"/>
    <x v="0"/>
    <x v="0"/>
    <x v="1"/>
    <x v="0"/>
    <x v="0"/>
    <x v="0"/>
    <x v="0"/>
    <x v="0"/>
    <x v="0"/>
    <s v="E.115°46'46,0'"/>
    <x v="1"/>
    <x v="4"/>
    <x v="1"/>
    <x v="0"/>
    <x v="14"/>
  </r>
  <r>
    <s v="2024/Rejo Basuki/Tower"/>
    <x v="14"/>
    <x v="6"/>
    <x v="12"/>
    <x v="7"/>
    <x v="54"/>
    <x v="0"/>
    <x v="0"/>
    <x v="0"/>
    <x v="0"/>
    <x v="0"/>
    <x v="1"/>
    <x v="0"/>
    <x v="0"/>
    <x v="0"/>
    <x v="0"/>
    <x v="0"/>
    <x v="0"/>
    <s v="E.115°40'46,1'"/>
    <x v="1"/>
    <x v="4"/>
    <x v="1"/>
    <x v="0"/>
    <x v="14"/>
  </r>
  <r>
    <s v="2024/Ngenyan Asa/Tower"/>
    <x v="14"/>
    <x v="6"/>
    <x v="12"/>
    <x v="7"/>
    <x v="59"/>
    <x v="0"/>
    <x v="0"/>
    <x v="0"/>
    <x v="0"/>
    <x v="0"/>
    <x v="1"/>
    <x v="0"/>
    <x v="0"/>
    <x v="0"/>
    <x v="0"/>
    <x v="0"/>
    <x v="0"/>
    <s v="E.115.73794"/>
    <x v="1"/>
    <x v="3"/>
    <x v="1"/>
    <x v="0"/>
    <x v="14"/>
  </r>
  <r>
    <s v="2024/Simpang Raya/Tower"/>
    <x v="14"/>
    <x v="6"/>
    <x v="12"/>
    <x v="7"/>
    <x v="52"/>
    <x v="0"/>
    <x v="0"/>
    <x v="0"/>
    <x v="0"/>
    <x v="0"/>
    <x v="1"/>
    <x v="0"/>
    <x v="0"/>
    <x v="0"/>
    <x v="0"/>
    <x v="0"/>
    <x v="0"/>
    <s v="E.115'70889'"/>
    <x v="1"/>
    <x v="3"/>
    <x v="1"/>
    <x v="0"/>
    <x v="14"/>
  </r>
  <r>
    <s v="2024/Simpang Raya/Tower"/>
    <x v="14"/>
    <x v="6"/>
    <x v="12"/>
    <x v="7"/>
    <x v="52"/>
    <x v="0"/>
    <x v="0"/>
    <x v="0"/>
    <x v="0"/>
    <x v="0"/>
    <x v="1"/>
    <x v="0"/>
    <x v="0"/>
    <x v="0"/>
    <x v="0"/>
    <x v="0"/>
    <x v="0"/>
    <s v="E.115'70018'"/>
    <x v="1"/>
    <x v="3"/>
    <x v="1"/>
    <x v="0"/>
    <x v="14"/>
  </r>
  <r>
    <s v="2024/Simpang Raya/Tower"/>
    <x v="14"/>
    <x v="6"/>
    <x v="12"/>
    <x v="7"/>
    <x v="52"/>
    <x v="0"/>
    <x v="0"/>
    <x v="0"/>
    <x v="0"/>
    <x v="0"/>
    <x v="1"/>
    <x v="0"/>
    <x v="0"/>
    <x v="0"/>
    <x v="0"/>
    <x v="0"/>
    <x v="0"/>
    <s v="E.115'68439'"/>
    <x v="1"/>
    <x v="3"/>
    <x v="1"/>
    <x v="0"/>
    <x v="14"/>
  </r>
  <r>
    <s v="2024/Simpang Raya/Tower"/>
    <x v="14"/>
    <x v="6"/>
    <x v="12"/>
    <x v="7"/>
    <x v="52"/>
    <x v="0"/>
    <x v="0"/>
    <x v="0"/>
    <x v="0"/>
    <x v="0"/>
    <x v="1"/>
    <x v="0"/>
    <x v="0"/>
    <x v="0"/>
    <x v="0"/>
    <x v="0"/>
    <x v="0"/>
    <s v="E.115°41'159"/>
    <x v="1"/>
    <x v="4"/>
    <x v="1"/>
    <x v="0"/>
    <x v="14"/>
  </r>
  <r>
    <s v="2024/Sumber Sari/Tower"/>
    <x v="14"/>
    <x v="6"/>
    <x v="12"/>
    <x v="7"/>
    <x v="51"/>
    <x v="0"/>
    <x v="0"/>
    <x v="0"/>
    <x v="0"/>
    <x v="0"/>
    <x v="1"/>
    <x v="0"/>
    <x v="0"/>
    <x v="0"/>
    <x v="0"/>
    <x v="0"/>
    <x v="0"/>
    <m/>
    <x v="1"/>
    <x v="4"/>
    <x v="1"/>
    <x v="0"/>
    <x v="14"/>
  </r>
  <r>
    <s v="2024/Geleo Baru/Tower"/>
    <x v="14"/>
    <x v="6"/>
    <x v="12"/>
    <x v="7"/>
    <x v="64"/>
    <x v="0"/>
    <x v="0"/>
    <x v="0"/>
    <x v="0"/>
    <x v="0"/>
    <x v="1"/>
    <x v="0"/>
    <x v="0"/>
    <x v="0"/>
    <x v="0"/>
    <x v="0"/>
    <x v="0"/>
    <s v="E.115°745505"/>
    <x v="1"/>
    <x v="4"/>
    <x v="1"/>
    <x v="0"/>
    <x v="14"/>
  </r>
  <r>
    <s v="2024/Terajuk/Tower"/>
    <x v="14"/>
    <x v="6"/>
    <x v="12"/>
    <x v="5"/>
    <x v="19"/>
    <x v="0"/>
    <x v="0"/>
    <x v="0"/>
    <x v="0"/>
    <x v="0"/>
    <x v="1"/>
    <x v="0"/>
    <x v="0"/>
    <x v="0"/>
    <x v="0"/>
    <x v="0"/>
    <x v="0"/>
    <m/>
    <x v="1"/>
    <x v="29"/>
    <x v="1"/>
    <x v="0"/>
    <x v="14"/>
  </r>
  <r>
    <s v="2024/Kelian Luar/Tower"/>
    <x v="14"/>
    <x v="6"/>
    <x v="12"/>
    <x v="4"/>
    <x v="37"/>
    <x v="0"/>
    <x v="0"/>
    <x v="0"/>
    <x v="0"/>
    <x v="0"/>
    <x v="1"/>
    <x v="0"/>
    <x v="0"/>
    <x v="0"/>
    <x v="0"/>
    <x v="0"/>
    <x v="0"/>
    <m/>
    <x v="1"/>
    <x v="26"/>
    <x v="1"/>
    <x v="0"/>
    <x v="14"/>
  </r>
  <r>
    <s v="2024/Kelian Luar/Tower"/>
    <x v="14"/>
    <x v="6"/>
    <x v="12"/>
    <x v="4"/>
    <x v="37"/>
    <x v="0"/>
    <x v="0"/>
    <x v="0"/>
    <x v="0"/>
    <x v="0"/>
    <x v="1"/>
    <x v="0"/>
    <x v="0"/>
    <x v="0"/>
    <x v="0"/>
    <x v="0"/>
    <x v="0"/>
    <m/>
    <x v="1"/>
    <x v="1"/>
    <x v="1"/>
    <x v="0"/>
    <x v="14"/>
  </r>
  <r>
    <s v="2024/Muara Leban/Tower"/>
    <x v="14"/>
    <x v="6"/>
    <x v="12"/>
    <x v="4"/>
    <x v="41"/>
    <x v="0"/>
    <x v="0"/>
    <x v="0"/>
    <x v="0"/>
    <x v="0"/>
    <x v="1"/>
    <x v="0"/>
    <x v="0"/>
    <x v="0"/>
    <x v="0"/>
    <x v="0"/>
    <x v="0"/>
    <m/>
    <x v="1"/>
    <x v="26"/>
    <x v="1"/>
    <x v="0"/>
    <x v="14"/>
  </r>
  <r>
    <s v="2024/Ujoh Halang/Tower"/>
    <x v="14"/>
    <x v="6"/>
    <x v="12"/>
    <x v="4"/>
    <x v="6"/>
    <x v="0"/>
    <x v="0"/>
    <x v="0"/>
    <x v="0"/>
    <x v="0"/>
    <x v="1"/>
    <x v="0"/>
    <x v="0"/>
    <x v="0"/>
    <x v="0"/>
    <x v="0"/>
    <x v="0"/>
    <m/>
    <x v="1"/>
    <x v="2"/>
    <x v="1"/>
    <x v="0"/>
    <x v="14"/>
  </r>
  <r>
    <s v="2024/Gunung Rampah/Tower"/>
    <x v="14"/>
    <x v="6"/>
    <x v="12"/>
    <x v="6"/>
    <x v="35"/>
    <x v="0"/>
    <x v="0"/>
    <x v="0"/>
    <x v="0"/>
    <x v="0"/>
    <x v="1"/>
    <x v="0"/>
    <x v="0"/>
    <x v="0"/>
    <x v="0"/>
    <x v="0"/>
    <x v="0"/>
    <s v="E.115ᴼ54'46,4'"/>
    <x v="1"/>
    <x v="4"/>
    <x v="1"/>
    <x v="0"/>
    <x v="14"/>
  </r>
  <r>
    <s v="2024/Gunung Rampah/Tower"/>
    <x v="14"/>
    <x v="6"/>
    <x v="12"/>
    <x v="6"/>
    <x v="35"/>
    <x v="0"/>
    <x v="0"/>
    <x v="0"/>
    <x v="0"/>
    <x v="0"/>
    <x v="1"/>
    <x v="0"/>
    <x v="0"/>
    <x v="0"/>
    <x v="0"/>
    <x v="0"/>
    <x v="0"/>
    <s v="E.115. 88682"/>
    <x v="1"/>
    <x v="4"/>
    <x v="1"/>
    <x v="0"/>
    <x v="14"/>
  </r>
  <r>
    <s v="2024/Gunung Rampah/Tower"/>
    <x v="14"/>
    <x v="6"/>
    <x v="12"/>
    <x v="6"/>
    <x v="35"/>
    <x v="0"/>
    <x v="0"/>
    <x v="0"/>
    <x v="0"/>
    <x v="0"/>
    <x v="1"/>
    <x v="0"/>
    <x v="0"/>
    <x v="0"/>
    <x v="0"/>
    <x v="0"/>
    <x v="0"/>
    <m/>
    <x v="1"/>
    <x v="15"/>
    <x v="1"/>
    <x v="0"/>
    <x v="14"/>
  </r>
  <r>
    <s v="2024/Muara Batuq/Tower"/>
    <x v="14"/>
    <x v="6"/>
    <x v="12"/>
    <x v="6"/>
    <x v="30"/>
    <x v="0"/>
    <x v="0"/>
    <x v="0"/>
    <x v="0"/>
    <x v="0"/>
    <x v="1"/>
    <x v="0"/>
    <x v="0"/>
    <x v="0"/>
    <x v="0"/>
    <x v="0"/>
    <x v="4"/>
    <s v="115.7738"/>
    <x v="1"/>
    <x v="14"/>
    <x v="1"/>
    <x v="0"/>
    <x v="14"/>
  </r>
  <r>
    <s v="2024/Abit/Tower"/>
    <x v="14"/>
    <x v="6"/>
    <x v="12"/>
    <x v="6"/>
    <x v="39"/>
    <x v="0"/>
    <x v="0"/>
    <x v="0"/>
    <x v="0"/>
    <x v="0"/>
    <x v="1"/>
    <x v="0"/>
    <x v="0"/>
    <x v="0"/>
    <x v="0"/>
    <x v="0"/>
    <x v="0"/>
    <m/>
    <x v="1"/>
    <x v="2"/>
    <x v="1"/>
    <x v="0"/>
    <x v="14"/>
  </r>
  <r>
    <s v="2024/Linggang Marimun/Tower"/>
    <x v="14"/>
    <x v="6"/>
    <x v="12"/>
    <x v="6"/>
    <x v="32"/>
    <x v="0"/>
    <x v="0"/>
    <x v="0"/>
    <x v="0"/>
    <x v="0"/>
    <x v="1"/>
    <x v="0"/>
    <x v="0"/>
    <x v="0"/>
    <x v="0"/>
    <x v="0"/>
    <x v="0"/>
    <m/>
    <x v="1"/>
    <x v="2"/>
    <x v="1"/>
    <x v="0"/>
    <x v="14"/>
  </r>
  <r>
    <s v="2024/Tondoh/Tower"/>
    <x v="14"/>
    <x v="6"/>
    <x v="12"/>
    <x v="6"/>
    <x v="98"/>
    <x v="0"/>
    <x v="0"/>
    <x v="0"/>
    <x v="0"/>
    <x v="0"/>
    <x v="1"/>
    <x v="0"/>
    <x v="0"/>
    <x v="0"/>
    <x v="0"/>
    <x v="0"/>
    <x v="0"/>
    <m/>
    <x v="1"/>
    <x v="2"/>
    <x v="1"/>
    <x v="0"/>
    <x v="14"/>
  </r>
  <r>
    <s v="2024/Teluk Tempudau/Tower"/>
    <x v="14"/>
    <x v="6"/>
    <x v="12"/>
    <x v="15"/>
    <x v="158"/>
    <x v="0"/>
    <x v="0"/>
    <x v="0"/>
    <x v="0"/>
    <x v="0"/>
    <x v="1"/>
    <x v="0"/>
    <x v="0"/>
    <x v="0"/>
    <x v="0"/>
    <x v="0"/>
    <x v="0"/>
    <m/>
    <x v="1"/>
    <x v="4"/>
    <x v="1"/>
    <x v="0"/>
    <x v="14"/>
  </r>
  <r>
    <s v="2024/Tanjung Laong/Tower"/>
    <x v="14"/>
    <x v="6"/>
    <x v="12"/>
    <x v="15"/>
    <x v="159"/>
    <x v="0"/>
    <x v="0"/>
    <x v="0"/>
    <x v="0"/>
    <x v="0"/>
    <x v="1"/>
    <x v="0"/>
    <x v="0"/>
    <x v="0"/>
    <x v="0"/>
    <x v="0"/>
    <x v="0"/>
    <m/>
    <x v="1"/>
    <x v="4"/>
    <x v="1"/>
    <x v="0"/>
    <x v="14"/>
  </r>
  <r>
    <s v="2024/Tanjung Laong/Tower"/>
    <x v="14"/>
    <x v="6"/>
    <x v="12"/>
    <x v="15"/>
    <x v="159"/>
    <x v="0"/>
    <x v="0"/>
    <x v="0"/>
    <x v="0"/>
    <x v="0"/>
    <x v="1"/>
    <x v="0"/>
    <x v="0"/>
    <x v="0"/>
    <x v="0"/>
    <x v="0"/>
    <x v="0"/>
    <m/>
    <x v="1"/>
    <x v="17"/>
    <x v="1"/>
    <x v="0"/>
    <x v="14"/>
  </r>
  <r>
    <s v="2024/Gunung Bayan/Tower"/>
    <x v="14"/>
    <x v="6"/>
    <x v="12"/>
    <x v="15"/>
    <x v="166"/>
    <x v="0"/>
    <x v="0"/>
    <x v="0"/>
    <x v="0"/>
    <x v="0"/>
    <x v="1"/>
    <x v="0"/>
    <x v="0"/>
    <x v="0"/>
    <x v="0"/>
    <x v="0"/>
    <x v="0"/>
    <s v="E.116ᴼ00.769''"/>
    <x v="1"/>
    <x v="7"/>
    <x v="1"/>
    <x v="0"/>
    <x v="14"/>
  </r>
  <r>
    <s v="2024/Muara Baroh/Tower"/>
    <x v="14"/>
    <x v="6"/>
    <x v="12"/>
    <x v="15"/>
    <x v="162"/>
    <x v="0"/>
    <x v="0"/>
    <x v="0"/>
    <x v="0"/>
    <x v="0"/>
    <x v="1"/>
    <x v="0"/>
    <x v="0"/>
    <x v="0"/>
    <x v="0"/>
    <x v="0"/>
    <x v="0"/>
    <m/>
    <x v="1"/>
    <x v="28"/>
    <x v="1"/>
    <x v="0"/>
    <x v="14"/>
  </r>
  <r>
    <s v="2024/Karangan/Tower"/>
    <x v="14"/>
    <x v="6"/>
    <x v="12"/>
    <x v="6"/>
    <x v="34"/>
    <x v="0"/>
    <x v="0"/>
    <x v="0"/>
    <x v="0"/>
    <x v="0"/>
    <x v="1"/>
    <x v="0"/>
    <x v="0"/>
    <x v="0"/>
    <x v="0"/>
    <x v="0"/>
    <x v="0"/>
    <m/>
    <x v="1"/>
    <x v="2"/>
    <x v="1"/>
    <x v="0"/>
    <x v="14"/>
  </r>
  <r>
    <s v="2024/Muyub/Muyup Ilir/Tower"/>
    <x v="14"/>
    <x v="6"/>
    <x v="12"/>
    <x v="2"/>
    <x v="12"/>
    <x v="0"/>
    <x v="0"/>
    <x v="0"/>
    <x v="0"/>
    <x v="0"/>
    <x v="1"/>
    <x v="0"/>
    <x v="0"/>
    <x v="0"/>
    <x v="0"/>
    <x v="0"/>
    <x v="0"/>
    <m/>
    <x v="1"/>
    <x v="28"/>
    <x v="1"/>
    <x v="0"/>
    <x v="14"/>
  </r>
  <r>
    <s v="2024/Tering Lama/Tower"/>
    <x v="14"/>
    <x v="6"/>
    <x v="12"/>
    <x v="2"/>
    <x v="8"/>
    <x v="0"/>
    <x v="0"/>
    <x v="0"/>
    <x v="0"/>
    <x v="0"/>
    <x v="1"/>
    <x v="0"/>
    <x v="0"/>
    <x v="0"/>
    <x v="0"/>
    <x v="0"/>
    <x v="0"/>
    <s v="E.115ᴼ38'35.5'.'"/>
    <x v="1"/>
    <x v="4"/>
    <x v="1"/>
    <x v="0"/>
    <x v="14"/>
  </r>
  <r>
    <s v="2024/Linggang Bigung/Tower"/>
    <x v="14"/>
    <x v="6"/>
    <x v="12"/>
    <x v="8"/>
    <x v="81"/>
    <x v="0"/>
    <x v="0"/>
    <x v="0"/>
    <x v="0"/>
    <x v="0"/>
    <x v="1"/>
    <x v="0"/>
    <x v="0"/>
    <x v="0"/>
    <x v="0"/>
    <x v="0"/>
    <x v="0"/>
    <s v="E.115°37'47,7'"/>
    <x v="1"/>
    <x v="4"/>
    <x v="1"/>
    <x v="0"/>
    <x v="14"/>
  </r>
  <r>
    <s v="2024/Linggang Bigung/Tower"/>
    <x v="14"/>
    <x v="6"/>
    <x v="12"/>
    <x v="8"/>
    <x v="81"/>
    <x v="0"/>
    <x v="0"/>
    <x v="0"/>
    <x v="0"/>
    <x v="0"/>
    <x v="1"/>
    <x v="0"/>
    <x v="0"/>
    <x v="0"/>
    <x v="0"/>
    <x v="0"/>
    <x v="0"/>
    <s v="E.115ᴼ42'58,80'"/>
    <x v="1"/>
    <x v="1"/>
    <x v="1"/>
    <x v="0"/>
    <x v="14"/>
  </r>
  <r>
    <s v="2024/Melapeh Baru/Tower"/>
    <x v="14"/>
    <x v="6"/>
    <x v="12"/>
    <x v="8"/>
    <x v="76"/>
    <x v="0"/>
    <x v="0"/>
    <x v="0"/>
    <x v="0"/>
    <x v="0"/>
    <x v="1"/>
    <x v="0"/>
    <x v="0"/>
    <x v="0"/>
    <x v="0"/>
    <x v="0"/>
    <x v="0"/>
    <s v="E.115ᴼ57545"/>
    <x v="1"/>
    <x v="4"/>
    <x v="1"/>
    <x v="0"/>
    <x v="14"/>
  </r>
  <r>
    <s v="2024/Melapeh Baru/Tower"/>
    <x v="14"/>
    <x v="6"/>
    <x v="12"/>
    <x v="8"/>
    <x v="76"/>
    <x v="0"/>
    <x v="0"/>
    <x v="0"/>
    <x v="0"/>
    <x v="0"/>
    <x v="1"/>
    <x v="0"/>
    <x v="0"/>
    <x v="0"/>
    <x v="0"/>
    <x v="0"/>
    <x v="0"/>
    <m/>
    <x v="1"/>
    <x v="3"/>
    <x v="1"/>
    <x v="0"/>
    <x v="14"/>
  </r>
  <r>
    <s v="2024/Linggang Kebut/Tower"/>
    <x v="14"/>
    <x v="6"/>
    <x v="12"/>
    <x v="8"/>
    <x v="80"/>
    <x v="0"/>
    <x v="0"/>
    <x v="0"/>
    <x v="0"/>
    <x v="0"/>
    <x v="1"/>
    <x v="0"/>
    <x v="0"/>
    <x v="0"/>
    <x v="0"/>
    <x v="0"/>
    <x v="0"/>
    <m/>
    <x v="1"/>
    <x v="2"/>
    <x v="1"/>
    <x v="0"/>
    <x v="14"/>
  </r>
  <r>
    <s v="2024/Tutuh (Tutung)/Tower"/>
    <x v="14"/>
    <x v="6"/>
    <x v="12"/>
    <x v="8"/>
    <x v="74"/>
    <x v="0"/>
    <x v="0"/>
    <x v="0"/>
    <x v="0"/>
    <x v="0"/>
    <x v="1"/>
    <x v="0"/>
    <x v="0"/>
    <x v="0"/>
    <x v="0"/>
    <x v="0"/>
    <x v="0"/>
    <s v="E.115ᴼ38'254'"/>
    <x v="1"/>
    <x v="5"/>
    <x v="1"/>
    <x v="0"/>
    <x v="14"/>
  </r>
  <r>
    <s v="2024/Tutuh (Tutung)/Tower"/>
    <x v="14"/>
    <x v="6"/>
    <x v="12"/>
    <x v="8"/>
    <x v="74"/>
    <x v="0"/>
    <x v="0"/>
    <x v="0"/>
    <x v="0"/>
    <x v="0"/>
    <x v="1"/>
    <x v="0"/>
    <x v="0"/>
    <x v="0"/>
    <x v="0"/>
    <x v="0"/>
    <x v="0"/>
    <m/>
    <x v="1"/>
    <x v="22"/>
    <x v="1"/>
    <x v="0"/>
    <x v="14"/>
  </r>
  <r>
    <s v="2024/Tutuh (Tutung)/Tower"/>
    <x v="14"/>
    <x v="6"/>
    <x v="12"/>
    <x v="8"/>
    <x v="74"/>
    <x v="0"/>
    <x v="0"/>
    <x v="0"/>
    <x v="0"/>
    <x v="0"/>
    <x v="1"/>
    <x v="0"/>
    <x v="0"/>
    <x v="0"/>
    <x v="0"/>
    <x v="0"/>
    <x v="0"/>
    <m/>
    <x v="0"/>
    <x v="21"/>
    <x v="1"/>
    <x v="0"/>
    <x v="14"/>
  </r>
  <r>
    <s v="2024/Linggang Melapeh/Tower"/>
    <x v="14"/>
    <x v="6"/>
    <x v="12"/>
    <x v="8"/>
    <x v="78"/>
    <x v="0"/>
    <x v="0"/>
    <x v="0"/>
    <x v="0"/>
    <x v="0"/>
    <x v="1"/>
    <x v="0"/>
    <x v="0"/>
    <x v="0"/>
    <x v="0"/>
    <x v="0"/>
    <x v="0"/>
    <m/>
    <x v="1"/>
    <x v="0"/>
    <x v="1"/>
    <x v="0"/>
    <x v="14"/>
  </r>
  <r>
    <s v="2024/Kelian Dalam/Tower"/>
    <x v="14"/>
    <x v="6"/>
    <x v="12"/>
    <x v="2"/>
    <x v="16"/>
    <x v="0"/>
    <x v="0"/>
    <x v="0"/>
    <x v="0"/>
    <x v="0"/>
    <x v="1"/>
    <x v="0"/>
    <x v="0"/>
    <x v="0"/>
    <x v="0"/>
    <x v="0"/>
    <x v="0"/>
    <m/>
    <x v="1"/>
    <x v="18"/>
    <x v="1"/>
    <x v="0"/>
    <x v="14"/>
  </r>
  <r>
    <s v="2024/Dempar/Tower"/>
    <x v="14"/>
    <x v="6"/>
    <x v="12"/>
    <x v="5"/>
    <x v="50"/>
    <x v="0"/>
    <x v="0"/>
    <x v="0"/>
    <x v="0"/>
    <x v="0"/>
    <x v="1"/>
    <x v="0"/>
    <x v="0"/>
    <x v="0"/>
    <x v="0"/>
    <x v="0"/>
    <x v="0"/>
    <s v="E.115ᴼ30'59,1'"/>
    <x v="1"/>
    <x v="13"/>
    <x v="1"/>
    <x v="0"/>
    <x v="14"/>
  </r>
  <r>
    <s v="2024/Intu Lingau/Tower"/>
    <x v="14"/>
    <x v="6"/>
    <x v="12"/>
    <x v="5"/>
    <x v="49"/>
    <x v="0"/>
    <x v="0"/>
    <x v="0"/>
    <x v="0"/>
    <x v="0"/>
    <x v="1"/>
    <x v="0"/>
    <x v="0"/>
    <x v="0"/>
    <x v="0"/>
    <x v="0"/>
    <x v="5"/>
    <s v="115.3481"/>
    <x v="1"/>
    <x v="14"/>
    <x v="1"/>
    <x v="0"/>
    <x v="14"/>
  </r>
  <r>
    <s v="2024/Lakan Bilem/Tower"/>
    <x v="14"/>
    <x v="6"/>
    <x v="12"/>
    <x v="5"/>
    <x v="25"/>
    <x v="0"/>
    <x v="0"/>
    <x v="0"/>
    <x v="0"/>
    <x v="0"/>
    <x v="1"/>
    <x v="0"/>
    <x v="0"/>
    <x v="0"/>
    <x v="0"/>
    <x v="0"/>
    <x v="0"/>
    <m/>
    <x v="1"/>
    <x v="17"/>
    <x v="1"/>
    <x v="0"/>
    <x v="14"/>
  </r>
  <r>
    <s v="2024/Anan Jaya/VSAT"/>
    <x v="15"/>
    <x v="6"/>
    <x v="12"/>
    <x v="11"/>
    <x v="109"/>
    <x v="0"/>
    <x v="0"/>
    <x v="0"/>
    <x v="0"/>
    <x v="0"/>
    <x v="1"/>
    <x v="1"/>
    <x v="1"/>
    <x v="1"/>
    <x v="1"/>
    <x v="0"/>
    <x v="0"/>
    <m/>
    <x v="0"/>
    <x v="0"/>
    <x v="0"/>
    <x v="0"/>
    <x v="15"/>
  </r>
  <r>
    <s v="2024/Kenyanyan/VSAT"/>
    <x v="15"/>
    <x v="6"/>
    <x v="12"/>
    <x v="12"/>
    <x v="146"/>
    <x v="0"/>
    <x v="0"/>
    <x v="0"/>
    <x v="0"/>
    <x v="0"/>
    <x v="1"/>
    <x v="1"/>
    <x v="1"/>
    <x v="1"/>
    <x v="1"/>
    <x v="0"/>
    <x v="0"/>
    <m/>
    <x v="0"/>
    <x v="0"/>
    <x v="0"/>
    <x v="0"/>
    <x v="15"/>
  </r>
  <r>
    <s v="2024/Rikong/VSAT"/>
    <x v="15"/>
    <x v="6"/>
    <x v="12"/>
    <x v="12"/>
    <x v="113"/>
    <x v="0"/>
    <x v="0"/>
    <x v="0"/>
    <x v="0"/>
    <x v="0"/>
    <x v="1"/>
    <x v="1"/>
    <x v="1"/>
    <x v="1"/>
    <x v="1"/>
    <x v="0"/>
    <x v="0"/>
    <m/>
    <x v="0"/>
    <x v="0"/>
    <x v="0"/>
    <x v="0"/>
    <x v="15"/>
  </r>
  <r>
    <s v="2024/Muara Kelawit/VSAT"/>
    <x v="15"/>
    <x v="6"/>
    <x v="12"/>
    <x v="12"/>
    <x v="117"/>
    <x v="0"/>
    <x v="0"/>
    <x v="0"/>
    <x v="0"/>
    <x v="0"/>
    <x v="1"/>
    <x v="1"/>
    <x v="1"/>
    <x v="2"/>
    <x v="1"/>
    <x v="0"/>
    <x v="0"/>
    <m/>
    <x v="0"/>
    <x v="0"/>
    <x v="0"/>
    <x v="0"/>
    <x v="15"/>
  </r>
  <r>
    <s v="2024/Muara Ponak/VSAT"/>
    <x v="15"/>
    <x v="6"/>
    <x v="12"/>
    <x v="12"/>
    <x v="116"/>
    <x v="0"/>
    <x v="0"/>
    <x v="0"/>
    <x v="0"/>
    <x v="0"/>
    <x v="1"/>
    <x v="1"/>
    <x v="1"/>
    <x v="1"/>
    <x v="1"/>
    <x v="0"/>
    <x v="0"/>
    <m/>
    <x v="0"/>
    <x v="0"/>
    <x v="0"/>
    <x v="0"/>
    <x v="15"/>
  </r>
  <r>
    <s v="2024/Kendesiq/VSAT"/>
    <x v="15"/>
    <x v="6"/>
    <x v="12"/>
    <x v="12"/>
    <x v="193"/>
    <x v="0"/>
    <x v="0"/>
    <x v="0"/>
    <x v="0"/>
    <x v="0"/>
    <x v="1"/>
    <x v="1"/>
    <x v="1"/>
    <x v="1"/>
    <x v="1"/>
    <x v="0"/>
    <x v="0"/>
    <m/>
    <x v="0"/>
    <x v="0"/>
    <x v="0"/>
    <x v="0"/>
    <x v="15"/>
  </r>
  <r>
    <s v="2024/Bentas/VSAT"/>
    <x v="15"/>
    <x v="6"/>
    <x v="12"/>
    <x v="12"/>
    <x v="173"/>
    <x v="0"/>
    <x v="0"/>
    <x v="0"/>
    <x v="0"/>
    <x v="0"/>
    <x v="1"/>
    <x v="1"/>
    <x v="1"/>
    <x v="4"/>
    <x v="1"/>
    <x v="0"/>
    <x v="0"/>
    <m/>
    <x v="0"/>
    <x v="0"/>
    <x v="0"/>
    <x v="0"/>
    <x v="15"/>
  </r>
  <r>
    <s v="2024/Jelmu Sibak/VSAT"/>
    <x v="15"/>
    <x v="6"/>
    <x v="12"/>
    <x v="11"/>
    <x v="106"/>
    <x v="0"/>
    <x v="0"/>
    <x v="0"/>
    <x v="0"/>
    <x v="0"/>
    <x v="1"/>
    <x v="1"/>
    <x v="1"/>
    <x v="1"/>
    <x v="1"/>
    <x v="0"/>
    <x v="0"/>
    <m/>
    <x v="0"/>
    <x v="0"/>
    <x v="0"/>
    <x v="0"/>
    <x v="15"/>
  </r>
  <r>
    <s v="2024/Penawang/VSAT"/>
    <x v="15"/>
    <x v="6"/>
    <x v="12"/>
    <x v="12"/>
    <x v="114"/>
    <x v="0"/>
    <x v="0"/>
    <x v="0"/>
    <x v="0"/>
    <x v="0"/>
    <x v="1"/>
    <x v="1"/>
    <x v="1"/>
    <x v="1"/>
    <x v="1"/>
    <x v="0"/>
    <x v="0"/>
    <m/>
    <x v="0"/>
    <x v="0"/>
    <x v="0"/>
    <x v="0"/>
    <x v="15"/>
  </r>
  <r>
    <s v="2024/Randa Empas/VSAT"/>
    <x v="15"/>
    <x v="6"/>
    <x v="12"/>
    <x v="11"/>
    <x v="104"/>
    <x v="0"/>
    <x v="0"/>
    <x v="0"/>
    <x v="0"/>
    <x v="0"/>
    <x v="1"/>
    <x v="1"/>
    <x v="1"/>
    <x v="1"/>
    <x v="1"/>
    <x v="0"/>
    <x v="0"/>
    <m/>
    <x v="0"/>
    <x v="0"/>
    <x v="0"/>
    <x v="0"/>
    <x v="15"/>
  </r>
  <r>
    <s v="2024/Tanjung Soke/VSAT"/>
    <x v="15"/>
    <x v="6"/>
    <x v="12"/>
    <x v="0"/>
    <x v="0"/>
    <x v="0"/>
    <x v="0"/>
    <x v="0"/>
    <x v="0"/>
    <x v="0"/>
    <x v="1"/>
    <x v="1"/>
    <x v="1"/>
    <x v="2"/>
    <x v="1"/>
    <x v="0"/>
    <x v="0"/>
    <m/>
    <x v="0"/>
    <x v="0"/>
    <x v="0"/>
    <x v="0"/>
    <x v="15"/>
  </r>
  <r>
    <s v="2024/Tukuq/VSAT"/>
    <x v="15"/>
    <x v="6"/>
    <x v="12"/>
    <x v="11"/>
    <x v="100"/>
    <x v="0"/>
    <x v="0"/>
    <x v="0"/>
    <x v="0"/>
    <x v="0"/>
    <x v="1"/>
    <x v="1"/>
    <x v="1"/>
    <x v="1"/>
    <x v="1"/>
    <x v="0"/>
    <x v="0"/>
    <m/>
    <x v="0"/>
    <x v="0"/>
    <x v="0"/>
    <x v="0"/>
    <x v="15"/>
  </r>
  <r>
    <s v="2024/Mancong/VSAT"/>
    <x v="15"/>
    <x v="6"/>
    <x v="12"/>
    <x v="10"/>
    <x v="120"/>
    <x v="0"/>
    <x v="0"/>
    <x v="0"/>
    <x v="0"/>
    <x v="0"/>
    <x v="1"/>
    <x v="1"/>
    <x v="1"/>
    <x v="2"/>
    <x v="1"/>
    <x v="0"/>
    <x v="0"/>
    <m/>
    <x v="0"/>
    <x v="0"/>
    <x v="0"/>
    <x v="0"/>
    <x v="15"/>
  </r>
  <r>
    <s v="2024/Lemper/VSAT"/>
    <x v="15"/>
    <x v="6"/>
    <x v="12"/>
    <x v="0"/>
    <x v="131"/>
    <x v="0"/>
    <x v="0"/>
    <x v="0"/>
    <x v="0"/>
    <x v="0"/>
    <x v="1"/>
    <x v="1"/>
    <x v="1"/>
    <x v="2"/>
    <x v="1"/>
    <x v="0"/>
    <x v="0"/>
    <m/>
    <x v="0"/>
    <x v="0"/>
    <x v="0"/>
    <x v="0"/>
    <x v="15"/>
  </r>
  <r>
    <s v="2024/Lemper/VSAT"/>
    <x v="15"/>
    <x v="6"/>
    <x v="13"/>
    <x v="0"/>
    <x v="131"/>
    <x v="0"/>
    <x v="0"/>
    <x v="0"/>
    <x v="0"/>
    <x v="0"/>
    <x v="1"/>
    <x v="2"/>
    <x v="1"/>
    <x v="1"/>
    <x v="1"/>
    <x v="0"/>
    <x v="0"/>
    <m/>
    <x v="0"/>
    <x v="0"/>
    <x v="0"/>
    <x v="0"/>
    <x v="15"/>
  </r>
  <r>
    <s v="2024/Lendian Liang Nayuk/VSAT"/>
    <x v="15"/>
    <x v="6"/>
    <x v="12"/>
    <x v="12"/>
    <x v="118"/>
    <x v="0"/>
    <x v="0"/>
    <x v="0"/>
    <x v="0"/>
    <x v="0"/>
    <x v="1"/>
    <x v="1"/>
    <x v="1"/>
    <x v="2"/>
    <x v="1"/>
    <x v="0"/>
    <x v="0"/>
    <m/>
    <x v="0"/>
    <x v="0"/>
    <x v="0"/>
    <x v="0"/>
    <x v="15"/>
  </r>
  <r>
    <s v="2024/Deraya/VSAT"/>
    <x v="15"/>
    <x v="6"/>
    <x v="12"/>
    <x v="0"/>
    <x v="135"/>
    <x v="0"/>
    <x v="0"/>
    <x v="0"/>
    <x v="0"/>
    <x v="0"/>
    <x v="1"/>
    <x v="1"/>
    <x v="1"/>
    <x v="1"/>
    <x v="1"/>
    <x v="0"/>
    <x v="0"/>
    <m/>
    <x v="0"/>
    <x v="0"/>
    <x v="0"/>
    <x v="0"/>
    <x v="15"/>
  </r>
  <r>
    <s v="2024/Deraya/VSAT"/>
    <x v="15"/>
    <x v="6"/>
    <x v="13"/>
    <x v="0"/>
    <x v="135"/>
    <x v="0"/>
    <x v="0"/>
    <x v="0"/>
    <x v="0"/>
    <x v="0"/>
    <x v="1"/>
    <x v="3"/>
    <x v="1"/>
    <x v="1"/>
    <x v="1"/>
    <x v="0"/>
    <x v="0"/>
    <m/>
    <x v="0"/>
    <x v="0"/>
    <x v="0"/>
    <x v="0"/>
    <x v="15"/>
  </r>
  <r>
    <s v="2024/Gerunggung/VSAT"/>
    <x v="15"/>
    <x v="6"/>
    <x v="12"/>
    <x v="0"/>
    <x v="134"/>
    <x v="0"/>
    <x v="0"/>
    <x v="0"/>
    <x v="0"/>
    <x v="0"/>
    <x v="1"/>
    <x v="1"/>
    <x v="1"/>
    <x v="1"/>
    <x v="1"/>
    <x v="0"/>
    <x v="0"/>
    <m/>
    <x v="0"/>
    <x v="0"/>
    <x v="0"/>
    <x v="0"/>
    <x v="15"/>
  </r>
  <r>
    <s v="2024/Muara Siram /VSAT"/>
    <x v="15"/>
    <x v="6"/>
    <x v="12"/>
    <x v="0"/>
    <x v="128"/>
    <x v="0"/>
    <x v="0"/>
    <x v="0"/>
    <x v="0"/>
    <x v="0"/>
    <x v="1"/>
    <x v="1"/>
    <x v="1"/>
    <x v="1"/>
    <x v="1"/>
    <x v="0"/>
    <x v="0"/>
    <m/>
    <x v="0"/>
    <x v="0"/>
    <x v="0"/>
    <x v="0"/>
    <x v="15"/>
  </r>
  <r>
    <s v="2024/Pereng Talik/VSAT"/>
    <x v="15"/>
    <x v="6"/>
    <x v="12"/>
    <x v="0"/>
    <x v="124"/>
    <x v="0"/>
    <x v="0"/>
    <x v="0"/>
    <x v="0"/>
    <x v="0"/>
    <x v="1"/>
    <x v="1"/>
    <x v="1"/>
    <x v="1"/>
    <x v="1"/>
    <x v="0"/>
    <x v="0"/>
    <m/>
    <x v="0"/>
    <x v="0"/>
    <x v="0"/>
    <x v="0"/>
    <x v="15"/>
  </r>
  <r>
    <s v="2024/Resak/VSAT"/>
    <x v="15"/>
    <x v="6"/>
    <x v="12"/>
    <x v="0"/>
    <x v="123"/>
    <x v="0"/>
    <x v="0"/>
    <x v="0"/>
    <x v="0"/>
    <x v="0"/>
    <x v="1"/>
    <x v="1"/>
    <x v="1"/>
    <x v="1"/>
    <x v="1"/>
    <x v="0"/>
    <x v="0"/>
    <m/>
    <x v="0"/>
    <x v="0"/>
    <x v="0"/>
    <x v="0"/>
    <x v="15"/>
  </r>
  <r>
    <s v="2024/Suakong/VSAT"/>
    <x v="15"/>
    <x v="6"/>
    <x v="12"/>
    <x v="11"/>
    <x v="102"/>
    <x v="0"/>
    <x v="0"/>
    <x v="0"/>
    <x v="0"/>
    <x v="0"/>
    <x v="1"/>
    <x v="1"/>
    <x v="1"/>
    <x v="1"/>
    <x v="1"/>
    <x v="0"/>
    <x v="0"/>
    <m/>
    <x v="0"/>
    <x v="0"/>
    <x v="0"/>
    <x v="0"/>
    <x v="15"/>
  </r>
  <r>
    <s v="2024/Besiq (Besik)/VSAT"/>
    <x v="15"/>
    <x v="6"/>
    <x v="12"/>
    <x v="13"/>
    <x v="157"/>
    <x v="0"/>
    <x v="0"/>
    <x v="0"/>
    <x v="0"/>
    <x v="0"/>
    <x v="1"/>
    <x v="1"/>
    <x v="1"/>
    <x v="1"/>
    <x v="1"/>
    <x v="0"/>
    <x v="0"/>
    <m/>
    <x v="0"/>
    <x v="0"/>
    <x v="0"/>
    <x v="0"/>
    <x v="15"/>
  </r>
  <r>
    <s v="2024/Mantar/VSAT"/>
    <x v="15"/>
    <x v="6"/>
    <x v="12"/>
    <x v="13"/>
    <x v="189"/>
    <x v="0"/>
    <x v="0"/>
    <x v="0"/>
    <x v="0"/>
    <x v="0"/>
    <x v="1"/>
    <x v="1"/>
    <x v="1"/>
    <x v="4"/>
    <x v="1"/>
    <x v="0"/>
    <x v="0"/>
    <m/>
    <x v="0"/>
    <x v="0"/>
    <x v="0"/>
    <x v="0"/>
    <x v="15"/>
  </r>
  <r>
    <s v="2024/Muara Tokong/VSAT"/>
    <x v="15"/>
    <x v="6"/>
    <x v="12"/>
    <x v="13"/>
    <x v="184"/>
    <x v="0"/>
    <x v="0"/>
    <x v="0"/>
    <x v="0"/>
    <x v="0"/>
    <x v="1"/>
    <x v="1"/>
    <x v="1"/>
    <x v="1"/>
    <x v="1"/>
    <x v="0"/>
    <x v="0"/>
    <m/>
    <x v="0"/>
    <x v="0"/>
    <x v="0"/>
    <x v="0"/>
    <x v="15"/>
  </r>
  <r>
    <s v="2024/Muara Asa/VSAT"/>
    <x v="15"/>
    <x v="6"/>
    <x v="12"/>
    <x v="7"/>
    <x v="60"/>
    <x v="0"/>
    <x v="0"/>
    <x v="0"/>
    <x v="0"/>
    <x v="0"/>
    <x v="1"/>
    <x v="1"/>
    <x v="1"/>
    <x v="1"/>
    <x v="1"/>
    <x v="0"/>
    <x v="0"/>
    <m/>
    <x v="0"/>
    <x v="0"/>
    <x v="0"/>
    <x v="0"/>
    <x v="15"/>
  </r>
  <r>
    <s v="2024/Lakan Bilem/VSAT"/>
    <x v="15"/>
    <x v="6"/>
    <x v="12"/>
    <x v="5"/>
    <x v="25"/>
    <x v="0"/>
    <x v="0"/>
    <x v="0"/>
    <x v="0"/>
    <x v="0"/>
    <x v="1"/>
    <x v="1"/>
    <x v="1"/>
    <x v="1"/>
    <x v="1"/>
    <x v="0"/>
    <x v="0"/>
    <m/>
    <x v="0"/>
    <x v="0"/>
    <x v="0"/>
    <x v="0"/>
    <x v="15"/>
  </r>
  <r>
    <s v="2024/Sentalar/VSAT"/>
    <x v="15"/>
    <x v="6"/>
    <x v="12"/>
    <x v="5"/>
    <x v="21"/>
    <x v="0"/>
    <x v="0"/>
    <x v="0"/>
    <x v="0"/>
    <x v="0"/>
    <x v="1"/>
    <x v="1"/>
    <x v="1"/>
    <x v="1"/>
    <x v="1"/>
    <x v="0"/>
    <x v="0"/>
    <m/>
    <x v="0"/>
    <x v="0"/>
    <x v="0"/>
    <x v="0"/>
    <x v="15"/>
  </r>
  <r>
    <s v="2024/Kelubaq/VSAT"/>
    <x v="15"/>
    <x v="6"/>
    <x v="12"/>
    <x v="2"/>
    <x v="15"/>
    <x v="0"/>
    <x v="0"/>
    <x v="0"/>
    <x v="0"/>
    <x v="0"/>
    <x v="1"/>
    <x v="1"/>
    <x v="1"/>
    <x v="2"/>
    <x v="1"/>
    <x v="0"/>
    <x v="0"/>
    <m/>
    <x v="0"/>
    <x v="0"/>
    <x v="0"/>
    <x v="0"/>
    <x v="15"/>
  </r>
  <r>
    <s v="2024/Kelian Dalam/VSAT"/>
    <x v="15"/>
    <x v="6"/>
    <x v="12"/>
    <x v="2"/>
    <x v="16"/>
    <x v="0"/>
    <x v="0"/>
    <x v="0"/>
    <x v="0"/>
    <x v="0"/>
    <x v="1"/>
    <x v="1"/>
    <x v="1"/>
    <x v="4"/>
    <x v="1"/>
    <x v="0"/>
    <x v="0"/>
    <m/>
    <x v="0"/>
    <x v="0"/>
    <x v="0"/>
    <x v="0"/>
    <x v="15"/>
  </r>
  <r>
    <s v="2024/Muyub/Muyup Ulu/VSAT"/>
    <x v="15"/>
    <x v="6"/>
    <x v="12"/>
    <x v="2"/>
    <x v="11"/>
    <x v="0"/>
    <x v="0"/>
    <x v="0"/>
    <x v="0"/>
    <x v="0"/>
    <x v="1"/>
    <x v="1"/>
    <x v="1"/>
    <x v="1"/>
    <x v="1"/>
    <x v="0"/>
    <x v="0"/>
    <m/>
    <x v="0"/>
    <x v="0"/>
    <x v="0"/>
    <x v="0"/>
    <x v="15"/>
  </r>
  <r>
    <s v="2024/Tukul/VSAT"/>
    <x v="15"/>
    <x v="6"/>
    <x v="12"/>
    <x v="2"/>
    <x v="5"/>
    <x v="0"/>
    <x v="0"/>
    <x v="0"/>
    <x v="0"/>
    <x v="0"/>
    <x v="1"/>
    <x v="1"/>
    <x v="1"/>
    <x v="1"/>
    <x v="1"/>
    <x v="0"/>
    <x v="0"/>
    <m/>
    <x v="0"/>
    <x v="0"/>
    <x v="0"/>
    <x v="0"/>
    <x v="15"/>
  </r>
  <r>
    <s v="2024/Gabung Baru/VSAT"/>
    <x v="15"/>
    <x v="6"/>
    <x v="12"/>
    <x v="2"/>
    <x v="4"/>
    <x v="0"/>
    <x v="0"/>
    <x v="0"/>
    <x v="0"/>
    <x v="0"/>
    <x v="1"/>
    <x v="1"/>
    <x v="1"/>
    <x v="1"/>
    <x v="1"/>
    <x v="0"/>
    <x v="0"/>
    <m/>
    <x v="0"/>
    <x v="0"/>
    <x v="0"/>
    <x v="0"/>
    <x v="15"/>
  </r>
  <r>
    <s v="2024/Kelian Luar/VSAT"/>
    <x v="15"/>
    <x v="6"/>
    <x v="12"/>
    <x v="4"/>
    <x v="37"/>
    <x v="0"/>
    <x v="0"/>
    <x v="0"/>
    <x v="0"/>
    <x v="0"/>
    <x v="1"/>
    <x v="1"/>
    <x v="1"/>
    <x v="1"/>
    <x v="1"/>
    <x v="0"/>
    <x v="0"/>
    <m/>
    <x v="0"/>
    <x v="0"/>
    <x v="0"/>
    <x v="0"/>
    <x v="15"/>
  </r>
  <r>
    <s v="2024/Kelian Luar/VSAT"/>
    <x v="15"/>
    <x v="6"/>
    <x v="12"/>
    <x v="4"/>
    <x v="37"/>
    <x v="0"/>
    <x v="0"/>
    <x v="0"/>
    <x v="0"/>
    <x v="0"/>
    <x v="1"/>
    <x v="4"/>
    <x v="1"/>
    <x v="1"/>
    <x v="1"/>
    <x v="0"/>
    <x v="0"/>
    <m/>
    <x v="0"/>
    <x v="0"/>
    <x v="0"/>
    <x v="0"/>
    <x v="15"/>
  </r>
  <r>
    <s v="2024/Kelian Luar/VSAT"/>
    <x v="15"/>
    <x v="6"/>
    <x v="12"/>
    <x v="4"/>
    <x v="37"/>
    <x v="0"/>
    <x v="0"/>
    <x v="0"/>
    <x v="0"/>
    <x v="0"/>
    <x v="1"/>
    <x v="3"/>
    <x v="1"/>
    <x v="1"/>
    <x v="1"/>
    <x v="0"/>
    <x v="0"/>
    <m/>
    <x v="0"/>
    <x v="0"/>
    <x v="0"/>
    <x v="0"/>
    <x v="15"/>
  </r>
  <r>
    <s v="2024/Kelian Luar/VSAT"/>
    <x v="15"/>
    <x v="6"/>
    <x v="12"/>
    <x v="4"/>
    <x v="37"/>
    <x v="0"/>
    <x v="0"/>
    <x v="0"/>
    <x v="0"/>
    <x v="0"/>
    <x v="1"/>
    <x v="5"/>
    <x v="1"/>
    <x v="1"/>
    <x v="1"/>
    <x v="0"/>
    <x v="0"/>
    <m/>
    <x v="0"/>
    <x v="0"/>
    <x v="0"/>
    <x v="0"/>
    <x v="15"/>
  </r>
  <r>
    <s v="2024/Kelian/VSAT"/>
    <x v="15"/>
    <x v="6"/>
    <x v="12"/>
    <x v="13"/>
    <x v="191"/>
    <x v="0"/>
    <x v="0"/>
    <x v="0"/>
    <x v="0"/>
    <x v="0"/>
    <x v="1"/>
    <x v="1"/>
    <x v="1"/>
    <x v="1"/>
    <x v="1"/>
    <x v="0"/>
    <x v="0"/>
    <m/>
    <x v="0"/>
    <x v="0"/>
    <x v="0"/>
    <x v="0"/>
    <x v="15"/>
  </r>
  <r>
    <s v="2024/Long Daliq/VSAT"/>
    <x v="15"/>
    <x v="6"/>
    <x v="12"/>
    <x v="4"/>
    <x v="46"/>
    <x v="0"/>
    <x v="0"/>
    <x v="0"/>
    <x v="0"/>
    <x v="0"/>
    <x v="1"/>
    <x v="1"/>
    <x v="1"/>
    <x v="1"/>
    <x v="1"/>
    <x v="0"/>
    <x v="0"/>
    <m/>
    <x v="0"/>
    <x v="0"/>
    <x v="0"/>
    <x v="0"/>
    <x v="15"/>
  </r>
  <r>
    <s v="2024/Ujoh Halang/VSAT"/>
    <x v="15"/>
    <x v="6"/>
    <x v="12"/>
    <x v="4"/>
    <x v="6"/>
    <x v="0"/>
    <x v="0"/>
    <x v="0"/>
    <x v="0"/>
    <x v="0"/>
    <x v="1"/>
    <x v="1"/>
    <x v="1"/>
    <x v="1"/>
    <x v="1"/>
    <x v="0"/>
    <x v="0"/>
    <m/>
    <x v="0"/>
    <x v="0"/>
    <x v="0"/>
    <x v="0"/>
    <x v="15"/>
  </r>
  <r>
    <s v="2024/Tondoh/VSAT"/>
    <x v="15"/>
    <x v="6"/>
    <x v="12"/>
    <x v="6"/>
    <x v="98"/>
    <x v="0"/>
    <x v="0"/>
    <x v="0"/>
    <x v="0"/>
    <x v="0"/>
    <x v="1"/>
    <x v="1"/>
    <x v="1"/>
    <x v="2"/>
    <x v="1"/>
    <x v="0"/>
    <x v="0"/>
    <m/>
    <x v="0"/>
    <x v="0"/>
    <x v="0"/>
    <x v="0"/>
    <x v="15"/>
  </r>
  <r>
    <s v="2024/Merayaq/VSAT"/>
    <x v="15"/>
    <x v="6"/>
    <x v="12"/>
    <x v="6"/>
    <x v="31"/>
    <x v="0"/>
    <x v="0"/>
    <x v="0"/>
    <x v="0"/>
    <x v="0"/>
    <x v="1"/>
    <x v="1"/>
    <x v="1"/>
    <x v="4"/>
    <x v="1"/>
    <x v="0"/>
    <x v="0"/>
    <m/>
    <x v="0"/>
    <x v="0"/>
    <x v="0"/>
    <x v="0"/>
    <x v="15"/>
  </r>
  <r>
    <s v="2024/Muara Kalaq/VSAT"/>
    <x v="15"/>
    <x v="6"/>
    <x v="12"/>
    <x v="6"/>
    <x v="47"/>
    <x v="0"/>
    <x v="0"/>
    <x v="0"/>
    <x v="0"/>
    <x v="0"/>
    <x v="1"/>
    <x v="1"/>
    <x v="1"/>
    <x v="1"/>
    <x v="1"/>
    <x v="0"/>
    <x v="0"/>
    <m/>
    <x v="0"/>
    <x v="0"/>
    <x v="0"/>
    <x v="0"/>
    <x v="15"/>
  </r>
  <r>
    <s v="2024/Sakaq Tada/VSAT"/>
    <x v="15"/>
    <x v="6"/>
    <x v="12"/>
    <x v="6"/>
    <x v="96"/>
    <x v="0"/>
    <x v="0"/>
    <x v="0"/>
    <x v="0"/>
    <x v="0"/>
    <x v="1"/>
    <x v="1"/>
    <x v="1"/>
    <x v="1"/>
    <x v="1"/>
    <x v="0"/>
    <x v="0"/>
    <m/>
    <x v="0"/>
    <x v="0"/>
    <x v="0"/>
    <x v="0"/>
    <x v="15"/>
  </r>
  <r>
    <s v="2024/Jerang Dayak/VSAT"/>
    <x v="15"/>
    <x v="6"/>
    <x v="12"/>
    <x v="15"/>
    <x v="165"/>
    <x v="0"/>
    <x v="0"/>
    <x v="0"/>
    <x v="0"/>
    <x v="0"/>
    <x v="1"/>
    <x v="1"/>
    <x v="1"/>
    <x v="2"/>
    <x v="1"/>
    <x v="0"/>
    <x v="0"/>
    <m/>
    <x v="0"/>
    <x v="0"/>
    <x v="0"/>
    <x v="0"/>
    <x v="15"/>
  </r>
  <r>
    <s v="2024/Muara Beloan/VSAT"/>
    <x v="15"/>
    <x v="6"/>
    <x v="12"/>
    <x v="15"/>
    <x v="161"/>
    <x v="0"/>
    <x v="0"/>
    <x v="0"/>
    <x v="0"/>
    <x v="0"/>
    <x v="1"/>
    <x v="1"/>
    <x v="1"/>
    <x v="4"/>
    <x v="1"/>
    <x v="0"/>
    <x v="0"/>
    <m/>
    <x v="0"/>
    <x v="0"/>
    <x v="0"/>
    <x v="0"/>
    <x v="15"/>
  </r>
  <r>
    <s v="2024/Dasaq/VSAT"/>
    <x v="15"/>
    <x v="6"/>
    <x v="12"/>
    <x v="15"/>
    <x v="167"/>
    <x v="0"/>
    <x v="0"/>
    <x v="0"/>
    <x v="0"/>
    <x v="0"/>
    <x v="1"/>
    <x v="1"/>
    <x v="1"/>
    <x v="4"/>
    <x v="1"/>
    <x v="0"/>
    <x v="0"/>
    <m/>
    <x v="0"/>
    <x v="0"/>
    <x v="0"/>
    <x v="0"/>
    <x v="15"/>
  </r>
  <r>
    <s v="2024/Jerang Melayu/VSAT"/>
    <x v="15"/>
    <x v="6"/>
    <x v="12"/>
    <x v="15"/>
    <x v="164"/>
    <x v="0"/>
    <x v="0"/>
    <x v="0"/>
    <x v="0"/>
    <x v="0"/>
    <x v="1"/>
    <x v="1"/>
    <x v="1"/>
    <x v="4"/>
    <x v="1"/>
    <x v="0"/>
    <x v="0"/>
    <m/>
    <x v="0"/>
    <x v="0"/>
    <x v="0"/>
    <x v="0"/>
    <x v="15"/>
  </r>
  <r>
    <s v="2024/Lumpat Dahuq/VSAT"/>
    <x v="15"/>
    <x v="6"/>
    <x v="12"/>
    <x v="13"/>
    <x v="190"/>
    <x v="0"/>
    <x v="0"/>
    <x v="0"/>
    <x v="0"/>
    <x v="0"/>
    <x v="1"/>
    <x v="1"/>
    <x v="1"/>
    <x v="1"/>
    <x v="1"/>
    <x v="0"/>
    <x v="0"/>
    <m/>
    <x v="0"/>
    <x v="0"/>
    <x v="0"/>
    <x v="0"/>
    <x v="15"/>
  </r>
  <r>
    <s v="2024/Keliway/VSAT"/>
    <x v="15"/>
    <x v="6"/>
    <x v="12"/>
    <x v="4"/>
    <x v="27"/>
    <x v="0"/>
    <x v="0"/>
    <x v="0"/>
    <x v="0"/>
    <x v="0"/>
    <x v="1"/>
    <x v="1"/>
    <x v="1"/>
    <x v="1"/>
    <x v="1"/>
    <x v="0"/>
    <x v="0"/>
    <m/>
    <x v="0"/>
    <x v="0"/>
    <x v="0"/>
    <x v="0"/>
    <x v="15"/>
  </r>
  <r>
    <s v="2024/Abit/VSAT"/>
    <x v="15"/>
    <x v="6"/>
    <x v="12"/>
    <x v="6"/>
    <x v="39"/>
    <x v="0"/>
    <x v="0"/>
    <x v="0"/>
    <x v="0"/>
    <x v="0"/>
    <x v="1"/>
    <x v="1"/>
    <x v="1"/>
    <x v="1"/>
    <x v="1"/>
    <x v="0"/>
    <x v="0"/>
    <m/>
    <x v="0"/>
    <x v="0"/>
    <x v="0"/>
    <x v="0"/>
    <x v="15"/>
  </r>
  <r>
    <s v="2024/Jambuk Makmur/VSAT"/>
    <x v="16"/>
    <x v="6"/>
    <x v="13"/>
    <x v="0"/>
    <x v="132"/>
    <x v="0"/>
    <x v="0"/>
    <x v="0"/>
    <x v="0"/>
    <x v="0"/>
    <x v="1"/>
    <x v="6"/>
    <x v="1"/>
    <x v="1"/>
    <x v="1"/>
    <x v="0"/>
    <x v="0"/>
    <m/>
    <x v="0"/>
    <x v="0"/>
    <x v="0"/>
    <x v="0"/>
    <x v="16"/>
  </r>
  <r>
    <s v="2024/Tering Lama/Jaringan"/>
    <x v="17"/>
    <x v="6"/>
    <x v="14"/>
    <x v="2"/>
    <x v="8"/>
    <x v="1"/>
    <x v="3"/>
    <x v="2"/>
    <x v="2"/>
    <x v="0"/>
    <x v="4"/>
    <x v="0"/>
    <x v="0"/>
    <x v="0"/>
    <x v="0"/>
    <x v="0"/>
    <x v="0"/>
    <m/>
    <x v="0"/>
    <x v="0"/>
    <x v="0"/>
    <x v="0"/>
    <x v="17"/>
  </r>
  <r>
    <s v="2024/Tering Seberang/Jaringan"/>
    <x v="18"/>
    <x v="6"/>
    <x v="14"/>
    <x v="2"/>
    <x v="7"/>
    <x v="1"/>
    <x v="3"/>
    <x v="2"/>
    <x v="2"/>
    <x v="0"/>
    <x v="4"/>
    <x v="0"/>
    <x v="0"/>
    <x v="0"/>
    <x v="0"/>
    <x v="0"/>
    <x v="0"/>
    <m/>
    <x v="0"/>
    <x v="0"/>
    <x v="0"/>
    <x v="0"/>
    <x v="18"/>
  </r>
  <r>
    <s v="2024/Bukit Harapan/Tower"/>
    <x v="19"/>
    <x v="6"/>
    <x v="15"/>
    <x v="0"/>
    <x v="136"/>
    <x v="0"/>
    <x v="0"/>
    <x v="0"/>
    <x v="0"/>
    <x v="0"/>
    <x v="1"/>
    <x v="0"/>
    <x v="0"/>
    <x v="0"/>
    <x v="0"/>
    <x v="0"/>
    <x v="0"/>
    <m/>
    <x v="1"/>
    <x v="1"/>
    <x v="1"/>
    <x v="0"/>
    <x v="19"/>
  </r>
  <r>
    <s v="2024/Muara Ponak/Tower"/>
    <x v="19"/>
    <x v="6"/>
    <x v="15"/>
    <x v="12"/>
    <x v="116"/>
    <x v="0"/>
    <x v="0"/>
    <x v="0"/>
    <x v="0"/>
    <x v="0"/>
    <x v="1"/>
    <x v="0"/>
    <x v="0"/>
    <x v="0"/>
    <x v="0"/>
    <x v="0"/>
    <x v="0"/>
    <m/>
    <x v="1"/>
    <x v="23"/>
    <x v="1"/>
    <x v="0"/>
    <x v="19"/>
  </r>
  <r>
    <s v="2024/Long Iram Kota/Tower"/>
    <x v="19"/>
    <x v="6"/>
    <x v="15"/>
    <x v="4"/>
    <x v="43"/>
    <x v="0"/>
    <x v="0"/>
    <x v="0"/>
    <x v="0"/>
    <x v="0"/>
    <x v="1"/>
    <x v="0"/>
    <x v="0"/>
    <x v="0"/>
    <x v="0"/>
    <x v="0"/>
    <x v="0"/>
    <s v="E.115ᴼ37'35,0'"/>
    <x v="1"/>
    <x v="1"/>
    <x v="1"/>
    <x v="0"/>
    <x v="19"/>
  </r>
  <r>
    <s v="2024/Tepian Ulaq/Tower"/>
    <x v="19"/>
    <x v="6"/>
    <x v="15"/>
    <x v="15"/>
    <x v="156"/>
    <x v="0"/>
    <x v="0"/>
    <x v="0"/>
    <x v="0"/>
    <x v="0"/>
    <x v="1"/>
    <x v="0"/>
    <x v="0"/>
    <x v="0"/>
    <x v="0"/>
    <x v="0"/>
    <x v="0"/>
    <m/>
    <x v="1"/>
    <x v="2"/>
    <x v="1"/>
    <x v="0"/>
    <x v="19"/>
  </r>
  <r>
    <s v="2024/Penawai/Tower"/>
    <x v="19"/>
    <x v="6"/>
    <x v="15"/>
    <x v="0"/>
    <x v="125"/>
    <x v="0"/>
    <x v="0"/>
    <x v="0"/>
    <x v="0"/>
    <x v="0"/>
    <x v="1"/>
    <x v="0"/>
    <x v="0"/>
    <x v="0"/>
    <x v="0"/>
    <x v="0"/>
    <x v="0"/>
    <s v="E.116 14.217"/>
    <x v="1"/>
    <x v="4"/>
    <x v="1"/>
    <x v="0"/>
    <x v="19"/>
  </r>
  <r>
    <s v="2024/Tanjung Pagar/Tower"/>
    <x v="19"/>
    <x v="6"/>
    <x v="15"/>
    <x v="15"/>
    <x v="168"/>
    <x v="0"/>
    <x v="0"/>
    <x v="0"/>
    <x v="0"/>
    <x v="0"/>
    <x v="1"/>
    <x v="0"/>
    <x v="0"/>
    <x v="0"/>
    <x v="0"/>
    <x v="0"/>
    <x v="0"/>
    <m/>
    <x v="1"/>
    <x v="2"/>
    <x v="1"/>
    <x v="0"/>
    <x v="19"/>
  </r>
  <r>
    <s v="2024/Payang/Jaringan"/>
    <x v="20"/>
    <x v="6"/>
    <x v="14"/>
    <x v="16"/>
    <x v="174"/>
    <x v="3"/>
    <x v="3"/>
    <x v="2"/>
    <x v="2"/>
    <x v="0"/>
    <x v="4"/>
    <x v="0"/>
    <x v="0"/>
    <x v="0"/>
    <x v="0"/>
    <x v="0"/>
    <x v="0"/>
    <m/>
    <x v="0"/>
    <x v="0"/>
    <x v="0"/>
    <x v="0"/>
    <x v="20"/>
  </r>
  <r>
    <s v="2024/Muara Lawa/Jaringan"/>
    <x v="20"/>
    <x v="6"/>
    <x v="14"/>
    <x v="16"/>
    <x v="175"/>
    <x v="4"/>
    <x v="3"/>
    <x v="2"/>
    <x v="2"/>
    <x v="0"/>
    <x v="4"/>
    <x v="0"/>
    <x v="0"/>
    <x v="0"/>
    <x v="0"/>
    <x v="0"/>
    <x v="0"/>
    <m/>
    <x v="0"/>
    <x v="0"/>
    <x v="0"/>
    <x v="0"/>
    <x v="20"/>
  </r>
  <r>
    <s v="2024/Rejo Basuki/Jaringan"/>
    <x v="20"/>
    <x v="6"/>
    <x v="14"/>
    <x v="7"/>
    <x v="54"/>
    <x v="4"/>
    <x v="3"/>
    <x v="2"/>
    <x v="2"/>
    <x v="0"/>
    <x v="4"/>
    <x v="0"/>
    <x v="0"/>
    <x v="0"/>
    <x v="0"/>
    <x v="0"/>
    <x v="0"/>
    <m/>
    <x v="0"/>
    <x v="0"/>
    <x v="0"/>
    <x v="0"/>
    <x v="20"/>
  </r>
  <r>
    <s v="2024/Lambing/Jaringan"/>
    <x v="20"/>
    <x v="6"/>
    <x v="14"/>
    <x v="16"/>
    <x v="178"/>
    <x v="4"/>
    <x v="3"/>
    <x v="2"/>
    <x v="2"/>
    <x v="0"/>
    <x v="4"/>
    <x v="0"/>
    <x v="0"/>
    <x v="0"/>
    <x v="0"/>
    <x v="0"/>
    <x v="0"/>
    <m/>
    <x v="0"/>
    <x v="0"/>
    <x v="0"/>
    <x v="0"/>
    <x v="20"/>
  </r>
  <r>
    <s v="2024/Cempedas/Jaringan"/>
    <x v="20"/>
    <x v="6"/>
    <x v="14"/>
    <x v="16"/>
    <x v="180"/>
    <x v="4"/>
    <x v="3"/>
    <x v="2"/>
    <x v="2"/>
    <x v="0"/>
    <x v="4"/>
    <x v="0"/>
    <x v="0"/>
    <x v="0"/>
    <x v="0"/>
    <x v="0"/>
    <x v="0"/>
    <m/>
    <x v="0"/>
    <x v="0"/>
    <x v="0"/>
    <x v="0"/>
    <x v="20"/>
  </r>
  <r>
    <s v="2024/Muara Tae/Jaringan"/>
    <x v="20"/>
    <x v="6"/>
    <x v="14"/>
    <x v="10"/>
    <x v="143"/>
    <x v="1"/>
    <x v="3"/>
    <x v="2"/>
    <x v="2"/>
    <x v="0"/>
    <x v="4"/>
    <x v="0"/>
    <x v="0"/>
    <x v="0"/>
    <x v="0"/>
    <x v="0"/>
    <x v="0"/>
    <m/>
    <x v="0"/>
    <x v="0"/>
    <x v="0"/>
    <x v="0"/>
    <x v="20"/>
  </r>
  <r>
    <s v="2024/Jengan Danum/Jaringan"/>
    <x v="20"/>
    <x v="6"/>
    <x v="14"/>
    <x v="13"/>
    <x v="171"/>
    <x v="4"/>
    <x v="3"/>
    <x v="2"/>
    <x v="2"/>
    <x v="0"/>
    <x v="4"/>
    <x v="0"/>
    <x v="0"/>
    <x v="0"/>
    <x v="0"/>
    <x v="0"/>
    <x v="0"/>
    <m/>
    <x v="0"/>
    <x v="0"/>
    <x v="0"/>
    <x v="0"/>
    <x v="20"/>
  </r>
  <r>
    <s v="2024/Keay/Jaringan"/>
    <x v="20"/>
    <x v="6"/>
    <x v="14"/>
    <x v="13"/>
    <x v="192"/>
    <x v="4"/>
    <x v="3"/>
    <x v="2"/>
    <x v="2"/>
    <x v="0"/>
    <x v="4"/>
    <x v="0"/>
    <x v="0"/>
    <x v="0"/>
    <x v="0"/>
    <x v="0"/>
    <x v="0"/>
    <m/>
    <x v="0"/>
    <x v="0"/>
    <x v="0"/>
    <x v="0"/>
    <x v="20"/>
  </r>
  <r>
    <s v="2024/Purwadadi/Jaringan"/>
    <x v="20"/>
    <x v="6"/>
    <x v="14"/>
    <x v="8"/>
    <x v="75"/>
    <x v="4"/>
    <x v="3"/>
    <x v="2"/>
    <x v="2"/>
    <x v="0"/>
    <x v="4"/>
    <x v="0"/>
    <x v="0"/>
    <x v="0"/>
    <x v="0"/>
    <x v="0"/>
    <x v="0"/>
    <m/>
    <x v="0"/>
    <x v="0"/>
    <x v="0"/>
    <x v="0"/>
    <x v="20"/>
  </r>
  <r>
    <s v="2024/Muhur/Jaringan"/>
    <x v="20"/>
    <x v="6"/>
    <x v="14"/>
    <x v="12"/>
    <x v="115"/>
    <x v="1"/>
    <x v="3"/>
    <x v="2"/>
    <x v="2"/>
    <x v="0"/>
    <x v="4"/>
    <x v="0"/>
    <x v="0"/>
    <x v="0"/>
    <x v="0"/>
    <x v="0"/>
    <x v="0"/>
    <m/>
    <x v="0"/>
    <x v="0"/>
    <x v="0"/>
    <x v="0"/>
    <x v="20"/>
  </r>
  <r>
    <s v="2024/Belempung Ulaq/Jaringan"/>
    <x v="21"/>
    <x v="6"/>
    <x v="14"/>
    <x v="7"/>
    <x v="67"/>
    <x v="5"/>
    <x v="3"/>
    <x v="0"/>
    <x v="2"/>
    <x v="0"/>
    <x v="4"/>
    <x v="0"/>
    <x v="0"/>
    <x v="0"/>
    <x v="0"/>
    <x v="0"/>
    <x v="0"/>
    <m/>
    <x v="0"/>
    <x v="0"/>
    <x v="0"/>
    <x v="0"/>
    <x v="21"/>
  </r>
  <r>
    <s v="2024/Gerunggung/Jaringan"/>
    <x v="21"/>
    <x v="6"/>
    <x v="14"/>
    <x v="0"/>
    <x v="134"/>
    <x v="2"/>
    <x v="2"/>
    <x v="0"/>
    <x v="2"/>
    <x v="0"/>
    <x v="3"/>
    <x v="0"/>
    <x v="0"/>
    <x v="0"/>
    <x v="0"/>
    <x v="0"/>
    <x v="0"/>
    <m/>
    <x v="0"/>
    <x v="0"/>
    <x v="0"/>
    <x v="0"/>
    <x v="21"/>
  </r>
  <r>
    <s v="2024/Tukul/Jaringan"/>
    <x v="21"/>
    <x v="6"/>
    <x v="14"/>
    <x v="2"/>
    <x v="5"/>
    <x v="6"/>
    <x v="1"/>
    <x v="0"/>
    <x v="2"/>
    <x v="0"/>
    <x v="2"/>
    <x v="0"/>
    <x v="0"/>
    <x v="0"/>
    <x v="0"/>
    <x v="0"/>
    <x v="0"/>
    <m/>
    <x v="0"/>
    <x v="0"/>
    <x v="0"/>
    <x v="0"/>
    <x v="21"/>
  </r>
  <r>
    <s v="2024/Anah/Jaringan"/>
    <x v="21"/>
    <x v="6"/>
    <x v="14"/>
    <x v="4"/>
    <x v="26"/>
    <x v="4"/>
    <x v="1"/>
    <x v="0"/>
    <x v="2"/>
    <x v="0"/>
    <x v="2"/>
    <x v="0"/>
    <x v="0"/>
    <x v="0"/>
    <x v="0"/>
    <x v="0"/>
    <x v="0"/>
    <m/>
    <x v="0"/>
    <x v="0"/>
    <x v="0"/>
    <x v="0"/>
    <x v="21"/>
  </r>
  <r>
    <s v="2024/Kelian Luar/Jaringan"/>
    <x v="21"/>
    <x v="6"/>
    <x v="14"/>
    <x v="4"/>
    <x v="37"/>
    <x v="6"/>
    <x v="1"/>
    <x v="0"/>
    <x v="2"/>
    <x v="0"/>
    <x v="2"/>
    <x v="0"/>
    <x v="0"/>
    <x v="0"/>
    <x v="0"/>
    <x v="0"/>
    <x v="0"/>
    <m/>
    <x v="0"/>
    <x v="0"/>
    <x v="0"/>
    <x v="0"/>
    <x v="21"/>
  </r>
  <r>
    <s v="2024/Benung/Jaringan"/>
    <x v="21"/>
    <x v="6"/>
    <x v="14"/>
    <x v="13"/>
    <x v="149"/>
    <x v="4"/>
    <x v="3"/>
    <x v="0"/>
    <x v="2"/>
    <x v="0"/>
    <x v="4"/>
    <x v="0"/>
    <x v="0"/>
    <x v="0"/>
    <x v="0"/>
    <x v="0"/>
    <x v="0"/>
    <m/>
    <x v="0"/>
    <x v="0"/>
    <x v="0"/>
    <x v="0"/>
    <x v="21"/>
  </r>
  <r>
    <s v="2024/Muyub/Muyup Ulu/Jaringan"/>
    <x v="21"/>
    <x v="6"/>
    <x v="14"/>
    <x v="2"/>
    <x v="11"/>
    <x v="2"/>
    <x v="2"/>
    <x v="0"/>
    <x v="2"/>
    <x v="0"/>
    <x v="3"/>
    <x v="0"/>
    <x v="0"/>
    <x v="0"/>
    <x v="0"/>
    <x v="0"/>
    <x v="0"/>
    <m/>
    <x v="0"/>
    <x v="0"/>
    <x v="0"/>
    <x v="0"/>
    <x v="21"/>
  </r>
  <r>
    <s v="2024/Muara Baroh/Jaringan"/>
    <x v="21"/>
    <x v="6"/>
    <x v="14"/>
    <x v="15"/>
    <x v="162"/>
    <x v="5"/>
    <x v="3"/>
    <x v="0"/>
    <x v="2"/>
    <x v="0"/>
    <x v="4"/>
    <x v="0"/>
    <x v="0"/>
    <x v="0"/>
    <x v="0"/>
    <x v="0"/>
    <x v="0"/>
    <m/>
    <x v="0"/>
    <x v="0"/>
    <x v="0"/>
    <x v="0"/>
    <x v="21"/>
  </r>
  <r>
    <s v="2024/Linggang Bigung/Jaringan"/>
    <x v="21"/>
    <x v="6"/>
    <x v="14"/>
    <x v="8"/>
    <x v="81"/>
    <x v="5"/>
    <x v="3"/>
    <x v="0"/>
    <x v="2"/>
    <x v="0"/>
    <x v="4"/>
    <x v="0"/>
    <x v="0"/>
    <x v="0"/>
    <x v="0"/>
    <x v="0"/>
    <x v="0"/>
    <m/>
    <x v="0"/>
    <x v="0"/>
    <x v="0"/>
    <x v="0"/>
    <x v="21"/>
  </r>
  <r>
    <s v="2024/Sentalar/Jaringan"/>
    <x v="21"/>
    <x v="6"/>
    <x v="14"/>
    <x v="5"/>
    <x v="21"/>
    <x v="2"/>
    <x v="2"/>
    <x v="0"/>
    <x v="2"/>
    <x v="0"/>
    <x v="3"/>
    <x v="0"/>
    <x v="0"/>
    <x v="0"/>
    <x v="0"/>
    <x v="0"/>
    <x v="0"/>
    <m/>
    <x v="0"/>
    <x v="0"/>
    <x v="0"/>
    <x v="0"/>
    <x v="21"/>
  </r>
  <r>
    <s v="2024/Damai Kota/Jaringan"/>
    <x v="21"/>
    <x v="6"/>
    <x v="14"/>
    <x v="13"/>
    <x v="169"/>
    <x v="5"/>
    <x v="3"/>
    <x v="0"/>
    <x v="2"/>
    <x v="0"/>
    <x v="4"/>
    <x v="0"/>
    <x v="0"/>
    <x v="0"/>
    <x v="0"/>
    <x v="0"/>
    <x v="0"/>
    <m/>
    <x v="0"/>
    <x v="0"/>
    <x v="0"/>
    <x v="0"/>
    <x v="21"/>
  </r>
  <r>
    <s v="2024/Dasaq/Jaringan"/>
    <x v="21"/>
    <x v="6"/>
    <x v="14"/>
    <x v="15"/>
    <x v="167"/>
    <x v="4"/>
    <x v="1"/>
    <x v="0"/>
    <x v="2"/>
    <x v="0"/>
    <x v="2"/>
    <x v="0"/>
    <x v="0"/>
    <x v="0"/>
    <x v="0"/>
    <x v="0"/>
    <x v="0"/>
    <m/>
    <x v="0"/>
    <x v="0"/>
    <x v="0"/>
    <x v="0"/>
    <x v="21"/>
  </r>
  <r>
    <s v="2024/Gabung Baru/Jaringan"/>
    <x v="21"/>
    <x v="6"/>
    <x v="14"/>
    <x v="2"/>
    <x v="4"/>
    <x v="6"/>
    <x v="1"/>
    <x v="0"/>
    <x v="2"/>
    <x v="0"/>
    <x v="2"/>
    <x v="0"/>
    <x v="0"/>
    <x v="0"/>
    <x v="0"/>
    <x v="0"/>
    <x v="0"/>
    <m/>
    <x v="0"/>
    <x v="0"/>
    <x v="0"/>
    <x v="0"/>
    <x v="21"/>
  </r>
  <r>
    <s v="2024/Mantar/Jaringan"/>
    <x v="21"/>
    <x v="6"/>
    <x v="14"/>
    <x v="13"/>
    <x v="189"/>
    <x v="1"/>
    <x v="1"/>
    <x v="0"/>
    <x v="2"/>
    <x v="0"/>
    <x v="2"/>
    <x v="0"/>
    <x v="0"/>
    <x v="0"/>
    <x v="0"/>
    <x v="0"/>
    <x v="0"/>
    <m/>
    <x v="0"/>
    <x v="0"/>
    <x v="0"/>
    <x v="0"/>
    <x v="21"/>
  </r>
  <r>
    <s v="2024/Kiaq/Jaringan"/>
    <x v="21"/>
    <x v="6"/>
    <x v="14"/>
    <x v="12"/>
    <x v="144"/>
    <x v="2"/>
    <x v="2"/>
    <x v="0"/>
    <x v="2"/>
    <x v="0"/>
    <x v="3"/>
    <x v="0"/>
    <x v="0"/>
    <x v="0"/>
    <x v="0"/>
    <x v="0"/>
    <x v="0"/>
    <m/>
    <x v="0"/>
    <x v="0"/>
    <x v="0"/>
    <x v="0"/>
    <x v="21"/>
  </r>
  <r>
    <s v="2024/Engkuni Pasek/Jaringan"/>
    <x v="21"/>
    <x v="6"/>
    <x v="14"/>
    <x v="7"/>
    <x v="66"/>
    <x v="1"/>
    <x v="3"/>
    <x v="0"/>
    <x v="2"/>
    <x v="0"/>
    <x v="4"/>
    <x v="0"/>
    <x v="0"/>
    <x v="0"/>
    <x v="0"/>
    <x v="0"/>
    <x v="0"/>
    <m/>
    <x v="0"/>
    <x v="0"/>
    <x v="0"/>
    <x v="0"/>
    <x v="21"/>
  </r>
  <r>
    <s v="2024/Kelian Dalam/Jaringan"/>
    <x v="21"/>
    <x v="6"/>
    <x v="14"/>
    <x v="2"/>
    <x v="16"/>
    <x v="7"/>
    <x v="1"/>
    <x v="0"/>
    <x v="2"/>
    <x v="0"/>
    <x v="2"/>
    <x v="0"/>
    <x v="0"/>
    <x v="0"/>
    <x v="0"/>
    <x v="0"/>
    <x v="0"/>
    <m/>
    <x v="0"/>
    <x v="0"/>
    <x v="0"/>
    <x v="0"/>
    <x v="21"/>
  </r>
  <r>
    <s v="2024/Pepas Eheng/Jaringan"/>
    <x v="22"/>
    <x v="6"/>
    <x v="14"/>
    <x v="7"/>
    <x v="56"/>
    <x v="6"/>
    <x v="3"/>
    <x v="0"/>
    <x v="2"/>
    <x v="0"/>
    <x v="4"/>
    <x v="0"/>
    <x v="0"/>
    <x v="0"/>
    <x v="0"/>
    <x v="0"/>
    <x v="0"/>
    <m/>
    <x v="0"/>
    <x v="0"/>
    <x v="0"/>
    <x v="0"/>
    <x v="22"/>
  </r>
  <r>
    <s v="2024/Jerang Dayak/Jaringan"/>
    <x v="22"/>
    <x v="6"/>
    <x v="14"/>
    <x v="15"/>
    <x v="165"/>
    <x v="6"/>
    <x v="3"/>
    <x v="0"/>
    <x v="2"/>
    <x v="0"/>
    <x v="4"/>
    <x v="0"/>
    <x v="0"/>
    <x v="0"/>
    <x v="0"/>
    <x v="0"/>
    <x v="0"/>
    <m/>
    <x v="0"/>
    <x v="0"/>
    <x v="0"/>
    <x v="0"/>
    <x v="22"/>
  </r>
  <r>
    <s v="2024/Muara Nyahing/Jaringan"/>
    <x v="22"/>
    <x v="6"/>
    <x v="14"/>
    <x v="13"/>
    <x v="185"/>
    <x v="1"/>
    <x v="1"/>
    <x v="0"/>
    <x v="2"/>
    <x v="0"/>
    <x v="2"/>
    <x v="0"/>
    <x v="0"/>
    <x v="0"/>
    <x v="0"/>
    <x v="0"/>
    <x v="0"/>
    <m/>
    <x v="0"/>
    <x v="0"/>
    <x v="0"/>
    <x v="0"/>
    <x v="22"/>
  </r>
  <r>
    <s v="2024/Long Iram Bayan/Jaringan"/>
    <x v="22"/>
    <x v="6"/>
    <x v="14"/>
    <x v="4"/>
    <x v="45"/>
    <x v="6"/>
    <x v="3"/>
    <x v="0"/>
    <x v="2"/>
    <x v="0"/>
    <x v="4"/>
    <x v="0"/>
    <x v="0"/>
    <x v="0"/>
    <x v="0"/>
    <x v="0"/>
    <x v="0"/>
    <m/>
    <x v="0"/>
    <x v="0"/>
    <x v="0"/>
    <x v="0"/>
    <x v="22"/>
  </r>
  <r>
    <s v="2024/Muara Batuq/Jaringan"/>
    <x v="22"/>
    <x v="6"/>
    <x v="14"/>
    <x v="6"/>
    <x v="30"/>
    <x v="1"/>
    <x v="1"/>
    <x v="0"/>
    <x v="2"/>
    <x v="0"/>
    <x v="2"/>
    <x v="0"/>
    <x v="0"/>
    <x v="0"/>
    <x v="0"/>
    <x v="0"/>
    <x v="0"/>
    <m/>
    <x v="0"/>
    <x v="0"/>
    <x v="0"/>
    <x v="0"/>
    <x v="22"/>
  </r>
  <r>
    <s v="2024/Awai/Jaringan"/>
    <x v="22"/>
    <x v="6"/>
    <x v="14"/>
    <x v="5"/>
    <x v="18"/>
    <x v="1"/>
    <x v="1"/>
    <x v="0"/>
    <x v="2"/>
    <x v="0"/>
    <x v="2"/>
    <x v="0"/>
    <x v="0"/>
    <x v="0"/>
    <x v="0"/>
    <x v="0"/>
    <x v="0"/>
    <m/>
    <x v="0"/>
    <x v="0"/>
    <x v="0"/>
    <x v="0"/>
    <x v="22"/>
  </r>
  <r>
    <s v="2024/Sambung/Jaringan"/>
    <x v="22"/>
    <x v="6"/>
    <x v="14"/>
    <x v="11"/>
    <x v="103"/>
    <x v="6"/>
    <x v="1"/>
    <x v="0"/>
    <x v="2"/>
    <x v="0"/>
    <x v="2"/>
    <x v="0"/>
    <x v="0"/>
    <x v="0"/>
    <x v="0"/>
    <x v="0"/>
    <x v="0"/>
    <m/>
    <x v="0"/>
    <x v="0"/>
    <x v="0"/>
    <x v="0"/>
    <x v="22"/>
  </r>
  <r>
    <s v="2024/Leleng/Jaringan"/>
    <x v="23"/>
    <x v="6"/>
    <x v="14"/>
    <x v="3"/>
    <x v="91"/>
    <x v="6"/>
    <x v="1"/>
    <x v="0"/>
    <x v="2"/>
    <x v="0"/>
    <x v="2"/>
    <x v="0"/>
    <x v="0"/>
    <x v="0"/>
    <x v="0"/>
    <x v="0"/>
    <x v="0"/>
    <m/>
    <x v="0"/>
    <x v="0"/>
    <x v="0"/>
    <x v="0"/>
    <x v="23"/>
  </r>
  <r>
    <s v="2024/Kelumpang/Jaringan"/>
    <x v="23"/>
    <x v="6"/>
    <x v="14"/>
    <x v="6"/>
    <x v="33"/>
    <x v="1"/>
    <x v="3"/>
    <x v="0"/>
    <x v="2"/>
    <x v="0"/>
    <x v="4"/>
    <x v="0"/>
    <x v="0"/>
    <x v="0"/>
    <x v="0"/>
    <x v="0"/>
    <x v="0"/>
    <m/>
    <x v="0"/>
    <x v="0"/>
    <x v="0"/>
    <x v="0"/>
    <x v="23"/>
  </r>
  <r>
    <s v="2024/Kelian/Jaringan"/>
    <x v="23"/>
    <x v="6"/>
    <x v="14"/>
    <x v="13"/>
    <x v="191"/>
    <x v="7"/>
    <x v="1"/>
    <x v="0"/>
    <x v="0"/>
    <x v="0"/>
    <x v="2"/>
    <x v="0"/>
    <x v="0"/>
    <x v="0"/>
    <x v="0"/>
    <x v="0"/>
    <x v="0"/>
    <m/>
    <x v="0"/>
    <x v="0"/>
    <x v="0"/>
    <x v="0"/>
    <x v="23"/>
  </r>
  <r>
    <s v="2024/Long Iram Kota/Jaringan"/>
    <x v="23"/>
    <x v="6"/>
    <x v="14"/>
    <x v="4"/>
    <x v="43"/>
    <x v="7"/>
    <x v="3"/>
    <x v="0"/>
    <x v="2"/>
    <x v="0"/>
    <x v="4"/>
    <x v="0"/>
    <x v="0"/>
    <x v="0"/>
    <x v="0"/>
    <x v="0"/>
    <x v="0"/>
    <m/>
    <x v="0"/>
    <x v="0"/>
    <x v="0"/>
    <x v="0"/>
    <x v="23"/>
  </r>
  <r>
    <s v="2024/Linggang Marimun/Jaringan"/>
    <x v="23"/>
    <x v="6"/>
    <x v="14"/>
    <x v="6"/>
    <x v="32"/>
    <x v="1"/>
    <x v="3"/>
    <x v="0"/>
    <x v="2"/>
    <x v="0"/>
    <x v="4"/>
    <x v="0"/>
    <x v="0"/>
    <x v="0"/>
    <x v="0"/>
    <x v="0"/>
    <x v="0"/>
    <m/>
    <x v="0"/>
    <x v="0"/>
    <x v="0"/>
    <x v="0"/>
    <x v="23"/>
  </r>
  <r>
    <s v="2024/Benggeris/Jaringan"/>
    <x v="23"/>
    <x v="6"/>
    <x v="14"/>
    <x v="16"/>
    <x v="181"/>
    <x v="6"/>
    <x v="1"/>
    <x v="0"/>
    <x v="2"/>
    <x v="0"/>
    <x v="2"/>
    <x v="0"/>
    <x v="0"/>
    <x v="0"/>
    <x v="0"/>
    <x v="0"/>
    <x v="0"/>
    <m/>
    <x v="0"/>
    <x v="0"/>
    <x v="0"/>
    <x v="0"/>
    <x v="23"/>
  </r>
  <r>
    <s v="2024/Kaliq/Jaringan"/>
    <x v="24"/>
    <x v="6"/>
    <x v="14"/>
    <x v="12"/>
    <x v="147"/>
    <x v="1"/>
    <x v="3"/>
    <x v="2"/>
    <x v="2"/>
    <x v="0"/>
    <x v="4"/>
    <x v="0"/>
    <x v="0"/>
    <x v="0"/>
    <x v="0"/>
    <x v="0"/>
    <x v="0"/>
    <m/>
    <x v="0"/>
    <x v="0"/>
    <x v="0"/>
    <x v="0"/>
    <x v="24"/>
  </r>
  <r>
    <s v="2024/Tepian Ulaq/Jaringan"/>
    <x v="25"/>
    <x v="6"/>
    <x v="14"/>
    <x v="15"/>
    <x v="156"/>
    <x v="4"/>
    <x v="3"/>
    <x v="2"/>
    <x v="2"/>
    <x v="0"/>
    <x v="4"/>
    <x v="0"/>
    <x v="0"/>
    <x v="0"/>
    <x v="0"/>
    <x v="0"/>
    <x v="0"/>
    <m/>
    <x v="0"/>
    <x v="0"/>
    <x v="0"/>
    <x v="0"/>
    <x v="25"/>
  </r>
  <r>
    <s v="2024/Tebisaq/Jaringan"/>
    <x v="25"/>
    <x v="6"/>
    <x v="14"/>
    <x v="12"/>
    <x v="110"/>
    <x v="1"/>
    <x v="1"/>
    <x v="2"/>
    <x v="2"/>
    <x v="0"/>
    <x v="2"/>
    <x v="0"/>
    <x v="0"/>
    <x v="0"/>
    <x v="0"/>
    <x v="0"/>
    <x v="0"/>
    <m/>
    <x v="0"/>
    <x v="0"/>
    <x v="0"/>
    <x v="0"/>
    <x v="25"/>
  </r>
  <r>
    <s v="2024/Tanah Mea (Tana Mea)/Jaringan"/>
    <x v="25"/>
    <x v="6"/>
    <x v="14"/>
    <x v="12"/>
    <x v="111"/>
    <x v="1"/>
    <x v="3"/>
    <x v="2"/>
    <x v="2"/>
    <x v="0"/>
    <x v="4"/>
    <x v="0"/>
    <x v="0"/>
    <x v="0"/>
    <x v="0"/>
    <x v="0"/>
    <x v="0"/>
    <m/>
    <x v="0"/>
    <x v="0"/>
    <x v="0"/>
    <x v="0"/>
    <x v="25"/>
  </r>
  <r>
    <s v="2024/Penyinggahan Ilir/Jaringan"/>
    <x v="25"/>
    <x v="6"/>
    <x v="14"/>
    <x v="14"/>
    <x v="152"/>
    <x v="4"/>
    <x v="3"/>
    <x v="0"/>
    <x v="2"/>
    <x v="0"/>
    <x v="4"/>
    <x v="0"/>
    <x v="0"/>
    <x v="0"/>
    <x v="0"/>
    <x v="0"/>
    <x v="0"/>
    <m/>
    <x v="0"/>
    <x v="0"/>
    <x v="0"/>
    <x v="0"/>
    <x v="25"/>
  </r>
  <r>
    <s v="2024/Tering Lama Ulu/Jaringan"/>
    <x v="26"/>
    <x v="6"/>
    <x v="14"/>
    <x v="2"/>
    <x v="13"/>
    <x v="1"/>
    <x v="3"/>
    <x v="0"/>
    <x v="3"/>
    <x v="0"/>
    <x v="4"/>
    <x v="0"/>
    <x v="0"/>
    <x v="0"/>
    <x v="0"/>
    <x v="0"/>
    <x v="0"/>
    <m/>
    <x v="0"/>
    <x v="0"/>
    <x v="0"/>
    <x v="0"/>
    <x v="26"/>
  </r>
  <r>
    <s v="2024/Terajuk/Jaringan"/>
    <x v="26"/>
    <x v="6"/>
    <x v="14"/>
    <x v="5"/>
    <x v="19"/>
    <x v="1"/>
    <x v="3"/>
    <x v="2"/>
    <x v="3"/>
    <x v="0"/>
    <x v="4"/>
    <x v="0"/>
    <x v="0"/>
    <x v="0"/>
    <x v="0"/>
    <x v="0"/>
    <x v="0"/>
    <m/>
    <x v="0"/>
    <x v="0"/>
    <x v="0"/>
    <x v="0"/>
    <x v="26"/>
  </r>
  <r>
    <s v="2024/Gemuruh/Jaringan"/>
    <x v="26"/>
    <x v="6"/>
    <x v="14"/>
    <x v="6"/>
    <x v="36"/>
    <x v="1"/>
    <x v="1"/>
    <x v="4"/>
    <x v="3"/>
    <x v="0"/>
    <x v="2"/>
    <x v="0"/>
    <x v="0"/>
    <x v="0"/>
    <x v="0"/>
    <x v="0"/>
    <x v="0"/>
    <m/>
    <x v="0"/>
    <x v="0"/>
    <x v="0"/>
    <x v="0"/>
    <x v="26"/>
  </r>
  <r>
    <s v="2024/Jelemuq/Jelmuq/Jaringan"/>
    <x v="26"/>
    <x v="6"/>
    <x v="14"/>
    <x v="2"/>
    <x v="17"/>
    <x v="1"/>
    <x v="3"/>
    <x v="3"/>
    <x v="3"/>
    <x v="0"/>
    <x v="4"/>
    <x v="0"/>
    <x v="0"/>
    <x v="0"/>
    <x v="0"/>
    <x v="0"/>
    <x v="0"/>
    <m/>
    <x v="0"/>
    <x v="0"/>
    <x v="0"/>
    <x v="0"/>
    <x v="26"/>
  </r>
  <r>
    <s v="2024/Gadur/Jaringan"/>
    <x v="26"/>
    <x v="6"/>
    <x v="14"/>
    <x v="6"/>
    <x v="38"/>
    <x v="1"/>
    <x v="1"/>
    <x v="1"/>
    <x v="3"/>
    <x v="0"/>
    <x v="2"/>
    <x v="0"/>
    <x v="0"/>
    <x v="0"/>
    <x v="0"/>
    <x v="0"/>
    <x v="0"/>
    <m/>
    <x v="0"/>
    <x v="0"/>
    <x v="0"/>
    <x v="0"/>
    <x v="26"/>
  </r>
  <r>
    <s v="2024/Muara Kalaq/Jaringan"/>
    <x v="26"/>
    <x v="6"/>
    <x v="14"/>
    <x v="6"/>
    <x v="47"/>
    <x v="1"/>
    <x v="3"/>
    <x v="1"/>
    <x v="3"/>
    <x v="0"/>
    <x v="4"/>
    <x v="0"/>
    <x v="0"/>
    <x v="0"/>
    <x v="0"/>
    <x v="0"/>
    <x v="0"/>
    <m/>
    <x v="0"/>
    <x v="0"/>
    <x v="0"/>
    <x v="0"/>
    <x v="26"/>
  </r>
  <r>
    <s v="2024/Abit/Jaringan"/>
    <x v="26"/>
    <x v="6"/>
    <x v="14"/>
    <x v="6"/>
    <x v="39"/>
    <x v="1"/>
    <x v="1"/>
    <x v="1"/>
    <x v="2"/>
    <x v="0"/>
    <x v="2"/>
    <x v="0"/>
    <x v="0"/>
    <x v="0"/>
    <x v="0"/>
    <x v="0"/>
    <x v="0"/>
    <m/>
    <x v="0"/>
    <x v="0"/>
    <x v="0"/>
    <x v="0"/>
    <x v="26"/>
  </r>
  <r>
    <s v="2024/Ujoh Halang/Jaringan"/>
    <x v="26"/>
    <x v="6"/>
    <x v="14"/>
    <x v="4"/>
    <x v="6"/>
    <x v="2"/>
    <x v="2"/>
    <x v="0"/>
    <x v="3"/>
    <x v="0"/>
    <x v="3"/>
    <x v="0"/>
    <x v="0"/>
    <x v="0"/>
    <x v="0"/>
    <x v="0"/>
    <x v="0"/>
    <m/>
    <x v="0"/>
    <x v="0"/>
    <x v="0"/>
    <x v="0"/>
    <x v="26"/>
  </r>
  <r>
    <s v="2024/Kelubaq/Jaringan"/>
    <x v="26"/>
    <x v="6"/>
    <x v="14"/>
    <x v="2"/>
    <x v="15"/>
    <x v="1"/>
    <x v="3"/>
    <x v="4"/>
    <x v="3"/>
    <x v="0"/>
    <x v="4"/>
    <x v="0"/>
    <x v="0"/>
    <x v="0"/>
    <x v="0"/>
    <x v="0"/>
    <x v="0"/>
    <m/>
    <x v="0"/>
    <x v="0"/>
    <x v="0"/>
    <x v="0"/>
    <x v="26"/>
  </r>
  <r>
    <s v="2024/Muara Mujan/Jaringan"/>
    <x v="26"/>
    <x v="6"/>
    <x v="14"/>
    <x v="2"/>
    <x v="24"/>
    <x v="1"/>
    <x v="3"/>
    <x v="1"/>
    <x v="3"/>
    <x v="0"/>
    <x v="4"/>
    <x v="0"/>
    <x v="0"/>
    <x v="0"/>
    <x v="0"/>
    <x v="0"/>
    <x v="0"/>
    <m/>
    <x v="0"/>
    <x v="0"/>
    <x v="0"/>
    <x v="0"/>
    <x v="26"/>
  </r>
  <r>
    <s v="2024/Muyub/Muyup Aket/Jaringan"/>
    <x v="26"/>
    <x v="6"/>
    <x v="14"/>
    <x v="2"/>
    <x v="14"/>
    <x v="1"/>
    <x v="1"/>
    <x v="0"/>
    <x v="3"/>
    <x v="0"/>
    <x v="2"/>
    <x v="0"/>
    <x v="0"/>
    <x v="0"/>
    <x v="0"/>
    <x v="0"/>
    <x v="0"/>
    <m/>
    <x v="0"/>
    <x v="0"/>
    <x v="0"/>
    <x v="0"/>
    <x v="26"/>
  </r>
  <r>
    <s v="2024/Muara Leban/Jaringan"/>
    <x v="26"/>
    <x v="6"/>
    <x v="14"/>
    <x v="4"/>
    <x v="41"/>
    <x v="1"/>
    <x v="3"/>
    <x v="1"/>
    <x v="3"/>
    <x v="0"/>
    <x v="4"/>
    <x v="0"/>
    <x v="0"/>
    <x v="0"/>
    <x v="0"/>
    <x v="0"/>
    <x v="0"/>
    <m/>
    <x v="0"/>
    <x v="0"/>
    <x v="0"/>
    <x v="0"/>
    <x v="26"/>
  </r>
  <r>
    <s v="2024/Muyub/Muyup Ilir/Jaringan"/>
    <x v="26"/>
    <x v="6"/>
    <x v="14"/>
    <x v="2"/>
    <x v="12"/>
    <x v="1"/>
    <x v="1"/>
    <x v="0"/>
    <x v="3"/>
    <x v="0"/>
    <x v="2"/>
    <x v="0"/>
    <x v="0"/>
    <x v="0"/>
    <x v="0"/>
    <x v="0"/>
    <x v="0"/>
    <m/>
    <x v="0"/>
    <x v="0"/>
    <x v="0"/>
    <x v="0"/>
    <x v="26"/>
  </r>
  <r>
    <s v="2024/Longiram Seberang/Jaringan"/>
    <x v="26"/>
    <x v="6"/>
    <x v="14"/>
    <x v="4"/>
    <x v="42"/>
    <x v="1"/>
    <x v="3"/>
    <x v="1"/>
    <x v="3"/>
    <x v="0"/>
    <x v="4"/>
    <x v="0"/>
    <x v="0"/>
    <x v="0"/>
    <x v="0"/>
    <x v="0"/>
    <x v="0"/>
    <m/>
    <x v="0"/>
    <x v="0"/>
    <x v="0"/>
    <x v="0"/>
    <x v="26"/>
  </r>
  <r>
    <s v="2024/Long Iram Ilir/Jaringan"/>
    <x v="26"/>
    <x v="6"/>
    <x v="14"/>
    <x v="4"/>
    <x v="44"/>
    <x v="1"/>
    <x v="3"/>
    <x v="0"/>
    <x v="3"/>
    <x v="0"/>
    <x v="4"/>
    <x v="0"/>
    <x v="0"/>
    <x v="0"/>
    <x v="0"/>
    <x v="0"/>
    <x v="0"/>
    <m/>
    <x v="0"/>
    <x v="0"/>
    <x v="0"/>
    <x v="0"/>
    <x v="26"/>
  </r>
  <r>
    <s v="2024/Long Daliq/Jaringan"/>
    <x v="26"/>
    <x v="6"/>
    <x v="14"/>
    <x v="4"/>
    <x v="46"/>
    <x v="2"/>
    <x v="2"/>
    <x v="4"/>
    <x v="3"/>
    <x v="0"/>
    <x v="3"/>
    <x v="0"/>
    <x v="0"/>
    <x v="0"/>
    <x v="0"/>
    <x v="0"/>
    <x v="0"/>
    <m/>
    <x v="0"/>
    <x v="0"/>
    <x v="0"/>
    <x v="0"/>
    <x v="26"/>
  </r>
  <r>
    <s v="2024/Purworejo/Jaringan"/>
    <x v="26"/>
    <x v="6"/>
    <x v="14"/>
    <x v="2"/>
    <x v="10"/>
    <x v="1"/>
    <x v="3"/>
    <x v="3"/>
    <x v="3"/>
    <x v="0"/>
    <x v="4"/>
    <x v="0"/>
    <x v="0"/>
    <x v="0"/>
    <x v="0"/>
    <x v="0"/>
    <x v="0"/>
    <m/>
    <x v="0"/>
    <x v="0"/>
    <x v="0"/>
    <x v="0"/>
    <x v="26"/>
  </r>
  <r>
    <s v="2024/Keliway/Jaringan"/>
    <x v="26"/>
    <x v="6"/>
    <x v="14"/>
    <x v="4"/>
    <x v="27"/>
    <x v="1"/>
    <x v="3"/>
    <x v="4"/>
    <x v="3"/>
    <x v="0"/>
    <x v="4"/>
    <x v="0"/>
    <x v="0"/>
    <x v="0"/>
    <x v="0"/>
    <x v="0"/>
    <x v="0"/>
    <m/>
    <x v="0"/>
    <x v="0"/>
    <x v="0"/>
    <x v="0"/>
    <x v="26"/>
  </r>
  <r>
    <s v="2024/Tering Baru/Jaringan"/>
    <x v="26"/>
    <x v="6"/>
    <x v="14"/>
    <x v="2"/>
    <x v="9"/>
    <x v="1"/>
    <x v="3"/>
    <x v="0"/>
    <x v="3"/>
    <x v="0"/>
    <x v="4"/>
    <x v="0"/>
    <x v="0"/>
    <x v="0"/>
    <x v="0"/>
    <x v="0"/>
    <x v="0"/>
    <m/>
    <x v="0"/>
    <x v="0"/>
    <x v="0"/>
    <x v="0"/>
    <x v="26"/>
  </r>
  <r>
    <s v="2024/Suko Mulyo/Jaringan"/>
    <x v="26"/>
    <x v="6"/>
    <x v="14"/>
    <x v="4"/>
    <x v="40"/>
    <x v="1"/>
    <x v="1"/>
    <x v="0"/>
    <x v="3"/>
    <x v="0"/>
    <x v="2"/>
    <x v="0"/>
    <x v="0"/>
    <x v="0"/>
    <x v="0"/>
    <x v="0"/>
    <x v="0"/>
    <m/>
    <x v="0"/>
    <x v="0"/>
    <x v="0"/>
    <x v="0"/>
    <x v="26"/>
  </r>
  <r>
    <s v="2024/Banjar Rejo/Jaringan"/>
    <x v="26"/>
    <x v="6"/>
    <x v="14"/>
    <x v="2"/>
    <x v="2"/>
    <x v="1"/>
    <x v="3"/>
    <x v="3"/>
    <x v="3"/>
    <x v="0"/>
    <x v="4"/>
    <x v="0"/>
    <x v="0"/>
    <x v="0"/>
    <x v="0"/>
    <x v="0"/>
    <x v="0"/>
    <m/>
    <x v="0"/>
    <x v="0"/>
    <x v="0"/>
    <x v="0"/>
    <x v="26"/>
  </r>
  <r>
    <s v="2024/Asa/Jaringan"/>
    <x v="26"/>
    <x v="6"/>
    <x v="14"/>
    <x v="7"/>
    <x v="145"/>
    <x v="1"/>
    <x v="3"/>
    <x v="2"/>
    <x v="3"/>
    <x v="0"/>
    <x v="4"/>
    <x v="0"/>
    <x v="0"/>
    <x v="0"/>
    <x v="0"/>
    <x v="0"/>
    <x v="0"/>
    <m/>
    <x v="0"/>
    <x v="0"/>
    <x v="0"/>
    <x v="0"/>
    <x v="26"/>
  </r>
  <r>
    <s v="2024/Sembuan/Jaringan"/>
    <x v="26"/>
    <x v="6"/>
    <x v="14"/>
    <x v="5"/>
    <x v="22"/>
    <x v="1"/>
    <x v="3"/>
    <x v="2"/>
    <x v="3"/>
    <x v="0"/>
    <x v="4"/>
    <x v="0"/>
    <x v="0"/>
    <x v="0"/>
    <x v="0"/>
    <x v="0"/>
    <x v="0"/>
    <m/>
    <x v="0"/>
    <x v="0"/>
    <x v="0"/>
    <x v="0"/>
    <x v="26"/>
  </r>
  <r>
    <s v="2024/Sekolaq Oday/Jaringan"/>
    <x v="26"/>
    <x v="6"/>
    <x v="14"/>
    <x v="3"/>
    <x v="73"/>
    <x v="1"/>
    <x v="1"/>
    <x v="0"/>
    <x v="3"/>
    <x v="0"/>
    <x v="2"/>
    <x v="0"/>
    <x v="0"/>
    <x v="0"/>
    <x v="0"/>
    <x v="0"/>
    <x v="0"/>
    <m/>
    <x v="0"/>
    <x v="0"/>
    <x v="0"/>
    <x v="0"/>
    <x v="26"/>
  </r>
  <r>
    <s v="2024/Sekolaq Muliaq/Jaringan"/>
    <x v="26"/>
    <x v="6"/>
    <x v="14"/>
    <x v="3"/>
    <x v="72"/>
    <x v="1"/>
    <x v="3"/>
    <x v="0"/>
    <x v="3"/>
    <x v="0"/>
    <x v="4"/>
    <x v="0"/>
    <x v="0"/>
    <x v="0"/>
    <x v="0"/>
    <x v="0"/>
    <x v="0"/>
    <m/>
    <x v="0"/>
    <x v="0"/>
    <x v="0"/>
    <x v="0"/>
    <x v="26"/>
  </r>
  <r>
    <s v="2024/Sekolaq Joleq/Jaringan"/>
    <x v="26"/>
    <x v="6"/>
    <x v="14"/>
    <x v="3"/>
    <x v="71"/>
    <x v="1"/>
    <x v="3"/>
    <x v="1"/>
    <x v="3"/>
    <x v="0"/>
    <x v="4"/>
    <x v="0"/>
    <x v="0"/>
    <x v="0"/>
    <x v="0"/>
    <x v="0"/>
    <x v="0"/>
    <m/>
    <x v="0"/>
    <x v="0"/>
    <x v="0"/>
    <x v="0"/>
    <x v="26"/>
  </r>
  <r>
    <s v="2024/Sekolaq Darat/Jaringan"/>
    <x v="26"/>
    <x v="6"/>
    <x v="14"/>
    <x v="3"/>
    <x v="3"/>
    <x v="1"/>
    <x v="3"/>
    <x v="3"/>
    <x v="3"/>
    <x v="0"/>
    <x v="4"/>
    <x v="0"/>
    <x v="0"/>
    <x v="0"/>
    <x v="0"/>
    <x v="0"/>
    <x v="0"/>
    <m/>
    <x v="0"/>
    <x v="0"/>
    <x v="0"/>
    <x v="0"/>
    <x v="26"/>
  </r>
  <r>
    <s v="2024/Sumber Sari/Jaringan"/>
    <x v="26"/>
    <x v="6"/>
    <x v="14"/>
    <x v="7"/>
    <x v="51"/>
    <x v="1"/>
    <x v="3"/>
    <x v="3"/>
    <x v="3"/>
    <x v="0"/>
    <x v="4"/>
    <x v="0"/>
    <x v="0"/>
    <x v="0"/>
    <x v="0"/>
    <x v="0"/>
    <x v="0"/>
    <m/>
    <x v="0"/>
    <x v="0"/>
    <x v="0"/>
    <x v="0"/>
    <x v="26"/>
  </r>
  <r>
    <s v="2024/Simpang Raya/Jaringan"/>
    <x v="26"/>
    <x v="6"/>
    <x v="14"/>
    <x v="7"/>
    <x v="52"/>
    <x v="1"/>
    <x v="3"/>
    <x v="3"/>
    <x v="3"/>
    <x v="0"/>
    <x v="4"/>
    <x v="0"/>
    <x v="0"/>
    <x v="0"/>
    <x v="0"/>
    <x v="0"/>
    <x v="0"/>
    <m/>
    <x v="0"/>
    <x v="0"/>
    <x v="0"/>
    <x v="0"/>
    <x v="26"/>
  </r>
  <r>
    <s v="2024/Sendawar/Jaringan"/>
    <x v="26"/>
    <x v="6"/>
    <x v="14"/>
    <x v="7"/>
    <x v="53"/>
    <x v="1"/>
    <x v="3"/>
    <x v="0"/>
    <x v="3"/>
    <x v="0"/>
    <x v="4"/>
    <x v="0"/>
    <x v="0"/>
    <x v="0"/>
    <x v="0"/>
    <x v="0"/>
    <x v="0"/>
    <m/>
    <x v="0"/>
    <x v="0"/>
    <x v="0"/>
    <x v="0"/>
    <x v="26"/>
  </r>
  <r>
    <s v="2024/Pepas/Pepes Asa/Jaringan"/>
    <x v="26"/>
    <x v="6"/>
    <x v="14"/>
    <x v="7"/>
    <x v="55"/>
    <x v="1"/>
    <x v="3"/>
    <x v="2"/>
    <x v="3"/>
    <x v="0"/>
    <x v="4"/>
    <x v="0"/>
    <x v="0"/>
    <x v="0"/>
    <x v="0"/>
    <x v="0"/>
    <x v="0"/>
    <m/>
    <x v="0"/>
    <x v="0"/>
    <x v="0"/>
    <x v="0"/>
    <x v="26"/>
  </r>
  <r>
    <s v="2024/Sri Mulyo/Jaringan"/>
    <x v="26"/>
    <x v="6"/>
    <x v="14"/>
    <x v="3"/>
    <x v="94"/>
    <x v="1"/>
    <x v="3"/>
    <x v="3"/>
    <x v="3"/>
    <x v="0"/>
    <x v="4"/>
    <x v="0"/>
    <x v="0"/>
    <x v="0"/>
    <x v="0"/>
    <x v="0"/>
    <x v="0"/>
    <m/>
    <x v="0"/>
    <x v="0"/>
    <x v="0"/>
    <x v="0"/>
    <x v="26"/>
  </r>
  <r>
    <s v="2024/Ongko Asa/Jaringan"/>
    <x v="26"/>
    <x v="6"/>
    <x v="14"/>
    <x v="7"/>
    <x v="57"/>
    <x v="1"/>
    <x v="3"/>
    <x v="2"/>
    <x v="3"/>
    <x v="0"/>
    <x v="4"/>
    <x v="0"/>
    <x v="0"/>
    <x v="0"/>
    <x v="0"/>
    <x v="0"/>
    <x v="0"/>
    <m/>
    <x v="0"/>
    <x v="0"/>
    <x v="0"/>
    <x v="0"/>
    <x v="26"/>
  </r>
  <r>
    <s v="2024/Ngenyan Asa/Jaringan"/>
    <x v="26"/>
    <x v="6"/>
    <x v="14"/>
    <x v="7"/>
    <x v="59"/>
    <x v="1"/>
    <x v="3"/>
    <x v="0"/>
    <x v="3"/>
    <x v="0"/>
    <x v="4"/>
    <x v="0"/>
    <x v="0"/>
    <x v="0"/>
    <x v="0"/>
    <x v="0"/>
    <x v="0"/>
    <m/>
    <x v="0"/>
    <x v="0"/>
    <x v="0"/>
    <x v="0"/>
    <x v="26"/>
  </r>
  <r>
    <s v="2024/Muara Asa/Jaringan"/>
    <x v="26"/>
    <x v="6"/>
    <x v="14"/>
    <x v="7"/>
    <x v="60"/>
    <x v="1"/>
    <x v="3"/>
    <x v="3"/>
    <x v="3"/>
    <x v="0"/>
    <x v="4"/>
    <x v="0"/>
    <x v="0"/>
    <x v="0"/>
    <x v="0"/>
    <x v="0"/>
    <x v="0"/>
    <m/>
    <x v="0"/>
    <x v="0"/>
    <x v="0"/>
    <x v="0"/>
    <x v="26"/>
  </r>
  <r>
    <s v="2024/Mencimai/Jaringan"/>
    <x v="26"/>
    <x v="6"/>
    <x v="14"/>
    <x v="7"/>
    <x v="70"/>
    <x v="1"/>
    <x v="3"/>
    <x v="0"/>
    <x v="3"/>
    <x v="0"/>
    <x v="4"/>
    <x v="0"/>
    <x v="0"/>
    <x v="0"/>
    <x v="0"/>
    <x v="0"/>
    <x v="0"/>
    <m/>
    <x v="0"/>
    <x v="0"/>
    <x v="0"/>
    <x v="0"/>
    <x v="26"/>
  </r>
  <r>
    <s v="2024/Juhan Asa/Jaringan"/>
    <x v="26"/>
    <x v="6"/>
    <x v="14"/>
    <x v="7"/>
    <x v="61"/>
    <x v="3"/>
    <x v="3"/>
    <x v="3"/>
    <x v="3"/>
    <x v="0"/>
    <x v="4"/>
    <x v="0"/>
    <x v="0"/>
    <x v="0"/>
    <x v="0"/>
    <x v="0"/>
    <x v="0"/>
    <m/>
    <x v="0"/>
    <x v="0"/>
    <x v="0"/>
    <x v="0"/>
    <x v="26"/>
  </r>
  <r>
    <s v="2024/Juaq Asa/Jaringan"/>
    <x v="26"/>
    <x v="6"/>
    <x v="14"/>
    <x v="7"/>
    <x v="62"/>
    <x v="1"/>
    <x v="3"/>
    <x v="2"/>
    <x v="3"/>
    <x v="0"/>
    <x v="4"/>
    <x v="0"/>
    <x v="0"/>
    <x v="0"/>
    <x v="0"/>
    <x v="0"/>
    <x v="0"/>
    <m/>
    <x v="0"/>
    <x v="0"/>
    <x v="0"/>
    <x v="0"/>
    <x v="26"/>
  </r>
  <r>
    <s v="2024/Gemuhan Asa/Jaringan"/>
    <x v="26"/>
    <x v="6"/>
    <x v="14"/>
    <x v="7"/>
    <x v="63"/>
    <x v="1"/>
    <x v="1"/>
    <x v="2"/>
    <x v="3"/>
    <x v="0"/>
    <x v="2"/>
    <x v="0"/>
    <x v="0"/>
    <x v="0"/>
    <x v="0"/>
    <x v="0"/>
    <x v="0"/>
    <m/>
    <x v="0"/>
    <x v="0"/>
    <x v="0"/>
    <x v="0"/>
    <x v="26"/>
  </r>
  <r>
    <s v="2024/Geleo Baru/Jaringan"/>
    <x v="26"/>
    <x v="6"/>
    <x v="14"/>
    <x v="7"/>
    <x v="64"/>
    <x v="1"/>
    <x v="3"/>
    <x v="0"/>
    <x v="3"/>
    <x v="0"/>
    <x v="4"/>
    <x v="0"/>
    <x v="0"/>
    <x v="0"/>
    <x v="0"/>
    <x v="0"/>
    <x v="0"/>
    <m/>
    <x v="0"/>
    <x v="0"/>
    <x v="0"/>
    <x v="0"/>
    <x v="26"/>
  </r>
  <r>
    <s v="2024/Geleo Asa/Jaringan"/>
    <x v="26"/>
    <x v="6"/>
    <x v="14"/>
    <x v="7"/>
    <x v="65"/>
    <x v="1"/>
    <x v="3"/>
    <x v="2"/>
    <x v="3"/>
    <x v="0"/>
    <x v="4"/>
    <x v="0"/>
    <x v="0"/>
    <x v="0"/>
    <x v="0"/>
    <x v="0"/>
    <x v="0"/>
    <m/>
    <x v="0"/>
    <x v="0"/>
    <x v="0"/>
    <x v="0"/>
    <x v="26"/>
  </r>
  <r>
    <s v="2024/Ombau Asa/Jaringan"/>
    <x v="26"/>
    <x v="6"/>
    <x v="14"/>
    <x v="7"/>
    <x v="58"/>
    <x v="1"/>
    <x v="3"/>
    <x v="2"/>
    <x v="3"/>
    <x v="0"/>
    <x v="4"/>
    <x v="0"/>
    <x v="0"/>
    <x v="0"/>
    <x v="0"/>
    <x v="0"/>
    <x v="0"/>
    <m/>
    <x v="0"/>
    <x v="0"/>
    <x v="0"/>
    <x v="0"/>
    <x v="26"/>
  </r>
  <r>
    <s v="2024/Sumber Bangun/Jaringan"/>
    <x v="26"/>
    <x v="6"/>
    <x v="14"/>
    <x v="3"/>
    <x v="93"/>
    <x v="1"/>
    <x v="3"/>
    <x v="3"/>
    <x v="3"/>
    <x v="0"/>
    <x v="4"/>
    <x v="0"/>
    <x v="0"/>
    <x v="0"/>
    <x v="0"/>
    <x v="0"/>
    <x v="0"/>
    <m/>
    <x v="0"/>
    <x v="0"/>
    <x v="0"/>
    <x v="0"/>
    <x v="26"/>
  </r>
  <r>
    <s v="2024/Sumber Rejo/Jaringan"/>
    <x v="26"/>
    <x v="6"/>
    <x v="14"/>
    <x v="3"/>
    <x v="92"/>
    <x v="1"/>
    <x v="3"/>
    <x v="3"/>
    <x v="3"/>
    <x v="0"/>
    <x v="4"/>
    <x v="0"/>
    <x v="0"/>
    <x v="0"/>
    <x v="0"/>
    <x v="0"/>
    <x v="0"/>
    <m/>
    <x v="0"/>
    <x v="0"/>
    <x v="0"/>
    <x v="0"/>
    <x v="26"/>
  </r>
  <r>
    <s v="2024/Empakuq/Jaringan"/>
    <x v="26"/>
    <x v="6"/>
    <x v="14"/>
    <x v="9"/>
    <x v="90"/>
    <x v="1"/>
    <x v="3"/>
    <x v="3"/>
    <x v="3"/>
    <x v="0"/>
    <x v="4"/>
    <x v="0"/>
    <x v="0"/>
    <x v="0"/>
    <x v="0"/>
    <x v="0"/>
    <x v="0"/>
    <m/>
    <x v="0"/>
    <x v="0"/>
    <x v="0"/>
    <x v="0"/>
    <x v="26"/>
  </r>
  <r>
    <s v="2024/Mu'ut/Jaringan"/>
    <x v="26"/>
    <x v="6"/>
    <x v="14"/>
    <x v="5"/>
    <x v="23"/>
    <x v="1"/>
    <x v="3"/>
    <x v="2"/>
    <x v="3"/>
    <x v="0"/>
    <x v="4"/>
    <x v="0"/>
    <x v="0"/>
    <x v="0"/>
    <x v="0"/>
    <x v="0"/>
    <x v="0"/>
    <m/>
    <x v="0"/>
    <x v="0"/>
    <x v="0"/>
    <x v="0"/>
    <x v="26"/>
  </r>
  <r>
    <s v="2024/Lakan Bilem/Jaringan"/>
    <x v="26"/>
    <x v="6"/>
    <x v="14"/>
    <x v="5"/>
    <x v="25"/>
    <x v="1"/>
    <x v="1"/>
    <x v="4"/>
    <x v="3"/>
    <x v="0"/>
    <x v="2"/>
    <x v="0"/>
    <x v="0"/>
    <x v="0"/>
    <x v="0"/>
    <x v="0"/>
    <x v="0"/>
    <m/>
    <x v="0"/>
    <x v="0"/>
    <x v="0"/>
    <x v="0"/>
    <x v="26"/>
  </r>
  <r>
    <s v="2024/Jontai/Jaringan"/>
    <x v="26"/>
    <x v="6"/>
    <x v="14"/>
    <x v="5"/>
    <x v="48"/>
    <x v="1"/>
    <x v="3"/>
    <x v="0"/>
    <x v="3"/>
    <x v="0"/>
    <x v="4"/>
    <x v="0"/>
    <x v="0"/>
    <x v="0"/>
    <x v="0"/>
    <x v="0"/>
    <x v="0"/>
    <m/>
    <x v="0"/>
    <x v="0"/>
    <x v="0"/>
    <x v="0"/>
    <x v="26"/>
  </r>
  <r>
    <s v="2024/Intu Lingau/Jaringan"/>
    <x v="26"/>
    <x v="6"/>
    <x v="14"/>
    <x v="5"/>
    <x v="49"/>
    <x v="2"/>
    <x v="2"/>
    <x v="0"/>
    <x v="3"/>
    <x v="0"/>
    <x v="3"/>
    <x v="0"/>
    <x v="0"/>
    <x v="0"/>
    <x v="0"/>
    <x v="0"/>
    <x v="0"/>
    <m/>
    <x v="0"/>
    <x v="0"/>
    <x v="0"/>
    <x v="0"/>
    <x v="26"/>
  </r>
  <r>
    <s v="2024/Dempar/Jaringan"/>
    <x v="26"/>
    <x v="6"/>
    <x v="14"/>
    <x v="5"/>
    <x v="50"/>
    <x v="1"/>
    <x v="3"/>
    <x v="2"/>
    <x v="3"/>
    <x v="0"/>
    <x v="4"/>
    <x v="0"/>
    <x v="0"/>
    <x v="0"/>
    <x v="0"/>
    <x v="0"/>
    <x v="0"/>
    <m/>
    <x v="0"/>
    <x v="0"/>
    <x v="0"/>
    <x v="0"/>
    <x v="26"/>
  </r>
  <r>
    <s v="2024/Tutuh (Tutung)/Jaringan"/>
    <x v="26"/>
    <x v="6"/>
    <x v="14"/>
    <x v="8"/>
    <x v="74"/>
    <x v="1"/>
    <x v="3"/>
    <x v="0"/>
    <x v="3"/>
    <x v="0"/>
    <x v="4"/>
    <x v="0"/>
    <x v="0"/>
    <x v="0"/>
    <x v="0"/>
    <x v="0"/>
    <x v="0"/>
    <m/>
    <x v="0"/>
    <x v="0"/>
    <x v="0"/>
    <x v="0"/>
    <x v="26"/>
  </r>
  <r>
    <s v="2024/Melapeh Baru/Jaringan"/>
    <x v="26"/>
    <x v="6"/>
    <x v="14"/>
    <x v="8"/>
    <x v="76"/>
    <x v="1"/>
    <x v="3"/>
    <x v="4"/>
    <x v="3"/>
    <x v="0"/>
    <x v="4"/>
    <x v="0"/>
    <x v="0"/>
    <x v="0"/>
    <x v="0"/>
    <x v="0"/>
    <x v="0"/>
    <m/>
    <x v="0"/>
    <x v="0"/>
    <x v="0"/>
    <x v="0"/>
    <x v="26"/>
  </r>
  <r>
    <s v="2024/Linggang Mencelew/Jaringan"/>
    <x v="26"/>
    <x v="6"/>
    <x v="14"/>
    <x v="8"/>
    <x v="77"/>
    <x v="1"/>
    <x v="3"/>
    <x v="1"/>
    <x v="3"/>
    <x v="0"/>
    <x v="4"/>
    <x v="0"/>
    <x v="0"/>
    <x v="0"/>
    <x v="0"/>
    <x v="0"/>
    <x v="0"/>
    <m/>
    <x v="0"/>
    <x v="0"/>
    <x v="0"/>
    <x v="0"/>
    <x v="26"/>
  </r>
  <r>
    <s v="2024/Linggang Melapeh/Jaringan"/>
    <x v="26"/>
    <x v="6"/>
    <x v="14"/>
    <x v="8"/>
    <x v="78"/>
    <x v="1"/>
    <x v="3"/>
    <x v="3"/>
    <x v="3"/>
    <x v="0"/>
    <x v="4"/>
    <x v="0"/>
    <x v="0"/>
    <x v="0"/>
    <x v="0"/>
    <x v="0"/>
    <x v="0"/>
    <m/>
    <x v="0"/>
    <x v="0"/>
    <x v="0"/>
    <x v="0"/>
    <x v="26"/>
  </r>
  <r>
    <s v="2024/Linggang Mapan/Jaringan"/>
    <x v="26"/>
    <x v="6"/>
    <x v="14"/>
    <x v="8"/>
    <x v="79"/>
    <x v="1"/>
    <x v="3"/>
    <x v="3"/>
    <x v="3"/>
    <x v="0"/>
    <x v="4"/>
    <x v="0"/>
    <x v="0"/>
    <x v="0"/>
    <x v="0"/>
    <x v="0"/>
    <x v="0"/>
    <m/>
    <x v="0"/>
    <x v="0"/>
    <x v="0"/>
    <x v="0"/>
    <x v="26"/>
  </r>
  <r>
    <s v="2024/Linggang Kebut/Jaringan"/>
    <x v="26"/>
    <x v="6"/>
    <x v="14"/>
    <x v="8"/>
    <x v="80"/>
    <x v="1"/>
    <x v="3"/>
    <x v="3"/>
    <x v="3"/>
    <x v="0"/>
    <x v="4"/>
    <x v="0"/>
    <x v="0"/>
    <x v="0"/>
    <x v="0"/>
    <x v="0"/>
    <x v="0"/>
    <m/>
    <x v="0"/>
    <x v="0"/>
    <x v="0"/>
    <x v="0"/>
    <x v="26"/>
  </r>
  <r>
    <s v="2024/Linggang Amer/Jaringan"/>
    <x v="26"/>
    <x v="6"/>
    <x v="14"/>
    <x v="8"/>
    <x v="82"/>
    <x v="1"/>
    <x v="3"/>
    <x v="3"/>
    <x v="3"/>
    <x v="0"/>
    <x v="4"/>
    <x v="0"/>
    <x v="0"/>
    <x v="0"/>
    <x v="0"/>
    <x v="0"/>
    <x v="0"/>
    <m/>
    <x v="0"/>
    <x v="0"/>
    <x v="0"/>
    <x v="0"/>
    <x v="26"/>
  </r>
  <r>
    <s v="2024/Bigung Baru/Jaringan"/>
    <x v="26"/>
    <x v="6"/>
    <x v="14"/>
    <x v="8"/>
    <x v="83"/>
    <x v="1"/>
    <x v="3"/>
    <x v="3"/>
    <x v="3"/>
    <x v="0"/>
    <x v="4"/>
    <x v="0"/>
    <x v="0"/>
    <x v="0"/>
    <x v="0"/>
    <x v="0"/>
    <x v="0"/>
    <m/>
    <x v="0"/>
    <x v="0"/>
    <x v="0"/>
    <x v="0"/>
    <x v="26"/>
  </r>
  <r>
    <s v="2024/Bangun Sari/Jaringan"/>
    <x v="26"/>
    <x v="6"/>
    <x v="14"/>
    <x v="8"/>
    <x v="84"/>
    <x v="1"/>
    <x v="1"/>
    <x v="0"/>
    <x v="3"/>
    <x v="0"/>
    <x v="2"/>
    <x v="0"/>
    <x v="0"/>
    <x v="0"/>
    <x v="0"/>
    <x v="0"/>
    <x v="0"/>
    <m/>
    <x v="0"/>
    <x v="0"/>
    <x v="0"/>
    <x v="0"/>
    <x v="26"/>
  </r>
  <r>
    <s v="2024/Muara Bunyut/Jaringan"/>
    <x v="26"/>
    <x v="6"/>
    <x v="14"/>
    <x v="9"/>
    <x v="85"/>
    <x v="1"/>
    <x v="3"/>
    <x v="3"/>
    <x v="3"/>
    <x v="0"/>
    <x v="4"/>
    <x v="0"/>
    <x v="0"/>
    <x v="0"/>
    <x v="0"/>
    <x v="0"/>
    <x v="0"/>
    <m/>
    <x v="0"/>
    <x v="0"/>
    <x v="0"/>
    <x v="0"/>
    <x v="26"/>
  </r>
  <r>
    <s v="2024/Muara Benangaq/Jaringan"/>
    <x v="26"/>
    <x v="6"/>
    <x v="14"/>
    <x v="9"/>
    <x v="86"/>
    <x v="1"/>
    <x v="1"/>
    <x v="0"/>
    <x v="3"/>
    <x v="0"/>
    <x v="2"/>
    <x v="0"/>
    <x v="0"/>
    <x v="0"/>
    <x v="0"/>
    <x v="0"/>
    <x v="0"/>
    <m/>
    <x v="0"/>
    <x v="0"/>
    <x v="0"/>
    <x v="0"/>
    <x v="26"/>
  </r>
  <r>
    <s v="2024/Melak Ulu/Jaringan"/>
    <x v="26"/>
    <x v="6"/>
    <x v="14"/>
    <x v="9"/>
    <x v="87"/>
    <x v="1"/>
    <x v="3"/>
    <x v="0"/>
    <x v="3"/>
    <x v="0"/>
    <x v="4"/>
    <x v="0"/>
    <x v="0"/>
    <x v="0"/>
    <x v="0"/>
    <x v="0"/>
    <x v="0"/>
    <m/>
    <x v="0"/>
    <x v="0"/>
    <x v="0"/>
    <x v="0"/>
    <x v="26"/>
  </r>
  <r>
    <s v="2024/Melak Ilir/Jaringan"/>
    <x v="26"/>
    <x v="6"/>
    <x v="14"/>
    <x v="9"/>
    <x v="88"/>
    <x v="1"/>
    <x v="3"/>
    <x v="3"/>
    <x v="3"/>
    <x v="0"/>
    <x v="4"/>
    <x v="0"/>
    <x v="0"/>
    <x v="0"/>
    <x v="0"/>
    <x v="0"/>
    <x v="0"/>
    <m/>
    <x v="0"/>
    <x v="0"/>
    <x v="0"/>
    <x v="0"/>
    <x v="26"/>
  </r>
  <r>
    <s v="2024/Empas/Jaringan"/>
    <x v="26"/>
    <x v="6"/>
    <x v="14"/>
    <x v="9"/>
    <x v="89"/>
    <x v="1"/>
    <x v="3"/>
    <x v="3"/>
    <x v="3"/>
    <x v="0"/>
    <x v="4"/>
    <x v="0"/>
    <x v="0"/>
    <x v="0"/>
    <x v="0"/>
    <x v="0"/>
    <x v="0"/>
    <m/>
    <x v="0"/>
    <x v="0"/>
    <x v="0"/>
    <x v="0"/>
    <x v="26"/>
  </r>
  <r>
    <s v="2024/Temula/Jaringan"/>
    <x v="26"/>
    <x v="6"/>
    <x v="14"/>
    <x v="5"/>
    <x v="20"/>
    <x v="1"/>
    <x v="3"/>
    <x v="2"/>
    <x v="3"/>
    <x v="0"/>
    <x v="4"/>
    <x v="0"/>
    <x v="0"/>
    <x v="0"/>
    <x v="0"/>
    <x v="0"/>
    <x v="0"/>
    <m/>
    <x v="0"/>
    <x v="0"/>
    <x v="0"/>
    <x v="0"/>
    <x v="26"/>
  </r>
  <r>
    <s v="2024/Gunung Rampah/Jaringan"/>
    <x v="26"/>
    <x v="6"/>
    <x v="14"/>
    <x v="6"/>
    <x v="35"/>
    <x v="1"/>
    <x v="3"/>
    <x v="0"/>
    <x v="3"/>
    <x v="0"/>
    <x v="4"/>
    <x v="0"/>
    <x v="0"/>
    <x v="0"/>
    <x v="0"/>
    <x v="0"/>
    <x v="0"/>
    <m/>
    <x v="0"/>
    <x v="0"/>
    <x v="0"/>
    <x v="0"/>
    <x v="26"/>
  </r>
  <r>
    <s v="2024/Jengan/Jaringan"/>
    <x v="26"/>
    <x v="6"/>
    <x v="14"/>
    <x v="6"/>
    <x v="97"/>
    <x v="1"/>
    <x v="4"/>
    <x v="3"/>
    <x v="3"/>
    <x v="0"/>
    <x v="4"/>
    <x v="0"/>
    <x v="0"/>
    <x v="0"/>
    <x v="0"/>
    <x v="0"/>
    <x v="0"/>
    <m/>
    <x v="0"/>
    <x v="0"/>
    <x v="0"/>
    <x v="0"/>
    <x v="26"/>
  </r>
  <r>
    <s v="2024/Merayaq/Jaringan"/>
    <x v="26"/>
    <x v="6"/>
    <x v="14"/>
    <x v="6"/>
    <x v="31"/>
    <x v="1"/>
    <x v="3"/>
    <x v="1"/>
    <x v="3"/>
    <x v="0"/>
    <x v="4"/>
    <x v="0"/>
    <x v="0"/>
    <x v="0"/>
    <x v="0"/>
    <x v="0"/>
    <x v="0"/>
    <m/>
    <x v="0"/>
    <x v="0"/>
    <x v="0"/>
    <x v="0"/>
    <x v="26"/>
  </r>
  <r>
    <s v="2024/Pentat/Jaringan"/>
    <x v="26"/>
    <x v="6"/>
    <x v="14"/>
    <x v="10"/>
    <x v="142"/>
    <x v="1"/>
    <x v="3"/>
    <x v="3"/>
    <x v="2"/>
    <x v="0"/>
    <x v="4"/>
    <x v="0"/>
    <x v="0"/>
    <x v="0"/>
    <x v="0"/>
    <x v="0"/>
    <x v="0"/>
    <m/>
    <x v="0"/>
    <x v="0"/>
    <x v="0"/>
    <x v="0"/>
    <x v="26"/>
  </r>
  <r>
    <s v="2024/Muara Ohong/Jaringan"/>
    <x v="26"/>
    <x v="6"/>
    <x v="14"/>
    <x v="10"/>
    <x v="122"/>
    <x v="1"/>
    <x v="3"/>
    <x v="0"/>
    <x v="3"/>
    <x v="0"/>
    <x v="4"/>
    <x v="0"/>
    <x v="0"/>
    <x v="0"/>
    <x v="0"/>
    <x v="0"/>
    <x v="0"/>
    <m/>
    <x v="0"/>
    <x v="0"/>
    <x v="0"/>
    <x v="0"/>
    <x v="26"/>
  </r>
  <r>
    <s v="2024/Muara Nayan/Jaringan"/>
    <x v="26"/>
    <x v="6"/>
    <x v="14"/>
    <x v="10"/>
    <x v="121"/>
    <x v="1"/>
    <x v="3"/>
    <x v="3"/>
    <x v="3"/>
    <x v="0"/>
    <x v="4"/>
    <x v="0"/>
    <x v="0"/>
    <x v="0"/>
    <x v="0"/>
    <x v="0"/>
    <x v="0"/>
    <m/>
    <x v="0"/>
    <x v="0"/>
    <x v="0"/>
    <x v="0"/>
    <x v="26"/>
  </r>
  <r>
    <s v="2024/Mancong/Jaringan"/>
    <x v="26"/>
    <x v="6"/>
    <x v="14"/>
    <x v="10"/>
    <x v="120"/>
    <x v="1"/>
    <x v="1"/>
    <x v="0"/>
    <x v="3"/>
    <x v="0"/>
    <x v="2"/>
    <x v="0"/>
    <x v="0"/>
    <x v="0"/>
    <x v="0"/>
    <x v="0"/>
    <x v="0"/>
    <m/>
    <x v="0"/>
    <x v="0"/>
    <x v="0"/>
    <x v="0"/>
    <x v="26"/>
  </r>
  <r>
    <s v="2024/Lembonah/Jaringan"/>
    <x v="26"/>
    <x v="6"/>
    <x v="14"/>
    <x v="10"/>
    <x v="108"/>
    <x v="1"/>
    <x v="3"/>
    <x v="0"/>
    <x v="3"/>
    <x v="0"/>
    <x v="4"/>
    <x v="0"/>
    <x v="0"/>
    <x v="0"/>
    <x v="0"/>
    <x v="0"/>
    <x v="0"/>
    <m/>
    <x v="0"/>
    <x v="0"/>
    <x v="0"/>
    <x v="0"/>
    <x v="26"/>
  </r>
  <r>
    <s v="2024/Bekokong Makmur/Jaringan"/>
    <x v="26"/>
    <x v="6"/>
    <x v="14"/>
    <x v="10"/>
    <x v="99"/>
    <x v="1"/>
    <x v="1"/>
    <x v="3"/>
    <x v="3"/>
    <x v="0"/>
    <x v="2"/>
    <x v="0"/>
    <x v="0"/>
    <x v="0"/>
    <x v="0"/>
    <x v="0"/>
    <x v="0"/>
    <m/>
    <x v="0"/>
    <x v="0"/>
    <x v="0"/>
    <x v="0"/>
    <x v="26"/>
  </r>
  <r>
    <s v="2024/Tukuq/Jaringan"/>
    <x v="26"/>
    <x v="6"/>
    <x v="14"/>
    <x v="11"/>
    <x v="100"/>
    <x v="2"/>
    <x v="2"/>
    <x v="0"/>
    <x v="3"/>
    <x v="0"/>
    <x v="3"/>
    <x v="0"/>
    <x v="0"/>
    <x v="0"/>
    <x v="0"/>
    <x v="0"/>
    <x v="0"/>
    <m/>
    <x v="0"/>
    <x v="0"/>
    <x v="0"/>
    <x v="0"/>
    <x v="26"/>
  </r>
  <r>
    <s v="2024/Perigiq/Jaringan"/>
    <x v="26"/>
    <x v="6"/>
    <x v="14"/>
    <x v="10"/>
    <x v="141"/>
    <x v="1"/>
    <x v="1"/>
    <x v="0"/>
    <x v="3"/>
    <x v="0"/>
    <x v="2"/>
    <x v="0"/>
    <x v="0"/>
    <x v="0"/>
    <x v="0"/>
    <x v="0"/>
    <x v="0"/>
    <m/>
    <x v="0"/>
    <x v="0"/>
    <x v="0"/>
    <x v="0"/>
    <x v="26"/>
  </r>
  <r>
    <s v="2024/Tende/Jaringan"/>
    <x v="26"/>
    <x v="6"/>
    <x v="14"/>
    <x v="11"/>
    <x v="101"/>
    <x v="1"/>
    <x v="3"/>
    <x v="2"/>
    <x v="3"/>
    <x v="0"/>
    <x v="4"/>
    <x v="0"/>
    <x v="0"/>
    <x v="0"/>
    <x v="0"/>
    <x v="0"/>
    <x v="0"/>
    <m/>
    <x v="0"/>
    <x v="0"/>
    <x v="0"/>
    <x v="0"/>
    <x v="26"/>
  </r>
  <r>
    <s v="2024/Randa Empas/Jaringan"/>
    <x v="26"/>
    <x v="6"/>
    <x v="14"/>
    <x v="11"/>
    <x v="104"/>
    <x v="1"/>
    <x v="1"/>
    <x v="2"/>
    <x v="3"/>
    <x v="0"/>
    <x v="2"/>
    <x v="0"/>
    <x v="0"/>
    <x v="0"/>
    <x v="0"/>
    <x v="0"/>
    <x v="0"/>
    <m/>
    <x v="0"/>
    <x v="0"/>
    <x v="0"/>
    <x v="0"/>
    <x v="26"/>
  </r>
  <r>
    <s v="2024/Penarung/Jaringan"/>
    <x v="26"/>
    <x v="6"/>
    <x v="14"/>
    <x v="11"/>
    <x v="105"/>
    <x v="1"/>
    <x v="1"/>
    <x v="4"/>
    <x v="3"/>
    <x v="0"/>
    <x v="2"/>
    <x v="0"/>
    <x v="0"/>
    <x v="0"/>
    <x v="0"/>
    <x v="0"/>
    <x v="0"/>
    <m/>
    <x v="0"/>
    <x v="0"/>
    <x v="0"/>
    <x v="0"/>
    <x v="26"/>
  </r>
  <r>
    <s v="2024/Jelmu Sibak/Jaringan"/>
    <x v="26"/>
    <x v="6"/>
    <x v="14"/>
    <x v="11"/>
    <x v="106"/>
    <x v="2"/>
    <x v="2"/>
    <x v="0"/>
    <x v="3"/>
    <x v="0"/>
    <x v="3"/>
    <x v="0"/>
    <x v="0"/>
    <x v="0"/>
    <x v="0"/>
    <x v="0"/>
    <x v="0"/>
    <m/>
    <x v="0"/>
    <x v="0"/>
    <x v="0"/>
    <x v="0"/>
    <x v="26"/>
  </r>
  <r>
    <s v="2024/Dilang Puti/Jaringan"/>
    <x v="26"/>
    <x v="6"/>
    <x v="14"/>
    <x v="11"/>
    <x v="107"/>
    <x v="1"/>
    <x v="3"/>
    <x v="4"/>
    <x v="3"/>
    <x v="0"/>
    <x v="4"/>
    <x v="0"/>
    <x v="0"/>
    <x v="0"/>
    <x v="0"/>
    <x v="0"/>
    <x v="0"/>
    <m/>
    <x v="0"/>
    <x v="0"/>
    <x v="0"/>
    <x v="0"/>
    <x v="26"/>
  </r>
  <r>
    <s v="2024/Anan Jaya/Jaringan"/>
    <x v="26"/>
    <x v="6"/>
    <x v="14"/>
    <x v="11"/>
    <x v="109"/>
    <x v="2"/>
    <x v="2"/>
    <x v="0"/>
    <x v="3"/>
    <x v="0"/>
    <x v="3"/>
    <x v="0"/>
    <x v="0"/>
    <x v="0"/>
    <x v="0"/>
    <x v="0"/>
    <x v="0"/>
    <m/>
    <x v="0"/>
    <x v="0"/>
    <x v="0"/>
    <x v="0"/>
    <x v="26"/>
  </r>
  <r>
    <s v="2024/Tendiq/Jaringan"/>
    <x v="26"/>
    <x v="6"/>
    <x v="14"/>
    <x v="12"/>
    <x v="119"/>
    <x v="1"/>
    <x v="1"/>
    <x v="0"/>
    <x v="3"/>
    <x v="0"/>
    <x v="2"/>
    <x v="0"/>
    <x v="0"/>
    <x v="0"/>
    <x v="0"/>
    <x v="0"/>
    <x v="0"/>
    <m/>
    <x v="0"/>
    <x v="0"/>
    <x v="0"/>
    <x v="0"/>
    <x v="26"/>
  </r>
  <r>
    <s v="2024/Sang Sang (Sansang)/Jaringan"/>
    <x v="26"/>
    <x v="6"/>
    <x v="14"/>
    <x v="12"/>
    <x v="112"/>
    <x v="1"/>
    <x v="3"/>
    <x v="0"/>
    <x v="3"/>
    <x v="0"/>
    <x v="4"/>
    <x v="0"/>
    <x v="0"/>
    <x v="0"/>
    <x v="0"/>
    <x v="0"/>
    <x v="0"/>
    <m/>
    <x v="0"/>
    <x v="0"/>
    <x v="0"/>
    <x v="0"/>
    <x v="26"/>
  </r>
  <r>
    <s v="2024/Suakong/Jaringan"/>
    <x v="26"/>
    <x v="6"/>
    <x v="14"/>
    <x v="11"/>
    <x v="102"/>
    <x v="2"/>
    <x v="2"/>
    <x v="4"/>
    <x v="3"/>
    <x v="0"/>
    <x v="3"/>
    <x v="0"/>
    <x v="0"/>
    <x v="0"/>
    <x v="0"/>
    <x v="0"/>
    <x v="0"/>
    <m/>
    <x v="0"/>
    <x v="0"/>
    <x v="0"/>
    <x v="0"/>
    <x v="26"/>
  </r>
  <r>
    <s v="2024/Rikong/Jaringan"/>
    <x v="26"/>
    <x v="6"/>
    <x v="14"/>
    <x v="12"/>
    <x v="113"/>
    <x v="1"/>
    <x v="1"/>
    <x v="0"/>
    <x v="3"/>
    <x v="0"/>
    <x v="2"/>
    <x v="0"/>
    <x v="0"/>
    <x v="0"/>
    <x v="0"/>
    <x v="0"/>
    <x v="0"/>
    <m/>
    <x v="0"/>
    <x v="0"/>
    <x v="0"/>
    <x v="0"/>
    <x v="26"/>
  </r>
  <r>
    <s v="2024/Pulau Lanting/Jaringan"/>
    <x v="26"/>
    <x v="6"/>
    <x v="14"/>
    <x v="10"/>
    <x v="140"/>
    <x v="1"/>
    <x v="3"/>
    <x v="0"/>
    <x v="3"/>
    <x v="0"/>
    <x v="4"/>
    <x v="0"/>
    <x v="0"/>
    <x v="0"/>
    <x v="0"/>
    <x v="0"/>
    <x v="0"/>
    <m/>
    <x v="0"/>
    <x v="0"/>
    <x v="0"/>
    <x v="0"/>
    <x v="26"/>
  </r>
  <r>
    <s v="2024/Tanjung Jan/Jaringan"/>
    <x v="26"/>
    <x v="6"/>
    <x v="14"/>
    <x v="10"/>
    <x v="138"/>
    <x v="1"/>
    <x v="3"/>
    <x v="0"/>
    <x v="3"/>
    <x v="0"/>
    <x v="4"/>
    <x v="0"/>
    <x v="0"/>
    <x v="0"/>
    <x v="0"/>
    <x v="0"/>
    <x v="0"/>
    <m/>
    <x v="0"/>
    <x v="0"/>
    <x v="0"/>
    <x v="0"/>
    <x v="26"/>
  </r>
  <r>
    <s v="2024/Tanjung Soke/Jaringan"/>
    <x v="26"/>
    <x v="6"/>
    <x v="14"/>
    <x v="0"/>
    <x v="0"/>
    <x v="1"/>
    <x v="3"/>
    <x v="2"/>
    <x v="3"/>
    <x v="0"/>
    <x v="4"/>
    <x v="0"/>
    <x v="0"/>
    <x v="0"/>
    <x v="0"/>
    <x v="0"/>
    <x v="0"/>
    <m/>
    <x v="0"/>
    <x v="0"/>
    <x v="0"/>
    <x v="0"/>
    <x v="26"/>
  </r>
  <r>
    <s v="2024/Tanjung Sari/Jaringan"/>
    <x v="26"/>
    <x v="6"/>
    <x v="14"/>
    <x v="0"/>
    <x v="194"/>
    <x v="1"/>
    <x v="1"/>
    <x v="0"/>
    <x v="3"/>
    <x v="0"/>
    <x v="2"/>
    <x v="0"/>
    <x v="0"/>
    <x v="0"/>
    <x v="0"/>
    <x v="0"/>
    <x v="0"/>
    <m/>
    <x v="0"/>
    <x v="0"/>
    <x v="0"/>
    <x v="0"/>
    <x v="26"/>
  </r>
  <r>
    <s v="2024/Resak/Jaringan"/>
    <x v="26"/>
    <x v="6"/>
    <x v="14"/>
    <x v="0"/>
    <x v="123"/>
    <x v="2"/>
    <x v="2"/>
    <x v="0"/>
    <x v="3"/>
    <x v="0"/>
    <x v="3"/>
    <x v="0"/>
    <x v="0"/>
    <x v="0"/>
    <x v="0"/>
    <x v="0"/>
    <x v="0"/>
    <m/>
    <x v="0"/>
    <x v="0"/>
    <x v="0"/>
    <x v="0"/>
    <x v="26"/>
  </r>
  <r>
    <s v="2024/Pereng Talik/Jaringan"/>
    <x v="26"/>
    <x v="6"/>
    <x v="14"/>
    <x v="0"/>
    <x v="124"/>
    <x v="2"/>
    <x v="2"/>
    <x v="0"/>
    <x v="3"/>
    <x v="0"/>
    <x v="3"/>
    <x v="0"/>
    <x v="0"/>
    <x v="0"/>
    <x v="0"/>
    <x v="0"/>
    <x v="0"/>
    <m/>
    <x v="0"/>
    <x v="0"/>
    <x v="0"/>
    <x v="0"/>
    <x v="26"/>
  </r>
  <r>
    <s v="2024/Penawai/Jaringan"/>
    <x v="26"/>
    <x v="6"/>
    <x v="14"/>
    <x v="0"/>
    <x v="125"/>
    <x v="1"/>
    <x v="3"/>
    <x v="0"/>
    <x v="3"/>
    <x v="0"/>
    <x v="4"/>
    <x v="0"/>
    <x v="0"/>
    <x v="0"/>
    <x v="0"/>
    <x v="0"/>
    <x v="0"/>
    <m/>
    <x v="0"/>
    <x v="0"/>
    <x v="0"/>
    <x v="0"/>
    <x v="26"/>
  </r>
  <r>
    <s v="2024/Siram Jaya/Jaringan"/>
    <x v="26"/>
    <x v="6"/>
    <x v="14"/>
    <x v="0"/>
    <x v="126"/>
    <x v="1"/>
    <x v="1"/>
    <x v="0"/>
    <x v="3"/>
    <x v="0"/>
    <x v="2"/>
    <x v="0"/>
    <x v="0"/>
    <x v="0"/>
    <x v="0"/>
    <x v="0"/>
    <x v="0"/>
    <m/>
    <x v="0"/>
    <x v="0"/>
    <x v="0"/>
    <x v="0"/>
    <x v="26"/>
  </r>
  <r>
    <s v="2024/Siram Makmur/Jaringan"/>
    <x v="26"/>
    <x v="6"/>
    <x v="14"/>
    <x v="0"/>
    <x v="127"/>
    <x v="1"/>
    <x v="1"/>
    <x v="0"/>
    <x v="3"/>
    <x v="0"/>
    <x v="2"/>
    <x v="0"/>
    <x v="0"/>
    <x v="0"/>
    <x v="0"/>
    <x v="0"/>
    <x v="0"/>
    <m/>
    <x v="0"/>
    <x v="0"/>
    <x v="0"/>
    <x v="0"/>
    <x v="26"/>
  </r>
  <r>
    <s v="2024/Tanjung Isuy/Jaringan"/>
    <x v="26"/>
    <x v="6"/>
    <x v="14"/>
    <x v="10"/>
    <x v="139"/>
    <x v="1"/>
    <x v="3"/>
    <x v="0"/>
    <x v="3"/>
    <x v="0"/>
    <x v="4"/>
    <x v="0"/>
    <x v="0"/>
    <x v="0"/>
    <x v="0"/>
    <x v="0"/>
    <x v="0"/>
    <m/>
    <x v="0"/>
    <x v="0"/>
    <x v="0"/>
    <x v="0"/>
    <x v="26"/>
  </r>
  <r>
    <s v="2024/Muara Siram /Jaringan"/>
    <x v="26"/>
    <x v="6"/>
    <x v="14"/>
    <x v="0"/>
    <x v="128"/>
    <x v="2"/>
    <x v="2"/>
    <x v="0"/>
    <x v="3"/>
    <x v="0"/>
    <x v="3"/>
    <x v="0"/>
    <x v="0"/>
    <x v="0"/>
    <x v="0"/>
    <x v="0"/>
    <x v="0"/>
    <m/>
    <x v="0"/>
    <x v="0"/>
    <x v="0"/>
    <x v="0"/>
    <x v="26"/>
  </r>
  <r>
    <s v="2024/Muara Gusik/Jaringan"/>
    <x v="26"/>
    <x v="6"/>
    <x v="14"/>
    <x v="0"/>
    <x v="130"/>
    <x v="1"/>
    <x v="3"/>
    <x v="0"/>
    <x v="3"/>
    <x v="0"/>
    <x v="4"/>
    <x v="0"/>
    <x v="0"/>
    <x v="0"/>
    <x v="0"/>
    <x v="0"/>
    <x v="0"/>
    <m/>
    <x v="0"/>
    <x v="0"/>
    <x v="0"/>
    <x v="0"/>
    <x v="26"/>
  </r>
  <r>
    <s v="2024/Lemper/Jaringan"/>
    <x v="26"/>
    <x v="6"/>
    <x v="14"/>
    <x v="0"/>
    <x v="131"/>
    <x v="2"/>
    <x v="2"/>
    <x v="2"/>
    <x v="3"/>
    <x v="0"/>
    <x v="3"/>
    <x v="0"/>
    <x v="0"/>
    <x v="0"/>
    <x v="0"/>
    <x v="0"/>
    <x v="0"/>
    <m/>
    <x v="0"/>
    <x v="0"/>
    <x v="0"/>
    <x v="0"/>
    <x v="26"/>
  </r>
  <r>
    <s v="2024/Jambuk Makmur/Jaringan"/>
    <x v="26"/>
    <x v="6"/>
    <x v="14"/>
    <x v="0"/>
    <x v="132"/>
    <x v="1"/>
    <x v="3"/>
    <x v="0"/>
    <x v="3"/>
    <x v="0"/>
    <x v="4"/>
    <x v="0"/>
    <x v="0"/>
    <x v="0"/>
    <x v="0"/>
    <x v="0"/>
    <x v="0"/>
    <m/>
    <x v="0"/>
    <x v="0"/>
    <x v="0"/>
    <x v="0"/>
    <x v="26"/>
  </r>
  <r>
    <s v="2024/Jambuk/Jaringan"/>
    <x v="26"/>
    <x v="6"/>
    <x v="14"/>
    <x v="0"/>
    <x v="133"/>
    <x v="1"/>
    <x v="3"/>
    <x v="0"/>
    <x v="3"/>
    <x v="0"/>
    <x v="4"/>
    <x v="0"/>
    <x v="0"/>
    <x v="0"/>
    <x v="0"/>
    <x v="0"/>
    <x v="0"/>
    <m/>
    <x v="0"/>
    <x v="0"/>
    <x v="0"/>
    <x v="0"/>
    <x v="26"/>
  </r>
  <r>
    <s v="2024/Deraya/Jaringan"/>
    <x v="26"/>
    <x v="6"/>
    <x v="14"/>
    <x v="0"/>
    <x v="135"/>
    <x v="2"/>
    <x v="2"/>
    <x v="0"/>
    <x v="3"/>
    <x v="0"/>
    <x v="3"/>
    <x v="0"/>
    <x v="0"/>
    <x v="0"/>
    <x v="0"/>
    <x v="0"/>
    <x v="0"/>
    <m/>
    <x v="0"/>
    <x v="0"/>
    <x v="0"/>
    <x v="0"/>
    <x v="26"/>
  </r>
  <r>
    <s v="2024/Bukit Harapan/Jaringan"/>
    <x v="26"/>
    <x v="6"/>
    <x v="14"/>
    <x v="0"/>
    <x v="136"/>
    <x v="1"/>
    <x v="3"/>
    <x v="0"/>
    <x v="3"/>
    <x v="0"/>
    <x v="4"/>
    <x v="0"/>
    <x v="0"/>
    <x v="0"/>
    <x v="0"/>
    <x v="0"/>
    <x v="0"/>
    <m/>
    <x v="0"/>
    <x v="0"/>
    <x v="0"/>
    <x v="0"/>
    <x v="26"/>
  </r>
  <r>
    <s v="2024/Tanjung Jone/Jaringan"/>
    <x v="26"/>
    <x v="6"/>
    <x v="14"/>
    <x v="10"/>
    <x v="137"/>
    <x v="1"/>
    <x v="3"/>
    <x v="0"/>
    <x v="3"/>
    <x v="0"/>
    <x v="4"/>
    <x v="0"/>
    <x v="0"/>
    <x v="0"/>
    <x v="0"/>
    <x v="0"/>
    <x v="0"/>
    <m/>
    <x v="0"/>
    <x v="0"/>
    <x v="0"/>
    <x v="0"/>
    <x v="26"/>
  </r>
  <r>
    <s v="2024/Muara Kedang/Jaringan"/>
    <x v="26"/>
    <x v="6"/>
    <x v="14"/>
    <x v="0"/>
    <x v="129"/>
    <x v="1"/>
    <x v="3"/>
    <x v="0"/>
    <x v="3"/>
    <x v="0"/>
    <x v="4"/>
    <x v="0"/>
    <x v="0"/>
    <x v="0"/>
    <x v="0"/>
    <x v="0"/>
    <x v="0"/>
    <m/>
    <x v="0"/>
    <x v="0"/>
    <x v="0"/>
    <x v="0"/>
    <x v="26"/>
  </r>
  <r>
    <s v="2024/Penawang/Jaringan"/>
    <x v="26"/>
    <x v="6"/>
    <x v="14"/>
    <x v="12"/>
    <x v="114"/>
    <x v="1"/>
    <x v="1"/>
    <x v="0"/>
    <x v="3"/>
    <x v="0"/>
    <x v="2"/>
    <x v="0"/>
    <x v="0"/>
    <x v="0"/>
    <x v="0"/>
    <x v="0"/>
    <x v="0"/>
    <m/>
    <x v="0"/>
    <x v="0"/>
    <x v="0"/>
    <x v="0"/>
    <x v="26"/>
  </r>
  <r>
    <s v="2024/Muara Ponak/Jaringan"/>
    <x v="26"/>
    <x v="6"/>
    <x v="14"/>
    <x v="12"/>
    <x v="116"/>
    <x v="1"/>
    <x v="1"/>
    <x v="0"/>
    <x v="3"/>
    <x v="0"/>
    <x v="2"/>
    <x v="0"/>
    <x v="0"/>
    <x v="0"/>
    <x v="0"/>
    <x v="0"/>
    <x v="0"/>
    <m/>
    <x v="0"/>
    <x v="0"/>
    <x v="0"/>
    <x v="0"/>
    <x v="26"/>
  </r>
  <r>
    <s v="2024/Muara Kelawit/Jaringan"/>
    <x v="26"/>
    <x v="6"/>
    <x v="14"/>
    <x v="12"/>
    <x v="117"/>
    <x v="1"/>
    <x v="1"/>
    <x v="0"/>
    <x v="3"/>
    <x v="0"/>
    <x v="2"/>
    <x v="0"/>
    <x v="0"/>
    <x v="0"/>
    <x v="0"/>
    <x v="0"/>
    <x v="0"/>
    <m/>
    <x v="0"/>
    <x v="0"/>
    <x v="0"/>
    <x v="0"/>
    <x v="26"/>
  </r>
  <r>
    <s v="2024/Loa Deras/Jaringan"/>
    <x v="26"/>
    <x v="6"/>
    <x v="14"/>
    <x v="14"/>
    <x v="154"/>
    <x v="1"/>
    <x v="1"/>
    <x v="0"/>
    <x v="3"/>
    <x v="0"/>
    <x v="2"/>
    <x v="0"/>
    <x v="0"/>
    <x v="0"/>
    <x v="0"/>
    <x v="0"/>
    <x v="0"/>
    <m/>
    <x v="0"/>
    <x v="0"/>
    <x v="0"/>
    <x v="0"/>
    <x v="26"/>
  </r>
  <r>
    <s v="2024/Bakung/Jaringan"/>
    <x v="26"/>
    <x v="6"/>
    <x v="14"/>
    <x v="14"/>
    <x v="155"/>
    <x v="1"/>
    <x v="1"/>
    <x v="0"/>
    <x v="3"/>
    <x v="0"/>
    <x v="2"/>
    <x v="0"/>
    <x v="0"/>
    <x v="0"/>
    <x v="0"/>
    <x v="0"/>
    <x v="0"/>
    <m/>
    <x v="0"/>
    <x v="0"/>
    <x v="0"/>
    <x v="0"/>
    <x v="26"/>
  </r>
  <r>
    <s v="2024/Teluk Tempudau/Jaringan"/>
    <x v="26"/>
    <x v="6"/>
    <x v="14"/>
    <x v="15"/>
    <x v="158"/>
    <x v="1"/>
    <x v="3"/>
    <x v="0"/>
    <x v="3"/>
    <x v="0"/>
    <x v="4"/>
    <x v="0"/>
    <x v="0"/>
    <x v="0"/>
    <x v="0"/>
    <x v="0"/>
    <x v="0"/>
    <m/>
    <x v="0"/>
    <x v="0"/>
    <x v="0"/>
    <x v="0"/>
    <x v="26"/>
  </r>
  <r>
    <s v="2024/Tanjung Pagar/Jaringan"/>
    <x v="26"/>
    <x v="6"/>
    <x v="14"/>
    <x v="15"/>
    <x v="168"/>
    <x v="1"/>
    <x v="1"/>
    <x v="0"/>
    <x v="3"/>
    <x v="0"/>
    <x v="2"/>
    <x v="0"/>
    <x v="0"/>
    <x v="0"/>
    <x v="0"/>
    <x v="0"/>
    <x v="0"/>
    <m/>
    <x v="0"/>
    <x v="0"/>
    <x v="0"/>
    <x v="0"/>
    <x v="26"/>
  </r>
  <r>
    <s v="2024/Tanjung Laong/Jaringan"/>
    <x v="26"/>
    <x v="6"/>
    <x v="14"/>
    <x v="15"/>
    <x v="159"/>
    <x v="1"/>
    <x v="3"/>
    <x v="0"/>
    <x v="3"/>
    <x v="0"/>
    <x v="4"/>
    <x v="0"/>
    <x v="0"/>
    <x v="0"/>
    <x v="0"/>
    <x v="0"/>
    <x v="0"/>
    <m/>
    <x v="0"/>
    <x v="0"/>
    <x v="0"/>
    <x v="0"/>
    <x v="26"/>
  </r>
  <r>
    <s v="2024/Sebelang/Jaringan"/>
    <x v="26"/>
    <x v="6"/>
    <x v="14"/>
    <x v="15"/>
    <x v="160"/>
    <x v="1"/>
    <x v="3"/>
    <x v="0"/>
    <x v="3"/>
    <x v="0"/>
    <x v="4"/>
    <x v="0"/>
    <x v="0"/>
    <x v="0"/>
    <x v="0"/>
    <x v="0"/>
    <x v="0"/>
    <m/>
    <x v="0"/>
    <x v="0"/>
    <x v="0"/>
    <x v="0"/>
    <x v="26"/>
  </r>
  <r>
    <s v="2024/Muara Beloan/Jaringan"/>
    <x v="26"/>
    <x v="6"/>
    <x v="14"/>
    <x v="15"/>
    <x v="161"/>
    <x v="1"/>
    <x v="1"/>
    <x v="3"/>
    <x v="3"/>
    <x v="0"/>
    <x v="2"/>
    <x v="0"/>
    <x v="0"/>
    <x v="0"/>
    <x v="0"/>
    <x v="0"/>
    <x v="0"/>
    <m/>
    <x v="0"/>
    <x v="0"/>
    <x v="0"/>
    <x v="0"/>
    <x v="26"/>
  </r>
  <r>
    <s v="2024/Minta/Jaringan"/>
    <x v="26"/>
    <x v="6"/>
    <x v="14"/>
    <x v="14"/>
    <x v="153"/>
    <x v="1"/>
    <x v="1"/>
    <x v="0"/>
    <x v="2"/>
    <x v="0"/>
    <x v="2"/>
    <x v="0"/>
    <x v="0"/>
    <x v="0"/>
    <x v="0"/>
    <x v="0"/>
    <x v="0"/>
    <m/>
    <x v="0"/>
    <x v="0"/>
    <x v="0"/>
    <x v="0"/>
    <x v="26"/>
  </r>
  <r>
    <s v="2024/Mendung/Jaringan"/>
    <x v="26"/>
    <x v="6"/>
    <x v="14"/>
    <x v="15"/>
    <x v="163"/>
    <x v="1"/>
    <x v="3"/>
    <x v="3"/>
    <x v="3"/>
    <x v="0"/>
    <x v="4"/>
    <x v="0"/>
    <x v="0"/>
    <x v="0"/>
    <x v="0"/>
    <x v="0"/>
    <x v="0"/>
    <m/>
    <x v="0"/>
    <x v="0"/>
    <x v="0"/>
    <x v="0"/>
    <x v="26"/>
  </r>
  <r>
    <s v="2024/Gunung Bayan/Jaringan"/>
    <x v="26"/>
    <x v="6"/>
    <x v="14"/>
    <x v="15"/>
    <x v="166"/>
    <x v="1"/>
    <x v="1"/>
    <x v="0"/>
    <x v="3"/>
    <x v="0"/>
    <x v="2"/>
    <x v="0"/>
    <x v="0"/>
    <x v="0"/>
    <x v="0"/>
    <x v="0"/>
    <x v="0"/>
    <m/>
    <x v="0"/>
    <x v="0"/>
    <x v="0"/>
    <x v="0"/>
    <x v="26"/>
  </r>
  <r>
    <s v="2024/Balok Asa/Jaringan"/>
    <x v="26"/>
    <x v="6"/>
    <x v="14"/>
    <x v="7"/>
    <x v="69"/>
    <x v="1"/>
    <x v="3"/>
    <x v="1"/>
    <x v="3"/>
    <x v="0"/>
    <x v="4"/>
    <x v="0"/>
    <x v="0"/>
    <x v="0"/>
    <x v="0"/>
    <x v="0"/>
    <x v="0"/>
    <m/>
    <x v="0"/>
    <x v="0"/>
    <x v="0"/>
    <x v="0"/>
    <x v="26"/>
  </r>
  <r>
    <s v="2024/Barong Tongkok/Jaringan"/>
    <x v="26"/>
    <x v="6"/>
    <x v="14"/>
    <x v="7"/>
    <x v="68"/>
    <x v="1"/>
    <x v="3"/>
    <x v="0"/>
    <x v="3"/>
    <x v="0"/>
    <x v="4"/>
    <x v="0"/>
    <x v="0"/>
    <x v="0"/>
    <x v="0"/>
    <x v="0"/>
    <x v="0"/>
    <m/>
    <x v="0"/>
    <x v="0"/>
    <x v="0"/>
    <x v="0"/>
    <x v="26"/>
  </r>
  <r>
    <s v="2024/Sakaq Tada/Jaringan"/>
    <x v="26"/>
    <x v="6"/>
    <x v="14"/>
    <x v="6"/>
    <x v="96"/>
    <x v="1"/>
    <x v="1"/>
    <x v="1"/>
    <x v="3"/>
    <x v="0"/>
    <x v="2"/>
    <x v="0"/>
    <x v="0"/>
    <x v="0"/>
    <x v="0"/>
    <x v="0"/>
    <x v="0"/>
    <m/>
    <x v="0"/>
    <x v="0"/>
    <x v="0"/>
    <x v="0"/>
    <x v="26"/>
  </r>
  <r>
    <s v="2024/Sakaq Lotoq/Jaringan"/>
    <x v="26"/>
    <x v="6"/>
    <x v="14"/>
    <x v="6"/>
    <x v="95"/>
    <x v="1"/>
    <x v="1"/>
    <x v="0"/>
    <x v="3"/>
    <x v="0"/>
    <x v="2"/>
    <x v="0"/>
    <x v="0"/>
    <x v="0"/>
    <x v="0"/>
    <x v="0"/>
    <x v="0"/>
    <m/>
    <x v="0"/>
    <x v="0"/>
    <x v="0"/>
    <x v="0"/>
    <x v="26"/>
  </r>
  <r>
    <s v="2024/Rambayan/Jaringan"/>
    <x v="26"/>
    <x v="6"/>
    <x v="14"/>
    <x v="6"/>
    <x v="28"/>
    <x v="1"/>
    <x v="3"/>
    <x v="0"/>
    <x v="3"/>
    <x v="0"/>
    <x v="4"/>
    <x v="0"/>
    <x v="0"/>
    <x v="0"/>
    <x v="0"/>
    <x v="0"/>
    <x v="0"/>
    <m/>
    <x v="0"/>
    <x v="0"/>
    <x v="0"/>
    <x v="0"/>
    <x v="26"/>
  </r>
  <r>
    <s v="2024/Muara Jawaq/Jaringan"/>
    <x v="26"/>
    <x v="6"/>
    <x v="14"/>
    <x v="6"/>
    <x v="29"/>
    <x v="1"/>
    <x v="1"/>
    <x v="0"/>
    <x v="3"/>
    <x v="0"/>
    <x v="2"/>
    <x v="0"/>
    <x v="0"/>
    <x v="0"/>
    <x v="0"/>
    <x v="0"/>
    <x v="0"/>
    <m/>
    <x v="0"/>
    <x v="0"/>
    <x v="0"/>
    <x v="0"/>
    <x v="26"/>
  </r>
  <r>
    <s v="2024/Jerang Melayu/Jaringan"/>
    <x v="26"/>
    <x v="6"/>
    <x v="14"/>
    <x v="15"/>
    <x v="164"/>
    <x v="1"/>
    <x v="1"/>
    <x v="1"/>
    <x v="3"/>
    <x v="0"/>
    <x v="2"/>
    <x v="0"/>
    <x v="0"/>
    <x v="0"/>
    <x v="0"/>
    <x v="0"/>
    <x v="0"/>
    <m/>
    <x v="0"/>
    <x v="0"/>
    <x v="0"/>
    <x v="0"/>
    <x v="26"/>
  </r>
  <r>
    <s v="2024/Penyinggahan Ulu/Jaringan"/>
    <x v="26"/>
    <x v="6"/>
    <x v="14"/>
    <x v="14"/>
    <x v="151"/>
    <x v="1"/>
    <x v="3"/>
    <x v="0"/>
    <x v="3"/>
    <x v="0"/>
    <x v="4"/>
    <x v="0"/>
    <x v="0"/>
    <x v="0"/>
    <x v="0"/>
    <x v="0"/>
    <x v="0"/>
    <m/>
    <x v="0"/>
    <x v="0"/>
    <x v="0"/>
    <x v="0"/>
    <x v="26"/>
  </r>
  <r>
    <s v="2024/Tanjung Haur/Jaringan"/>
    <x v="26"/>
    <x v="6"/>
    <x v="14"/>
    <x v="14"/>
    <x v="150"/>
    <x v="1"/>
    <x v="1"/>
    <x v="0"/>
    <x v="3"/>
    <x v="0"/>
    <x v="2"/>
    <x v="0"/>
    <x v="0"/>
    <x v="0"/>
    <x v="0"/>
    <x v="0"/>
    <x v="0"/>
    <m/>
    <x v="0"/>
    <x v="0"/>
    <x v="0"/>
    <x v="0"/>
    <x v="26"/>
  </r>
  <r>
    <s v="2024/Bermai/Jaringan"/>
    <x v="26"/>
    <x v="6"/>
    <x v="14"/>
    <x v="13"/>
    <x v="148"/>
    <x v="1"/>
    <x v="1"/>
    <x v="1"/>
    <x v="3"/>
    <x v="0"/>
    <x v="2"/>
    <x v="0"/>
    <x v="0"/>
    <x v="0"/>
    <x v="0"/>
    <x v="0"/>
    <x v="0"/>
    <m/>
    <x v="0"/>
    <x v="0"/>
    <x v="0"/>
    <x v="0"/>
    <x v="26"/>
  </r>
  <r>
    <s v="2024/Lendian Liang Nayuk/Jaringan"/>
    <x v="26"/>
    <x v="6"/>
    <x v="14"/>
    <x v="12"/>
    <x v="118"/>
    <x v="2"/>
    <x v="2"/>
    <x v="0"/>
    <x v="3"/>
    <x v="0"/>
    <x v="3"/>
    <x v="0"/>
    <x v="0"/>
    <x v="0"/>
    <x v="0"/>
    <x v="0"/>
    <x v="0"/>
    <m/>
    <x v="0"/>
    <x v="0"/>
    <x v="0"/>
    <x v="0"/>
    <x v="26"/>
  </r>
  <r>
    <s v="2024/Kenyanyan/Jaringan"/>
    <x v="26"/>
    <x v="6"/>
    <x v="14"/>
    <x v="12"/>
    <x v="146"/>
    <x v="2"/>
    <x v="2"/>
    <x v="0"/>
    <x v="3"/>
    <x v="0"/>
    <x v="3"/>
    <x v="0"/>
    <x v="0"/>
    <x v="0"/>
    <x v="0"/>
    <x v="0"/>
    <x v="0"/>
    <m/>
    <x v="0"/>
    <x v="0"/>
    <x v="0"/>
    <x v="0"/>
    <x v="26"/>
  </r>
  <r>
    <s v="2024/Kendesiq/Jaringan"/>
    <x v="26"/>
    <x v="6"/>
    <x v="14"/>
    <x v="12"/>
    <x v="193"/>
    <x v="2"/>
    <x v="2"/>
    <x v="0"/>
    <x v="3"/>
    <x v="0"/>
    <x v="3"/>
    <x v="0"/>
    <x v="0"/>
    <x v="0"/>
    <x v="0"/>
    <x v="0"/>
    <x v="0"/>
    <m/>
    <x v="0"/>
    <x v="0"/>
    <x v="0"/>
    <x v="0"/>
    <x v="26"/>
  </r>
  <r>
    <s v="2024/Betung/Jaringan"/>
    <x v="26"/>
    <x v="6"/>
    <x v="14"/>
    <x v="12"/>
    <x v="172"/>
    <x v="1"/>
    <x v="1"/>
    <x v="0"/>
    <x v="3"/>
    <x v="0"/>
    <x v="2"/>
    <x v="0"/>
    <x v="0"/>
    <x v="0"/>
    <x v="0"/>
    <x v="0"/>
    <x v="0"/>
    <m/>
    <x v="0"/>
    <x v="0"/>
    <x v="0"/>
    <x v="0"/>
    <x v="26"/>
  </r>
  <r>
    <s v="2024/Bentas/Jaringan"/>
    <x v="26"/>
    <x v="6"/>
    <x v="14"/>
    <x v="12"/>
    <x v="173"/>
    <x v="1"/>
    <x v="1"/>
    <x v="3"/>
    <x v="3"/>
    <x v="0"/>
    <x v="2"/>
    <x v="0"/>
    <x v="0"/>
    <x v="0"/>
    <x v="0"/>
    <x v="0"/>
    <x v="0"/>
    <m/>
    <x v="0"/>
    <x v="0"/>
    <x v="0"/>
    <x v="0"/>
    <x v="26"/>
  </r>
  <r>
    <s v="2024/Muara Begai/Jaringan"/>
    <x v="26"/>
    <x v="6"/>
    <x v="14"/>
    <x v="16"/>
    <x v="176"/>
    <x v="1"/>
    <x v="3"/>
    <x v="0"/>
    <x v="3"/>
    <x v="0"/>
    <x v="4"/>
    <x v="0"/>
    <x v="0"/>
    <x v="0"/>
    <x v="0"/>
    <x v="0"/>
    <x v="0"/>
    <m/>
    <x v="0"/>
    <x v="0"/>
    <x v="0"/>
    <x v="0"/>
    <x v="26"/>
  </r>
  <r>
    <s v="2024/Lataq/Lotaq/Jaringan"/>
    <x v="26"/>
    <x v="6"/>
    <x v="14"/>
    <x v="16"/>
    <x v="177"/>
    <x v="1"/>
    <x v="1"/>
    <x v="0"/>
    <x v="3"/>
    <x v="0"/>
    <x v="2"/>
    <x v="0"/>
    <x v="0"/>
    <x v="0"/>
    <x v="0"/>
    <x v="0"/>
    <x v="0"/>
    <m/>
    <x v="0"/>
    <x v="0"/>
    <x v="0"/>
    <x v="0"/>
    <x v="26"/>
  </r>
  <r>
    <s v="2024/Dingin/Jaringan"/>
    <x v="26"/>
    <x v="6"/>
    <x v="14"/>
    <x v="16"/>
    <x v="179"/>
    <x v="1"/>
    <x v="3"/>
    <x v="4"/>
    <x v="3"/>
    <x v="0"/>
    <x v="4"/>
    <x v="0"/>
    <x v="0"/>
    <x v="0"/>
    <x v="0"/>
    <x v="0"/>
    <x v="0"/>
    <m/>
    <x v="0"/>
    <x v="0"/>
    <x v="0"/>
    <x v="0"/>
    <x v="26"/>
  </r>
  <r>
    <s v="2024/Tepulang/Jaringan"/>
    <x v="26"/>
    <x v="6"/>
    <x v="14"/>
    <x v="13"/>
    <x v="182"/>
    <x v="1"/>
    <x v="3"/>
    <x v="0"/>
    <x v="3"/>
    <x v="0"/>
    <x v="4"/>
    <x v="0"/>
    <x v="0"/>
    <x v="0"/>
    <x v="0"/>
    <x v="0"/>
    <x v="0"/>
    <m/>
    <x v="0"/>
    <x v="0"/>
    <x v="0"/>
    <x v="0"/>
    <x v="26"/>
  </r>
  <r>
    <s v="2024/Sempatn Kelauq/Jaringan"/>
    <x v="26"/>
    <x v="6"/>
    <x v="14"/>
    <x v="13"/>
    <x v="183"/>
    <x v="1"/>
    <x v="1"/>
    <x v="0"/>
    <x v="3"/>
    <x v="0"/>
    <x v="2"/>
    <x v="0"/>
    <x v="0"/>
    <x v="0"/>
    <x v="0"/>
    <x v="0"/>
    <x v="0"/>
    <m/>
    <x v="0"/>
    <x v="0"/>
    <x v="0"/>
    <x v="0"/>
    <x v="26"/>
  </r>
  <r>
    <s v="2024/Muara Tokong/Jaringan"/>
    <x v="26"/>
    <x v="6"/>
    <x v="14"/>
    <x v="13"/>
    <x v="184"/>
    <x v="2"/>
    <x v="2"/>
    <x v="1"/>
    <x v="3"/>
    <x v="0"/>
    <x v="3"/>
    <x v="0"/>
    <x v="0"/>
    <x v="0"/>
    <x v="0"/>
    <x v="0"/>
    <x v="0"/>
    <m/>
    <x v="0"/>
    <x v="0"/>
    <x v="0"/>
    <x v="0"/>
    <x v="26"/>
  </r>
  <r>
    <s v="2024/Muara Nilik/Jaringan"/>
    <x v="26"/>
    <x v="6"/>
    <x v="14"/>
    <x v="13"/>
    <x v="186"/>
    <x v="1"/>
    <x v="1"/>
    <x v="1"/>
    <x v="3"/>
    <x v="0"/>
    <x v="2"/>
    <x v="0"/>
    <x v="0"/>
    <x v="0"/>
    <x v="0"/>
    <x v="0"/>
    <x v="0"/>
    <m/>
    <x v="0"/>
    <x v="0"/>
    <x v="0"/>
    <x v="0"/>
    <x v="26"/>
  </r>
  <r>
    <s v="2024/Muara Bomboy/Jaringan"/>
    <x v="26"/>
    <x v="6"/>
    <x v="14"/>
    <x v="13"/>
    <x v="187"/>
    <x v="1"/>
    <x v="3"/>
    <x v="0"/>
    <x v="3"/>
    <x v="0"/>
    <x v="4"/>
    <x v="0"/>
    <x v="0"/>
    <x v="0"/>
    <x v="0"/>
    <x v="0"/>
    <x v="0"/>
    <m/>
    <x v="0"/>
    <x v="0"/>
    <x v="0"/>
    <x v="0"/>
    <x v="26"/>
  </r>
  <r>
    <s v="2024/Mendika/Jaringan"/>
    <x v="26"/>
    <x v="6"/>
    <x v="14"/>
    <x v="13"/>
    <x v="188"/>
    <x v="1"/>
    <x v="3"/>
    <x v="0"/>
    <x v="3"/>
    <x v="0"/>
    <x v="4"/>
    <x v="0"/>
    <x v="0"/>
    <x v="0"/>
    <x v="0"/>
    <x v="0"/>
    <x v="0"/>
    <m/>
    <x v="0"/>
    <x v="0"/>
    <x v="0"/>
    <x v="0"/>
    <x v="26"/>
  </r>
  <r>
    <s v="2024/Lumpat Dahuq/Jaringan"/>
    <x v="26"/>
    <x v="6"/>
    <x v="14"/>
    <x v="13"/>
    <x v="190"/>
    <x v="1"/>
    <x v="3"/>
    <x v="1"/>
    <x v="3"/>
    <x v="0"/>
    <x v="4"/>
    <x v="0"/>
    <x v="0"/>
    <x v="0"/>
    <x v="0"/>
    <x v="0"/>
    <x v="0"/>
    <m/>
    <x v="0"/>
    <x v="0"/>
    <x v="0"/>
    <x v="0"/>
    <x v="26"/>
  </r>
  <r>
    <s v="2024/Damai Seberang/Jaringan"/>
    <x v="26"/>
    <x v="6"/>
    <x v="14"/>
    <x v="13"/>
    <x v="170"/>
    <x v="1"/>
    <x v="3"/>
    <x v="0"/>
    <x v="3"/>
    <x v="0"/>
    <x v="4"/>
    <x v="0"/>
    <x v="0"/>
    <x v="0"/>
    <x v="0"/>
    <x v="0"/>
    <x v="0"/>
    <m/>
    <x v="0"/>
    <x v="0"/>
    <x v="0"/>
    <x v="0"/>
    <x v="26"/>
  </r>
  <r>
    <s v="2024/Besiq (Besik)/Jaringan"/>
    <x v="26"/>
    <x v="6"/>
    <x v="14"/>
    <x v="13"/>
    <x v="157"/>
    <x v="1"/>
    <x v="3"/>
    <x v="1"/>
    <x v="3"/>
    <x v="0"/>
    <x v="4"/>
    <x v="0"/>
    <x v="0"/>
    <x v="0"/>
    <x v="0"/>
    <x v="0"/>
    <x v="0"/>
    <m/>
    <x v="0"/>
    <x v="0"/>
    <x v="0"/>
    <x v="0"/>
    <x v="26"/>
  </r>
  <r>
    <s v="2024/Karangan/Jaringan"/>
    <x v="26"/>
    <x v="6"/>
    <x v="14"/>
    <x v="6"/>
    <x v="34"/>
    <x v="1"/>
    <x v="1"/>
    <x v="1"/>
    <x v="3"/>
    <x v="0"/>
    <x v="2"/>
    <x v="0"/>
    <x v="0"/>
    <x v="0"/>
    <x v="0"/>
    <x v="0"/>
    <x v="0"/>
    <m/>
    <x v="0"/>
    <x v="0"/>
    <x v="0"/>
    <x v="0"/>
    <x v="26"/>
  </r>
  <r>
    <s v="2024/Tondoh/Jaringan"/>
    <x v="26"/>
    <x v="6"/>
    <x v="14"/>
    <x v="6"/>
    <x v="98"/>
    <x v="2"/>
    <x v="2"/>
    <x v="0"/>
    <x v="3"/>
    <x v="0"/>
    <x v="3"/>
    <x v="0"/>
    <x v="0"/>
    <x v="0"/>
    <x v="0"/>
    <x v="0"/>
    <x v="0"/>
    <m/>
    <x v="0"/>
    <x v="0"/>
    <x v="0"/>
    <x v="0"/>
    <x v="26"/>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6EDD3CA1-3179-43F4-A49F-8275EE4C6CD6}" name="PivotTable2"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12" fieldListSortAscending="1">
  <location ref="I3:K37" firstHeaderRow="1" firstDataRow="1" firstDataCol="2"/>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compact="0" outline="0" showAll="0" defaultSubtotal="0">
      <items count="5">
        <item x="3"/>
        <item x="4"/>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axis="axisRow" compact="0" outline="0" showAll="0" defaultSubtotal="0">
      <items count="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2">
    <field x="4"/>
    <field x="21"/>
  </rowFields>
  <rowItems count="34">
    <i>
      <x/>
      <x/>
    </i>
    <i r="1">
      <x v="2"/>
    </i>
    <i>
      <x v="1"/>
      <x/>
    </i>
    <i r="1">
      <x v="2"/>
    </i>
    <i>
      <x v="2"/>
      <x/>
    </i>
    <i r="1">
      <x v="2"/>
    </i>
    <i>
      <x v="3"/>
      <x/>
    </i>
    <i r="1">
      <x v="2"/>
    </i>
    <i>
      <x v="5"/>
      <x/>
    </i>
    <i r="1">
      <x v="2"/>
    </i>
    <i>
      <x v="6"/>
      <x/>
    </i>
    <i r="1">
      <x v="2"/>
    </i>
    <i>
      <x v="7"/>
      <x/>
    </i>
    <i r="1">
      <x v="2"/>
    </i>
    <i>
      <x v="8"/>
      <x/>
    </i>
    <i r="1">
      <x v="2"/>
    </i>
    <i>
      <x v="10"/>
      <x/>
    </i>
    <i r="1">
      <x v="2"/>
    </i>
    <i>
      <x v="11"/>
      <x/>
    </i>
    <i r="1">
      <x v="2"/>
    </i>
    <i>
      <x v="12"/>
      <x/>
    </i>
    <i r="1">
      <x v="2"/>
    </i>
    <i>
      <x v="13"/>
      <x/>
    </i>
    <i r="1">
      <x v="2"/>
    </i>
    <i>
      <x v="14"/>
      <x/>
    </i>
    <i r="1">
      <x v="2"/>
    </i>
    <i>
      <x v="15"/>
      <x/>
    </i>
    <i r="1">
      <x v="2"/>
    </i>
    <i>
      <x v="16"/>
      <x/>
    </i>
    <i r="1">
      <x v="2"/>
    </i>
    <i>
      <x v="17"/>
      <x/>
    </i>
    <i r="1">
      <x v="1"/>
    </i>
    <i r="1">
      <x v="2"/>
    </i>
    <i t="grand">
      <x/>
    </i>
  </rowItems>
  <colItems count="1">
    <i/>
  </colItems>
  <dataFields count="1">
    <dataField name="Sum of Jml Tower" fld="19" baseField="0" baseItem="0"/>
  </dataFields>
  <formats count="14">
    <format dxfId="104">
      <pivotArea field="11" type="button" dataOnly="0" labelOnly="1" outline="0"/>
    </format>
    <format dxfId="105">
      <pivotArea type="topRight" dataOnly="0" labelOnly="1" outline="0" fieldPosition="0"/>
    </format>
    <format dxfId="106">
      <pivotArea grandCol="1" outline="0" collapsedLevelsAreSubtotals="1" fieldPosition="0"/>
    </format>
    <format dxfId="107">
      <pivotArea field="4" type="button" dataOnly="0" labelOnly="1" outline="0" axis="axisRow" fieldPosition="0"/>
    </format>
    <format dxfId="108">
      <pivotArea dataOnly="0" labelOnly="1" grandCol="1" outline="0" fieldPosition="0"/>
    </format>
    <format dxfId="109">
      <pivotArea field="4" type="button" dataOnly="0" labelOnly="1" outline="0" axis="axisRow" fieldPosition="0"/>
    </format>
    <format dxfId="110">
      <pivotArea dataOnly="0" labelOnly="1" grandCol="1" outline="0" fieldPosition="0"/>
    </format>
    <format dxfId="111">
      <pivotArea type="all" dataOnly="0" outline="0" fieldPosition="0"/>
    </format>
    <format dxfId="112">
      <pivotArea outline="0" collapsedLevelsAreSubtotals="1" fieldPosition="0"/>
    </format>
    <format dxfId="113">
      <pivotArea field="4" type="button" dataOnly="0" labelOnly="1" outline="0" axis="axisRow" fieldPosition="0"/>
    </format>
    <format dxfId="114">
      <pivotArea field="7" type="button" dataOnly="0" labelOnly="1" outline="0"/>
    </format>
    <format dxfId="115">
      <pivotArea dataOnly="0" labelOnly="1" outline="0" fieldPosition="0">
        <references count="1">
          <reference field="4" count="7">
            <x v="0"/>
            <x v="1"/>
            <x v="2"/>
            <x v="3"/>
            <x v="6"/>
            <x v="7"/>
            <x v="8"/>
          </reference>
        </references>
      </pivotArea>
    </format>
    <format dxfId="116">
      <pivotArea dataOnly="0" labelOnly="1" grandRow="1" outline="0" fieldPosition="0"/>
    </format>
    <format dxfId="117">
      <pivotArea dataOnly="0" labelOnly="1" outline="0" axis="axisValues" fieldPosition="0"/>
    </format>
  </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AFAD941C-048A-4828-9850-4F11642334E2}" name="PivotTable4"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12" fieldListSortAscending="1">
  <location ref="A3:C60" firstHeaderRow="1" firstDataRow="1" firstDataCol="2"/>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dataField="1"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axis="axisRow" compact="0" outline="0" showAll="0" defaultSubtotal="0">
      <items count="5">
        <item x="3"/>
        <item x="4"/>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2">
    <field x="4"/>
    <field x="11"/>
  </rowFields>
  <rowItems count="57">
    <i>
      <x/>
      <x v="1"/>
    </i>
    <i r="1">
      <x v="2"/>
    </i>
    <i r="1">
      <x v="3"/>
    </i>
    <i>
      <x v="1"/>
      <x/>
    </i>
    <i r="1">
      <x v="1"/>
    </i>
    <i r="1">
      <x v="2"/>
    </i>
    <i r="1">
      <x v="3"/>
    </i>
    <i>
      <x v="2"/>
      <x/>
    </i>
    <i r="1">
      <x v="1"/>
    </i>
    <i r="1">
      <x v="2"/>
    </i>
    <i r="1">
      <x v="3"/>
    </i>
    <i>
      <x v="3"/>
      <x/>
    </i>
    <i r="1">
      <x v="1"/>
    </i>
    <i r="1">
      <x v="2"/>
    </i>
    <i r="1">
      <x v="3"/>
    </i>
    <i>
      <x v="5"/>
      <x v="1"/>
    </i>
    <i r="1">
      <x v="2"/>
    </i>
    <i r="1">
      <x v="3"/>
    </i>
    <i>
      <x v="6"/>
      <x v="1"/>
    </i>
    <i r="1">
      <x v="2"/>
    </i>
    <i r="1">
      <x v="3"/>
    </i>
    <i>
      <x v="7"/>
      <x v="1"/>
    </i>
    <i r="1">
      <x v="2"/>
    </i>
    <i r="1">
      <x v="3"/>
    </i>
    <i>
      <x v="8"/>
      <x/>
    </i>
    <i r="1">
      <x v="1"/>
    </i>
    <i r="1">
      <x v="2"/>
    </i>
    <i r="1">
      <x v="3"/>
    </i>
    <i>
      <x v="10"/>
      <x/>
    </i>
    <i r="1">
      <x v="1"/>
    </i>
    <i r="1">
      <x v="2"/>
    </i>
    <i r="1">
      <x v="3"/>
    </i>
    <i>
      <x v="11"/>
      <x/>
    </i>
    <i r="1">
      <x v="1"/>
    </i>
    <i r="1">
      <x v="2"/>
    </i>
    <i r="1">
      <x v="3"/>
    </i>
    <i>
      <x v="12"/>
      <x v="1"/>
    </i>
    <i r="1">
      <x v="2"/>
    </i>
    <i r="1">
      <x v="3"/>
    </i>
    <i>
      <x v="13"/>
      <x/>
    </i>
    <i r="1">
      <x v="1"/>
    </i>
    <i r="1">
      <x v="2"/>
    </i>
    <i r="1">
      <x v="3"/>
    </i>
    <i>
      <x v="14"/>
      <x v="1"/>
    </i>
    <i r="1">
      <x v="2"/>
    </i>
    <i r="1">
      <x v="3"/>
    </i>
    <i>
      <x v="15"/>
      <x/>
    </i>
    <i r="1">
      <x v="1"/>
    </i>
    <i r="1">
      <x v="2"/>
    </i>
    <i r="1">
      <x v="3"/>
    </i>
    <i>
      <x v="16"/>
      <x v="1"/>
    </i>
    <i r="1">
      <x v="2"/>
    </i>
    <i r="1">
      <x v="3"/>
    </i>
    <i>
      <x v="17"/>
      <x v="1"/>
    </i>
    <i r="1">
      <x v="2"/>
    </i>
    <i r="1">
      <x v="3"/>
    </i>
    <i t="grand">
      <x/>
    </i>
  </rowItems>
  <colItems count="1">
    <i/>
  </colItems>
  <dataFields count="1">
    <dataField name="Count of Entry Type" fld="7" subtotal="count" baseField="0" baseItem="0"/>
  </dataFields>
  <formats count="14">
    <format dxfId="132">
      <pivotArea field="11" type="button" dataOnly="0" labelOnly="1" outline="0" axis="axisRow" fieldPosition="1"/>
    </format>
    <format dxfId="133">
      <pivotArea type="topRight" dataOnly="0" labelOnly="1" outline="0" fieldPosition="0"/>
    </format>
    <format dxfId="134">
      <pivotArea grandCol="1" outline="0" collapsedLevelsAreSubtotals="1" fieldPosition="0"/>
    </format>
    <format dxfId="135">
      <pivotArea field="4" type="button" dataOnly="0" labelOnly="1" outline="0" axis="axisRow" fieldPosition="0"/>
    </format>
    <format dxfId="136">
      <pivotArea dataOnly="0" labelOnly="1" grandCol="1" outline="0" fieldPosition="0"/>
    </format>
    <format dxfId="137">
      <pivotArea field="4" type="button" dataOnly="0" labelOnly="1" outline="0" axis="axisRow" fieldPosition="0"/>
    </format>
    <format dxfId="138">
      <pivotArea dataOnly="0" labelOnly="1" grandCol="1" outline="0" fieldPosition="0"/>
    </format>
    <format dxfId="139">
      <pivotArea type="all" dataOnly="0" outline="0" fieldPosition="0"/>
    </format>
    <format dxfId="140">
      <pivotArea outline="0" collapsedLevelsAreSubtotals="1" fieldPosition="0"/>
    </format>
    <format dxfId="141">
      <pivotArea field="4" type="button" dataOnly="0" labelOnly="1" outline="0" axis="axisRow" fieldPosition="0"/>
    </format>
    <format dxfId="142">
      <pivotArea field="7" type="button" dataOnly="0" labelOnly="1" outline="0"/>
    </format>
    <format dxfId="143">
      <pivotArea dataOnly="0" labelOnly="1" outline="0" fieldPosition="0">
        <references count="1">
          <reference field="4" count="7">
            <x v="0"/>
            <x v="1"/>
            <x v="2"/>
            <x v="3"/>
            <x v="6"/>
            <x v="7"/>
            <x v="8"/>
          </reference>
        </references>
      </pivotArea>
    </format>
    <format dxfId="144">
      <pivotArea dataOnly="0" labelOnly="1" grandRow="1" outline="0" fieldPosition="0"/>
    </format>
    <format dxfId="145">
      <pivotArea dataOnly="0" labelOnly="1" outline="0" axis="axisValues" fieldPosition="0"/>
    </format>
  </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5F406681-3464-40B3-9E59-E803C9790465}" name="PivotTable3"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36" fieldListSortAscending="1">
  <location ref="N3:R21" firstHeaderRow="1" firstDataRow="2" firstDataCol="1"/>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dataField="1"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axis="axisCol" compact="0" outline="0" showAll="0" defaultSubtotal="0">
      <items count="5">
        <item x="3"/>
        <item x="4"/>
        <item x="2"/>
        <item h="1" x="1"/>
        <item h="1"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1">
    <field x="4"/>
  </rowFields>
  <rowItems count="17">
    <i>
      <x/>
    </i>
    <i>
      <x v="1"/>
    </i>
    <i>
      <x v="2"/>
    </i>
    <i>
      <x v="3"/>
    </i>
    <i>
      <x v="5"/>
    </i>
    <i>
      <x v="6"/>
    </i>
    <i>
      <x v="7"/>
    </i>
    <i>
      <x v="8"/>
    </i>
    <i>
      <x v="10"/>
    </i>
    <i>
      <x v="11"/>
    </i>
    <i>
      <x v="12"/>
    </i>
    <i>
      <x v="13"/>
    </i>
    <i>
      <x v="14"/>
    </i>
    <i>
      <x v="15"/>
    </i>
    <i>
      <x v="16"/>
    </i>
    <i>
      <x v="17"/>
    </i>
    <i t="grand">
      <x/>
    </i>
  </rowItems>
  <colFields count="1">
    <field x="11"/>
  </colFields>
  <colItems count="4">
    <i>
      <x/>
    </i>
    <i>
      <x v="1"/>
    </i>
    <i>
      <x v="2"/>
    </i>
    <i t="grand">
      <x/>
    </i>
  </colItems>
  <dataFields count="1">
    <dataField name="Count of Entry Type" fld="7" subtotal="count" baseField="0" baseItem="0"/>
  </dataFields>
  <formats count="13">
    <format dxfId="91">
      <pivotArea field="11" type="button" dataOnly="0" labelOnly="1" outline="0" axis="axisCol" fieldPosition="0"/>
    </format>
    <format dxfId="92">
      <pivotArea type="topRight" dataOnly="0" labelOnly="1" outline="0" fieldPosition="0"/>
    </format>
    <format dxfId="93">
      <pivotArea grandCol="1" outline="0" collapsedLevelsAreSubtotals="1" fieldPosition="0"/>
    </format>
    <format dxfId="94">
      <pivotArea field="4" type="button" dataOnly="0" labelOnly="1" outline="0" axis="axisRow" fieldPosition="0"/>
    </format>
    <format dxfId="95">
      <pivotArea dataOnly="0" labelOnly="1" grandCol="1" outline="0" fieldPosition="0"/>
    </format>
    <format dxfId="96">
      <pivotArea field="4" type="button" dataOnly="0" labelOnly="1" outline="0" axis="axisRow" fieldPosition="0"/>
    </format>
    <format dxfId="97">
      <pivotArea dataOnly="0" labelOnly="1" grandCol="1" outline="0" fieldPosition="0"/>
    </format>
    <format dxfId="98">
      <pivotArea type="all" dataOnly="0" outline="0" fieldPosition="0"/>
    </format>
    <format dxfId="99">
      <pivotArea outline="0" collapsedLevelsAreSubtotals="1" fieldPosition="0"/>
    </format>
    <format dxfId="100">
      <pivotArea field="4" type="button" dataOnly="0" labelOnly="1" outline="0" axis="axisRow" fieldPosition="0"/>
    </format>
    <format dxfId="101">
      <pivotArea field="7" type="button" dataOnly="0" labelOnly="1" outline="0"/>
    </format>
    <format dxfId="102">
      <pivotArea dataOnly="0" labelOnly="1" grandRow="1" outline="0" fieldPosition="0"/>
    </format>
    <format dxfId="103">
      <pivotArea dataOnly="0" labelOnly="1" outline="0" fieldPosition="0">
        <references count="1">
          <reference field="11" count="1">
            <x v="0"/>
          </reference>
        </references>
      </pivotArea>
    </format>
  </formats>
  <chartFormats count="7">
    <chartFormat chart="3" format="11" series="1">
      <pivotArea type="data" outline="0" fieldPosition="0">
        <references count="1">
          <reference field="4294967294" count="1" selected="0">
            <x v="0"/>
          </reference>
        </references>
      </pivotArea>
    </chartFormat>
    <chartFormat chart="24" format="10" series="1">
      <pivotArea type="data" outline="0" fieldPosition="0">
        <references count="2">
          <reference field="4294967294" count="1" selected="0">
            <x v="0"/>
          </reference>
          <reference field="11" count="1" selected="0">
            <x v="0"/>
          </reference>
        </references>
      </pivotArea>
    </chartFormat>
    <chartFormat chart="24" format="11" series="1">
      <pivotArea type="data" outline="0" fieldPosition="0">
        <references count="2">
          <reference field="4294967294" count="1" selected="0">
            <x v="0"/>
          </reference>
          <reference field="11" count="1" selected="0">
            <x v="1"/>
          </reference>
        </references>
      </pivotArea>
    </chartFormat>
    <chartFormat chart="24" format="12" series="1">
      <pivotArea type="data" outline="0" fieldPosition="0">
        <references count="2">
          <reference field="4294967294" count="1" selected="0">
            <x v="0"/>
          </reference>
          <reference field="11" count="1" selected="0">
            <x v="2"/>
          </reference>
        </references>
      </pivotArea>
    </chartFormat>
    <chartFormat chart="24" format="13" series="1">
      <pivotArea type="data" outline="0" fieldPosition="0">
        <references count="2">
          <reference field="4294967294" count="1" selected="0">
            <x v="0"/>
          </reference>
          <reference field="11" count="1" selected="0">
            <x v="3"/>
          </reference>
        </references>
      </pivotArea>
    </chartFormat>
    <chartFormat chart="24" format="14" series="1">
      <pivotArea type="data" outline="0" fieldPosition="0">
        <references count="2">
          <reference field="4294967294" count="1" selected="0">
            <x v="0"/>
          </reference>
          <reference field="11" count="1" selected="0">
            <x v="4"/>
          </reference>
        </references>
      </pivotArea>
    </chartFormat>
    <chartFormat chart="24" format="1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7C2EBE8A-334A-4FAA-AE62-C2F44429B460}" name="PivotTable7"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65" fieldListSortAscending="1">
  <location ref="AK3:AL7" firstHeaderRow="1" firstDataRow="1" firstDataCol="1"/>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dataField="1"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axis="axisRow" compact="0" outline="0" showAll="0" defaultSubtotal="0">
      <items count="5">
        <item x="3"/>
        <item x="4"/>
        <item x="2"/>
        <item h="1" x="1"/>
        <item h="1"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1">
    <field x="11"/>
  </rowFields>
  <rowItems count="4">
    <i>
      <x/>
    </i>
    <i>
      <x v="1"/>
    </i>
    <i>
      <x v="2"/>
    </i>
    <i t="grand">
      <x/>
    </i>
  </rowItems>
  <colItems count="1">
    <i/>
  </colItems>
  <dataFields count="1">
    <dataField name="Count of Entry Type" fld="7" subtotal="count" showDataAs="percentOfTotal" baseField="7" baseItem="0" numFmtId="10"/>
  </dataFields>
  <formats count="14">
    <format dxfId="51">
      <pivotArea field="11" type="button" dataOnly="0" labelOnly="1" outline="0" axis="axisRow" fieldPosition="0"/>
    </format>
    <format dxfId="52">
      <pivotArea type="topRight" dataOnly="0" labelOnly="1" outline="0" fieldPosition="0"/>
    </format>
    <format dxfId="53">
      <pivotArea grandCol="1" outline="0" collapsedLevelsAreSubtotals="1" fieldPosition="0"/>
    </format>
    <format dxfId="54">
      <pivotArea field="4" type="button" dataOnly="0" labelOnly="1" outline="0"/>
    </format>
    <format dxfId="55">
      <pivotArea dataOnly="0" labelOnly="1" grandCol="1" outline="0" fieldPosition="0"/>
    </format>
    <format dxfId="56">
      <pivotArea field="4" type="button" dataOnly="0" labelOnly="1" outline="0"/>
    </format>
    <format dxfId="57">
      <pivotArea dataOnly="0" labelOnly="1" grandCol="1" outline="0" fieldPosition="0"/>
    </format>
    <format dxfId="58">
      <pivotArea type="all" dataOnly="0" outline="0" fieldPosition="0"/>
    </format>
    <format dxfId="59">
      <pivotArea outline="0" collapsedLevelsAreSubtotals="1" fieldPosition="0"/>
    </format>
    <format dxfId="60">
      <pivotArea field="4" type="button" dataOnly="0" labelOnly="1" outline="0"/>
    </format>
    <format dxfId="61">
      <pivotArea field="7" type="button" dataOnly="0" labelOnly="1" outline="0"/>
    </format>
    <format dxfId="62">
      <pivotArea dataOnly="0" labelOnly="1" grandRow="1" outline="0" fieldPosition="0"/>
    </format>
    <format dxfId="63">
      <pivotArea dataOnly="0" labelOnly="1" outline="0" axis="axisValues" fieldPosition="0"/>
    </format>
    <format dxfId="64">
      <pivotArea outline="0" fieldPosition="0">
        <references count="1">
          <reference field="4294967294" count="1">
            <x v="0"/>
          </reference>
        </references>
      </pivotArea>
    </format>
  </formats>
  <chartFormats count="37">
    <chartFormat chart="3" format="11" series="1">
      <pivotArea type="data" outline="0" fieldPosition="0">
        <references count="1">
          <reference field="4294967294" count="1" selected="0">
            <x v="0"/>
          </reference>
        </references>
      </pivotArea>
    </chartFormat>
    <chartFormat chart="14" format="0" series="1">
      <pivotArea type="data" outline="0" fieldPosition="0">
        <references count="2">
          <reference field="4294967294" count="1" selected="0">
            <x v="0"/>
          </reference>
          <reference field="11" count="1" selected="0">
            <x v="0"/>
          </reference>
        </references>
      </pivotArea>
    </chartFormat>
    <chartFormat chart="14" format="1" series="1">
      <pivotArea type="data" outline="0" fieldPosition="0">
        <references count="2">
          <reference field="4294967294" count="1" selected="0">
            <x v="0"/>
          </reference>
          <reference field="11" count="1" selected="0">
            <x v="1"/>
          </reference>
        </references>
      </pivotArea>
    </chartFormat>
    <chartFormat chart="14" format="2" series="1">
      <pivotArea type="data" outline="0" fieldPosition="0">
        <references count="2">
          <reference field="4294967294" count="1" selected="0">
            <x v="0"/>
          </reference>
          <reference field="11" count="1" selected="0">
            <x v="2"/>
          </reference>
        </references>
      </pivotArea>
    </chartFormat>
    <chartFormat chart="14" format="3" series="1">
      <pivotArea type="data" outline="0" fieldPosition="0">
        <references count="2">
          <reference field="4294967294" count="1" selected="0">
            <x v="0"/>
          </reference>
          <reference field="11" count="1" selected="0">
            <x v="3"/>
          </reference>
        </references>
      </pivotArea>
    </chartFormat>
    <chartFormat chart="14" format="4" series="1">
      <pivotArea type="data" outline="0" fieldPosition="0">
        <references count="2">
          <reference field="4294967294" count="1" selected="0">
            <x v="0"/>
          </reference>
          <reference field="11" count="1" selected="0">
            <x v="4"/>
          </reference>
        </references>
      </pivotArea>
    </chartFormat>
    <chartFormat chart="14" format="5" series="1">
      <pivotArea type="data" outline="0" fieldPosition="0">
        <references count="1">
          <reference field="4294967294" count="1" selected="0">
            <x v="0"/>
          </reference>
        </references>
      </pivotArea>
    </chartFormat>
    <chartFormat chart="17" format="0" series="1">
      <pivotArea type="data" outline="0" fieldPosition="0">
        <references count="1">
          <reference field="4294967294" count="1" selected="0">
            <x v="0"/>
          </reference>
        </references>
      </pivotArea>
    </chartFormat>
    <chartFormat chart="19" format="7" series="1">
      <pivotArea type="data" outline="0" fieldPosition="0">
        <references count="1">
          <reference field="4294967294" count="1" selected="0">
            <x v="0"/>
          </reference>
        </references>
      </pivotArea>
    </chartFormat>
    <chartFormat chart="19" format="8">
      <pivotArea type="data" outline="0" fieldPosition="0">
        <references count="2">
          <reference field="4294967294" count="1" selected="0">
            <x v="0"/>
          </reference>
          <reference field="11" count="1" selected="0">
            <x v="0"/>
          </reference>
        </references>
      </pivotArea>
    </chartFormat>
    <chartFormat chart="19" format="9">
      <pivotArea type="data" outline="0" fieldPosition="0">
        <references count="2">
          <reference field="4294967294" count="1" selected="0">
            <x v="0"/>
          </reference>
          <reference field="11" count="1" selected="0">
            <x v="1"/>
          </reference>
        </references>
      </pivotArea>
    </chartFormat>
    <chartFormat chart="19" format="10">
      <pivotArea type="data" outline="0" fieldPosition="0">
        <references count="2">
          <reference field="4294967294" count="1" selected="0">
            <x v="0"/>
          </reference>
          <reference field="11" count="1" selected="0">
            <x v="2"/>
          </reference>
        </references>
      </pivotArea>
    </chartFormat>
    <chartFormat chart="19" format="11">
      <pivotArea type="data" outline="0" fieldPosition="0">
        <references count="2">
          <reference field="4294967294" count="1" selected="0">
            <x v="0"/>
          </reference>
          <reference field="11" count="1" selected="0">
            <x v="3"/>
          </reference>
        </references>
      </pivotArea>
    </chartFormat>
    <chartFormat chart="19" format="12">
      <pivotArea type="data" outline="0" fieldPosition="0">
        <references count="2">
          <reference field="4294967294" count="1" selected="0">
            <x v="0"/>
          </reference>
          <reference field="11" count="1" selected="0">
            <x v="4"/>
          </reference>
        </references>
      </pivotArea>
    </chartFormat>
    <chartFormat chart="19" format="13" series="1">
      <pivotArea type="data" outline="0" fieldPosition="0">
        <references count="2">
          <reference field="4294967294" count="1" selected="0">
            <x v="0"/>
          </reference>
          <reference field="11" count="1" selected="0">
            <x v="1"/>
          </reference>
        </references>
      </pivotArea>
    </chartFormat>
    <chartFormat chart="19" format="14" series="1">
      <pivotArea type="data" outline="0" fieldPosition="0">
        <references count="2">
          <reference field="4294967294" count="1" selected="0">
            <x v="0"/>
          </reference>
          <reference field="11" count="1" selected="0">
            <x v="2"/>
          </reference>
        </references>
      </pivotArea>
    </chartFormat>
    <chartFormat chart="19" format="15" series="1">
      <pivotArea type="data" outline="0" fieldPosition="0">
        <references count="2">
          <reference field="4294967294" count="1" selected="0">
            <x v="0"/>
          </reference>
          <reference field="11" count="1" selected="0">
            <x v="3"/>
          </reference>
        </references>
      </pivotArea>
    </chartFormat>
    <chartFormat chart="19" format="16" series="1">
      <pivotArea type="data" outline="0" fieldPosition="0">
        <references count="2">
          <reference field="4294967294" count="1" selected="0">
            <x v="0"/>
          </reference>
          <reference field="11" count="1" selected="0">
            <x v="4"/>
          </reference>
        </references>
      </pivotArea>
    </chartFormat>
    <chartFormat chart="17" format="1" series="1">
      <pivotArea type="data" outline="0" fieldPosition="0">
        <references count="2">
          <reference field="4294967294" count="1" selected="0">
            <x v="0"/>
          </reference>
          <reference field="11" count="1" selected="0">
            <x v="1"/>
          </reference>
        </references>
      </pivotArea>
    </chartFormat>
    <chartFormat chart="17" format="2" series="1">
      <pivotArea type="data" outline="0" fieldPosition="0">
        <references count="2">
          <reference field="4294967294" count="1" selected="0">
            <x v="0"/>
          </reference>
          <reference field="11" count="1" selected="0">
            <x v="2"/>
          </reference>
        </references>
      </pivotArea>
    </chartFormat>
    <chartFormat chart="17" format="3" series="1">
      <pivotArea type="data" outline="0" fieldPosition="0">
        <references count="2">
          <reference field="4294967294" count="1" selected="0">
            <x v="0"/>
          </reference>
          <reference field="11" count="1" selected="0">
            <x v="3"/>
          </reference>
        </references>
      </pivotArea>
    </chartFormat>
    <chartFormat chart="17" format="4" series="1">
      <pivotArea type="data" outline="0" fieldPosition="0">
        <references count="2">
          <reference field="4294967294" count="1" selected="0">
            <x v="0"/>
          </reference>
          <reference field="11" count="1" selected="0">
            <x v="4"/>
          </reference>
        </references>
      </pivotArea>
    </chartFormat>
    <chartFormat chart="22" format="0" series="1">
      <pivotArea type="data" outline="0" fieldPosition="0">
        <references count="2">
          <reference field="4294967294" count="1" selected="0">
            <x v="0"/>
          </reference>
          <reference field="11" count="1" selected="0">
            <x v="0"/>
          </reference>
        </references>
      </pivotArea>
    </chartFormat>
    <chartFormat chart="22" format="1" series="1">
      <pivotArea type="data" outline="0" fieldPosition="0">
        <references count="2">
          <reference field="4294967294" count="1" selected="0">
            <x v="0"/>
          </reference>
          <reference field="11" count="1" selected="0">
            <x v="1"/>
          </reference>
        </references>
      </pivotArea>
    </chartFormat>
    <chartFormat chart="22" format="2" series="1">
      <pivotArea type="data" outline="0" fieldPosition="0">
        <references count="2">
          <reference field="4294967294" count="1" selected="0">
            <x v="0"/>
          </reference>
          <reference field="11" count="1" selected="0">
            <x v="2"/>
          </reference>
        </references>
      </pivotArea>
    </chartFormat>
    <chartFormat chart="22" format="3" series="1">
      <pivotArea type="data" outline="0" fieldPosition="0">
        <references count="2">
          <reference field="4294967294" count="1" selected="0">
            <x v="0"/>
          </reference>
          <reference field="11" count="1" selected="0">
            <x v="3"/>
          </reference>
        </references>
      </pivotArea>
    </chartFormat>
    <chartFormat chart="22" format="4" series="1">
      <pivotArea type="data" outline="0" fieldPosition="0">
        <references count="2">
          <reference field="4294967294" count="1" selected="0">
            <x v="0"/>
          </reference>
          <reference field="11" count="1" selected="0">
            <x v="4"/>
          </reference>
        </references>
      </pivotArea>
    </chartFormat>
    <chartFormat chart="24" format="10" series="1">
      <pivotArea type="data" outline="0" fieldPosition="0">
        <references count="2">
          <reference field="4294967294" count="1" selected="0">
            <x v="0"/>
          </reference>
          <reference field="11" count="1" selected="0">
            <x v="0"/>
          </reference>
        </references>
      </pivotArea>
    </chartFormat>
    <chartFormat chart="24" format="11" series="1">
      <pivotArea type="data" outline="0" fieldPosition="0">
        <references count="2">
          <reference field="4294967294" count="1" selected="0">
            <x v="0"/>
          </reference>
          <reference field="11" count="1" selected="0">
            <x v="1"/>
          </reference>
        </references>
      </pivotArea>
    </chartFormat>
    <chartFormat chart="24" format="12" series="1">
      <pivotArea type="data" outline="0" fieldPosition="0">
        <references count="2">
          <reference field="4294967294" count="1" selected="0">
            <x v="0"/>
          </reference>
          <reference field="11" count="1" selected="0">
            <x v="2"/>
          </reference>
        </references>
      </pivotArea>
    </chartFormat>
    <chartFormat chart="24" format="13" series="1">
      <pivotArea type="data" outline="0" fieldPosition="0">
        <references count="2">
          <reference field="4294967294" count="1" selected="0">
            <x v="0"/>
          </reference>
          <reference field="11" count="1" selected="0">
            <x v="3"/>
          </reference>
        </references>
      </pivotArea>
    </chartFormat>
    <chartFormat chart="24" format="14" series="1">
      <pivotArea type="data" outline="0" fieldPosition="0">
        <references count="2">
          <reference field="4294967294" count="1" selected="0">
            <x v="0"/>
          </reference>
          <reference field="11" count="1" selected="0">
            <x v="4"/>
          </reference>
        </references>
      </pivotArea>
    </chartFormat>
    <chartFormat chart="36" format="6" series="1">
      <pivotArea type="data" outline="0" fieldPosition="0">
        <references count="1">
          <reference field="4294967294" count="1" selected="0">
            <x v="0"/>
          </reference>
        </references>
      </pivotArea>
    </chartFormat>
    <chartFormat chart="36" format="7">
      <pivotArea type="data" outline="0" fieldPosition="0">
        <references count="2">
          <reference field="4294967294" count="1" selected="0">
            <x v="0"/>
          </reference>
          <reference field="11" count="1" selected="0">
            <x v="0"/>
          </reference>
        </references>
      </pivotArea>
    </chartFormat>
    <chartFormat chart="36" format="8">
      <pivotArea type="data" outline="0" fieldPosition="0">
        <references count="2">
          <reference field="4294967294" count="1" selected="0">
            <x v="0"/>
          </reference>
          <reference field="11" count="1" selected="0">
            <x v="1"/>
          </reference>
        </references>
      </pivotArea>
    </chartFormat>
    <chartFormat chart="36" format="9">
      <pivotArea type="data" outline="0" fieldPosition="0">
        <references count="2">
          <reference field="4294967294" count="1" selected="0">
            <x v="0"/>
          </reference>
          <reference field="11" count="1" selected="0">
            <x v="2"/>
          </reference>
        </references>
      </pivotArea>
    </chartFormat>
    <chartFormat chart="36" format="10">
      <pivotArea type="data" outline="0" fieldPosition="0">
        <references count="2">
          <reference field="4294967294" count="1" selected="0">
            <x v="0"/>
          </reference>
          <reference field="11" count="1" selected="0">
            <x v="3"/>
          </reference>
        </references>
      </pivotArea>
    </chartFormat>
  </chart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68628D9-284B-49AE-8D1C-9CC15170B3E6}" name="PivotTable5"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37" fieldListSortAscending="1">
  <location ref="W3:Z21" firstHeaderRow="1" firstDataRow="2" firstDataCol="1"/>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compact="0" outline="0" showAll="0" defaultSubtotal="0">
      <items count="5">
        <item x="3"/>
        <item x="4"/>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axis="axisCol" compact="0" outline="0" showAll="0" defaultSubtotal="0">
      <items count="3">
        <item x="1"/>
        <item x="2"/>
        <item h="1"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1">
    <field x="4"/>
  </rowFields>
  <rowItems count="17">
    <i>
      <x/>
    </i>
    <i>
      <x v="1"/>
    </i>
    <i>
      <x v="2"/>
    </i>
    <i>
      <x v="3"/>
    </i>
    <i>
      <x v="5"/>
    </i>
    <i>
      <x v="6"/>
    </i>
    <i>
      <x v="7"/>
    </i>
    <i>
      <x v="8"/>
    </i>
    <i>
      <x v="10"/>
    </i>
    <i>
      <x v="11"/>
    </i>
    <i>
      <x v="12"/>
    </i>
    <i>
      <x v="13"/>
    </i>
    <i>
      <x v="14"/>
    </i>
    <i>
      <x v="15"/>
    </i>
    <i>
      <x v="16"/>
    </i>
    <i>
      <x v="17"/>
    </i>
    <i t="grand">
      <x/>
    </i>
  </rowItems>
  <colFields count="1">
    <field x="21"/>
  </colFields>
  <colItems count="3">
    <i>
      <x/>
    </i>
    <i>
      <x v="1"/>
    </i>
    <i t="grand">
      <x/>
    </i>
  </colItems>
  <dataFields count="1">
    <dataField name="Sum of Jml Tower" fld="19" baseField="0" baseItem="0"/>
  </dataFields>
  <formats count="13">
    <format dxfId="78">
      <pivotArea field="11" type="button" dataOnly="0" labelOnly="1" outline="0"/>
    </format>
    <format dxfId="79">
      <pivotArea type="topRight" dataOnly="0" labelOnly="1" outline="0" fieldPosition="0"/>
    </format>
    <format dxfId="80">
      <pivotArea grandCol="1" outline="0" collapsedLevelsAreSubtotals="1" fieldPosition="0"/>
    </format>
    <format dxfId="81">
      <pivotArea field="4" type="button" dataOnly="0" labelOnly="1" outline="0" axis="axisRow" fieldPosition="0"/>
    </format>
    <format dxfId="82">
      <pivotArea dataOnly="0" labelOnly="1" grandCol="1" outline="0" fieldPosition="0"/>
    </format>
    <format dxfId="83">
      <pivotArea field="4" type="button" dataOnly="0" labelOnly="1" outline="0" axis="axisRow" fieldPosition="0"/>
    </format>
    <format dxfId="84">
      <pivotArea dataOnly="0" labelOnly="1" grandCol="1" outline="0" fieldPosition="0"/>
    </format>
    <format dxfId="85">
      <pivotArea type="all" dataOnly="0" outline="0" fieldPosition="0"/>
    </format>
    <format dxfId="86">
      <pivotArea outline="0" collapsedLevelsAreSubtotals="1" fieldPosition="0"/>
    </format>
    <format dxfId="87">
      <pivotArea field="4" type="button" dataOnly="0" labelOnly="1" outline="0" axis="axisRow" fieldPosition="0"/>
    </format>
    <format dxfId="88">
      <pivotArea field="7" type="button" dataOnly="0" labelOnly="1" outline="0"/>
    </format>
    <format dxfId="89">
      <pivotArea dataOnly="0" labelOnly="1" grandRow="1" outline="0" fieldPosition="0"/>
    </format>
    <format dxfId="90">
      <pivotArea dataOnly="0" labelOnly="1" outline="0" axis="axisValues" fieldPosition="0"/>
    </format>
  </formats>
  <chartFormats count="4">
    <chartFormat chart="35" format="6" series="1">
      <pivotArea type="data" outline="0" fieldPosition="0">
        <references count="2">
          <reference field="4294967294" count="1" selected="0">
            <x v="0"/>
          </reference>
          <reference field="21" count="1" selected="0">
            <x v="0"/>
          </reference>
        </references>
      </pivotArea>
    </chartFormat>
    <chartFormat chart="35" format="7" series="1">
      <pivotArea type="data" outline="0" fieldPosition="0">
        <references count="2">
          <reference field="4294967294" count="1" selected="0">
            <x v="0"/>
          </reference>
          <reference field="21" count="1" selected="0">
            <x v="1"/>
          </reference>
        </references>
      </pivotArea>
    </chartFormat>
    <chartFormat chart="35" format="8" series="1">
      <pivotArea type="data" outline="0" fieldPosition="0">
        <references count="2">
          <reference field="4294967294" count="1" selected="0">
            <x v="0"/>
          </reference>
          <reference field="21" count="1" selected="0">
            <x v="2"/>
          </reference>
        </references>
      </pivotArea>
    </chartFormat>
    <chartFormat chart="35" format="9"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106FAE2D-7E1D-4253-8450-43DC3F73DA14}" name="PivotTable1"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12" fieldListSortAscending="1">
  <location ref="E3:G31" firstHeaderRow="1" firstDataRow="1" firstDataCol="2"/>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compact="0" outline="0" showAll="0" defaultSubtotal="0">
      <items count="5">
        <item x="3"/>
        <item x="4"/>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axis="axisRow" compact="0" outline="0" showAll="0" defaultSubtotal="0">
      <items count="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2">
    <field x="4"/>
    <field x="15"/>
  </rowFields>
  <rowItems count="28">
    <i>
      <x/>
      <x/>
    </i>
    <i r="1">
      <x v="2"/>
    </i>
    <i>
      <x v="1"/>
      <x/>
    </i>
    <i r="1">
      <x v="2"/>
    </i>
    <i>
      <x v="2"/>
      <x/>
    </i>
    <i r="1">
      <x v="2"/>
    </i>
    <i>
      <x v="3"/>
      <x/>
    </i>
    <i r="1">
      <x v="2"/>
    </i>
    <i>
      <x v="5"/>
      <x v="2"/>
    </i>
    <i>
      <x v="6"/>
      <x/>
    </i>
    <i r="1">
      <x v="2"/>
    </i>
    <i>
      <x v="7"/>
      <x v="2"/>
    </i>
    <i>
      <x v="8"/>
      <x/>
    </i>
    <i r="1">
      <x v="2"/>
    </i>
    <i>
      <x v="10"/>
      <x/>
    </i>
    <i r="1">
      <x v="2"/>
    </i>
    <i>
      <x v="11"/>
      <x/>
    </i>
    <i r="1">
      <x v="2"/>
    </i>
    <i>
      <x v="12"/>
      <x v="2"/>
    </i>
    <i>
      <x v="13"/>
      <x/>
    </i>
    <i r="1">
      <x v="2"/>
    </i>
    <i>
      <x v="14"/>
      <x v="2"/>
    </i>
    <i>
      <x v="15"/>
      <x/>
    </i>
    <i r="1">
      <x v="2"/>
    </i>
    <i>
      <x v="16"/>
      <x v="2"/>
    </i>
    <i>
      <x v="17"/>
      <x/>
    </i>
    <i r="1">
      <x v="2"/>
    </i>
    <i t="grand">
      <x/>
    </i>
  </rowItems>
  <colItems count="1">
    <i/>
  </colItems>
  <dataFields count="1">
    <dataField name="Sum of Jml VSAT" fld="13" baseField="0" baseItem="0"/>
  </dataFields>
  <formats count="14">
    <format dxfId="118">
      <pivotArea field="11" type="button" dataOnly="0" labelOnly="1" outline="0"/>
    </format>
    <format dxfId="119">
      <pivotArea type="topRight" dataOnly="0" labelOnly="1" outline="0" fieldPosition="0"/>
    </format>
    <format dxfId="120">
      <pivotArea grandCol="1" outline="0" collapsedLevelsAreSubtotals="1" fieldPosition="0"/>
    </format>
    <format dxfId="121">
      <pivotArea field="4" type="button" dataOnly="0" labelOnly="1" outline="0" axis="axisRow" fieldPosition="0"/>
    </format>
    <format dxfId="122">
      <pivotArea dataOnly="0" labelOnly="1" grandCol="1" outline="0" fieldPosition="0"/>
    </format>
    <format dxfId="123">
      <pivotArea field="4" type="button" dataOnly="0" labelOnly="1" outline="0" axis="axisRow" fieldPosition="0"/>
    </format>
    <format dxfId="124">
      <pivotArea dataOnly="0" labelOnly="1" grandCol="1" outline="0" fieldPosition="0"/>
    </format>
    <format dxfId="125">
      <pivotArea type="all" dataOnly="0" outline="0" fieldPosition="0"/>
    </format>
    <format dxfId="126">
      <pivotArea outline="0" collapsedLevelsAreSubtotals="1" fieldPosition="0"/>
    </format>
    <format dxfId="127">
      <pivotArea field="4" type="button" dataOnly="0" labelOnly="1" outline="0" axis="axisRow" fieldPosition="0"/>
    </format>
    <format dxfId="128">
      <pivotArea field="7" type="button" dataOnly="0" labelOnly="1" outline="0"/>
    </format>
    <format dxfId="129">
      <pivotArea dataOnly="0" labelOnly="1" outline="0" fieldPosition="0">
        <references count="1">
          <reference field="4" count="7">
            <x v="0"/>
            <x v="1"/>
            <x v="2"/>
            <x v="3"/>
            <x v="6"/>
            <x v="7"/>
            <x v="8"/>
          </reference>
        </references>
      </pivotArea>
    </format>
    <format dxfId="130">
      <pivotArea dataOnly="0" labelOnly="1" grandRow="1" outline="0" fieldPosition="0"/>
    </format>
    <format dxfId="131">
      <pivotArea dataOnly="0" labelOnly="1" outline="0" axis="axisValues" fieldPosition="0"/>
    </format>
  </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DC5D2D0F-6CA8-48DC-BC0F-0FC23F7ADBFD}" name="PivotTable6"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41" fieldListSortAscending="1">
  <location ref="AD3:AG21" firstHeaderRow="1" firstDataRow="2" firstDataCol="1"/>
  <pivotFields count="24">
    <pivotField compact="0" outline="0" subtotalTop="0" showAll="0" defaultSubtotal="0">
      <extLst>
        <ext xmlns:x14="http://schemas.microsoft.com/office/spreadsheetml/2009/9/main" uri="{2946ED86-A175-432a-8AC1-64E0C546D7DE}">
          <x14:pivotField fillDownLabels="1"/>
        </ext>
      </extLst>
    </pivotField>
    <pivotField compact="0" outline="0" subtotalTop="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axis="axisRow" compact="0" outline="0" showAll="0" defaultSubtotal="0">
      <items count="18">
        <item x="7"/>
        <item x="11"/>
        <item x="0"/>
        <item x="13"/>
        <item h="1" m="1" x="17"/>
        <item x="9"/>
        <item x="15"/>
        <item x="3"/>
        <item x="6"/>
        <item x="1"/>
        <item x="4"/>
        <item x="2"/>
        <item x="16"/>
        <item x="5"/>
        <item x="14"/>
        <item x="12"/>
        <item x="8"/>
        <item x="1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12">
        <item m="1" x="10"/>
        <item m="1" x="8"/>
        <item m="1" x="11"/>
        <item m="1" x="9"/>
        <item x="7"/>
        <item x="2"/>
        <item x="1"/>
        <item x="4"/>
        <item x="6"/>
        <item x="5"/>
        <item x="3"/>
        <item x="0"/>
      </items>
      <extLst>
        <ext xmlns:x14="http://schemas.microsoft.com/office/spreadsheetml/2009/9/main" uri="{2946ED86-A175-432a-8AC1-64E0C546D7DE}">
          <x14:pivotField fillDownLabels="1"/>
        </ext>
      </extLst>
    </pivotField>
    <pivotField compact="0" outline="0" showAll="0" defaultSubtotal="0">
      <items count="5">
        <item x="4"/>
        <item x="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4">
        <item x="3"/>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name="Kondisi Layanan" compact="0" outline="0" showAll="0" defaultSubtotal="0">
      <items count="5">
        <item x="3"/>
        <item x="4"/>
        <item x="2"/>
        <item x="1"/>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dataField="1" compact="0" outline="0" showAll="0" defaultSubtotal="0">
      <extLst>
        <ext xmlns:x14="http://schemas.microsoft.com/office/spreadsheetml/2009/9/main" uri="{2946ED86-A175-432a-8AC1-64E0C546D7DE}">
          <x14:pivotField fillDownLabels="1"/>
        </ext>
      </extLst>
    </pivotField>
    <pivotField compact="0" outline="0" showAll="0" defaultSubtotal="0">
      <items count="19">
        <item m="1" x="6"/>
        <item m="1" x="7"/>
        <item x="4"/>
        <item x="3"/>
        <item m="1" x="5"/>
        <item x="2"/>
        <item m="1" x="8"/>
        <item m="1" x="18"/>
        <item m="1" x="12"/>
        <item m="1" x="9"/>
        <item m="1" x="16"/>
        <item m="1" x="14"/>
        <item m="1" x="10"/>
        <item m="1" x="17"/>
        <item m="1" x="15"/>
        <item m="1" x="13"/>
        <item m="1" x="11"/>
        <item x="1"/>
        <item x="0"/>
      </items>
      <extLst>
        <ext xmlns:x14="http://schemas.microsoft.com/office/spreadsheetml/2009/9/main" uri="{2946ED86-A175-432a-8AC1-64E0C546D7DE}">
          <x14:pivotField fillDownLabels="1"/>
        </ext>
      </extLst>
    </pivotField>
    <pivotField axis="axisCol" compact="0" outline="0" showAll="0" defaultSubtotal="0">
      <items count="3">
        <item x="1"/>
        <item x="2"/>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extLst>
        <ext xmlns:x14="http://schemas.microsoft.com/office/spreadsheetml/2009/9/main" uri="{2946ED86-A175-432a-8AC1-64E0C546D7DE}">
          <x14:pivotField fillDownLabels="1"/>
        </ext>
      </extLst>
    </pivotField>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extLst>
        <ext xmlns:x14="http://schemas.microsoft.com/office/spreadsheetml/2009/9/main" uri="{2946ED86-A175-432a-8AC1-64E0C546D7DE}">
          <x14:pivotField fillDownLabels="1"/>
        </ext>
      </extLst>
    </pivotField>
  </pivotFields>
  <rowFields count="1">
    <field x="4"/>
  </rowFields>
  <rowItems count="17">
    <i>
      <x/>
    </i>
    <i>
      <x v="1"/>
    </i>
    <i>
      <x v="2"/>
    </i>
    <i>
      <x v="3"/>
    </i>
    <i>
      <x v="5"/>
    </i>
    <i>
      <x v="6"/>
    </i>
    <i>
      <x v="7"/>
    </i>
    <i>
      <x v="8"/>
    </i>
    <i>
      <x v="10"/>
    </i>
    <i>
      <x v="11"/>
    </i>
    <i>
      <x v="12"/>
    </i>
    <i>
      <x v="13"/>
    </i>
    <i>
      <x v="14"/>
    </i>
    <i>
      <x v="15"/>
    </i>
    <i>
      <x v="16"/>
    </i>
    <i>
      <x v="17"/>
    </i>
    <i t="grand">
      <x/>
    </i>
  </rowItems>
  <colFields count="1">
    <field x="15"/>
  </colFields>
  <colItems count="3">
    <i>
      <x/>
    </i>
    <i>
      <x v="2"/>
    </i>
    <i t="grand">
      <x/>
    </i>
  </colItems>
  <dataFields count="1">
    <dataField name="Sum of Jml VSAT" fld="13" baseField="0" baseItem="0"/>
  </dataFields>
  <formats count="13">
    <format dxfId="65">
      <pivotArea field="11" type="button" dataOnly="0" labelOnly="1" outline="0"/>
    </format>
    <format dxfId="66">
      <pivotArea type="topRight" dataOnly="0" labelOnly="1" outline="0" fieldPosition="0"/>
    </format>
    <format dxfId="67">
      <pivotArea grandCol="1" outline="0" collapsedLevelsAreSubtotals="1" fieldPosition="0"/>
    </format>
    <format dxfId="68">
      <pivotArea field="4" type="button" dataOnly="0" labelOnly="1" outline="0" axis="axisRow" fieldPosition="0"/>
    </format>
    <format dxfId="69">
      <pivotArea dataOnly="0" labelOnly="1" grandCol="1" outline="0" fieldPosition="0"/>
    </format>
    <format dxfId="70">
      <pivotArea field="4" type="button" dataOnly="0" labelOnly="1" outline="0" axis="axisRow" fieldPosition="0"/>
    </format>
    <format dxfId="71">
      <pivotArea dataOnly="0" labelOnly="1" grandCol="1" outline="0" fieldPosition="0"/>
    </format>
    <format dxfId="72">
      <pivotArea type="all" dataOnly="0" outline="0" fieldPosition="0"/>
    </format>
    <format dxfId="73">
      <pivotArea outline="0" collapsedLevelsAreSubtotals="1" fieldPosition="0"/>
    </format>
    <format dxfId="74">
      <pivotArea field="4" type="button" dataOnly="0" labelOnly="1" outline="0" axis="axisRow" fieldPosition="0"/>
    </format>
    <format dxfId="75">
      <pivotArea field="7" type="button" dataOnly="0" labelOnly="1" outline="0"/>
    </format>
    <format dxfId="76">
      <pivotArea dataOnly="0" labelOnly="1" grandRow="1" outline="0" fieldPosition="0"/>
    </format>
    <format dxfId="77">
      <pivotArea dataOnly="0" labelOnly="1" outline="0" axis="axisValues" fieldPosition="0"/>
    </format>
  </formats>
  <chartFormats count="4">
    <chartFormat chart="40" format="6" series="1">
      <pivotArea type="data" outline="0" fieldPosition="0">
        <references count="2">
          <reference field="4294967294" count="1" selected="0">
            <x v="0"/>
          </reference>
          <reference field="15" count="1" selected="0">
            <x v="0"/>
          </reference>
        </references>
      </pivotArea>
    </chartFormat>
    <chartFormat chart="40" format="7" series="1">
      <pivotArea type="data" outline="0" fieldPosition="0">
        <references count="2">
          <reference field="4294967294" count="1" selected="0">
            <x v="0"/>
          </reference>
          <reference field="15" count="1" selected="0">
            <x v="1"/>
          </reference>
        </references>
      </pivotArea>
    </chartFormat>
    <chartFormat chart="40" format="8" series="1">
      <pivotArea type="data" outline="0" fieldPosition="0">
        <references count="2">
          <reference field="4294967294" count="1" selected="0">
            <x v="0"/>
          </reference>
          <reference field="15" count="1" selected="0">
            <x v="2"/>
          </reference>
        </references>
      </pivotArea>
    </chartFormat>
    <chartFormat chart="40" format="9"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8F25881E-87C1-4CFD-8B66-C44800580F1F}" name="PivotTable8"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32" fieldListSortAscending="1">
  <location ref="B3:H199" firstHeaderRow="1" firstDataRow="2" firstDataCol="2"/>
  <pivotFields count="24">
    <pivotField compact="0" outline="0" subtotalTop="0" showAll="0" defaultSubtotal="0"/>
    <pivotField compact="0" outline="0" subtotalTop="0" showAll="0" defaultSubtotal="0"/>
    <pivotField compact="0" outline="0" showAll="0" defaultSubtotal="0"/>
    <pivotField compact="0" outline="0" showAll="0" defaultSubtotal="0"/>
    <pivotField axis="axisRow" compact="0" outline="0" showAll="0" defaultSubtotal="0">
      <items count="18">
        <item x="7"/>
        <item x="11"/>
        <item x="0"/>
        <item x="13"/>
        <item m="1" x="17"/>
        <item x="9"/>
        <item x="15"/>
        <item x="3"/>
        <item x="6"/>
        <item x="1"/>
        <item x="4"/>
        <item x="2"/>
        <item x="16"/>
        <item x="5"/>
        <item x="14"/>
        <item x="12"/>
        <item x="8"/>
        <item x="10"/>
      </items>
    </pivotField>
    <pivotField axis="axisRow" compact="0" outline="0" showAll="0" defaultSubtotal="0">
      <items count="201">
        <item x="109"/>
        <item x="145"/>
        <item x="69"/>
        <item x="68"/>
        <item x="67"/>
        <item x="149"/>
        <item x="136"/>
        <item x="170"/>
        <item x="135"/>
        <item x="107"/>
        <item x="89"/>
        <item x="66"/>
        <item x="65"/>
        <item x="64"/>
        <item x="63"/>
        <item x="134"/>
        <item x="133"/>
        <item x="97"/>
        <item x="62"/>
        <item x="61"/>
        <item x="131"/>
        <item x="189"/>
        <item x="70"/>
        <item x="60"/>
        <item x="161"/>
        <item x="187"/>
        <item x="130"/>
        <item x="129"/>
        <item x="128"/>
        <item x="184"/>
        <item x="59"/>
        <item x="58"/>
        <item x="57"/>
        <item x="125"/>
        <item x="56"/>
        <item x="55"/>
        <item x="124"/>
        <item x="104"/>
        <item x="54"/>
        <item x="123"/>
        <item x="160"/>
        <item x="72"/>
        <item x="183"/>
        <item x="53"/>
        <item x="52"/>
        <item x="126"/>
        <item x="127"/>
        <item x="102"/>
        <item x="51"/>
        <item x="159"/>
        <item x="0"/>
        <item x="101"/>
        <item x="182"/>
        <item x="100"/>
        <item x="1"/>
        <item x="30"/>
        <item x="31"/>
        <item x="28"/>
        <item x="29"/>
        <item x="34"/>
        <item x="35"/>
        <item x="32"/>
        <item x="33"/>
        <item x="166"/>
        <item x="167"/>
        <item x="164"/>
        <item x="165"/>
        <item x="96"/>
        <item x="95"/>
        <item x="98"/>
        <item x="36"/>
        <item x="46"/>
        <item x="27"/>
        <item x="44"/>
        <item x="45"/>
        <item x="13"/>
        <item m="1" x="195"/>
        <item m="1" x="200"/>
        <item x="26"/>
        <item x="39"/>
        <item x="6"/>
        <item x="38"/>
        <item x="47"/>
        <item x="177"/>
        <item x="43"/>
        <item x="40"/>
        <item x="41"/>
        <item x="163"/>
        <item x="188"/>
        <item x="186"/>
        <item x="192"/>
        <item x="171"/>
        <item x="190"/>
        <item x="191"/>
        <item x="180"/>
        <item x="181"/>
        <item x="178"/>
        <item x="179"/>
        <item x="185"/>
        <item x="21"/>
        <item x="15"/>
        <item x="156"/>
        <item x="158"/>
        <item x="25"/>
        <item x="154"/>
        <item x="16"/>
        <item x="155"/>
        <item x="4"/>
        <item x="162"/>
        <item x="11"/>
        <item x="168"/>
        <item x="5"/>
        <item x="148"/>
        <item x="169"/>
        <item x="157"/>
        <item x="152"/>
        <item x="153"/>
        <item x="150"/>
        <item x="151"/>
        <item x="42"/>
        <item x="174"/>
        <item x="175"/>
        <item x="147"/>
        <item x="172"/>
        <item x="173"/>
        <item x="79"/>
        <item x="78"/>
        <item x="77"/>
        <item x="176"/>
        <item x="81"/>
        <item x="80"/>
        <item x="113"/>
        <item x="114"/>
        <item x="115"/>
        <item x="110"/>
        <item x="111"/>
        <item x="112"/>
        <item x="144"/>
        <item x="146"/>
        <item m="1" x="198"/>
        <item x="116"/>
        <item x="117"/>
        <item m="1" x="199"/>
        <item x="76"/>
        <item x="17"/>
        <item x="7"/>
        <item x="18"/>
        <item x="20"/>
        <item x="9"/>
        <item x="19"/>
        <item x="8"/>
        <item x="10"/>
        <item x="12"/>
        <item x="24"/>
        <item x="14"/>
        <item x="22"/>
        <item x="23"/>
        <item x="74"/>
        <item x="75"/>
        <item x="49"/>
        <item x="50"/>
        <item x="48"/>
        <item x="73"/>
        <item x="91"/>
        <item x="90"/>
        <item x="88"/>
        <item x="87"/>
        <item x="86"/>
        <item x="93"/>
        <item x="3"/>
        <item x="85"/>
        <item x="119"/>
        <item x="83"/>
        <item x="82"/>
        <item x="84"/>
        <item x="71"/>
        <item x="92"/>
        <item x="106"/>
        <item x="120"/>
        <item x="137"/>
        <item x="138"/>
        <item x="139"/>
        <item x="143"/>
        <item x="122"/>
        <item x="142"/>
        <item x="140"/>
        <item x="141"/>
        <item x="194"/>
        <item x="132"/>
        <item x="121"/>
        <item x="99"/>
        <item x="108"/>
        <item x="105"/>
        <item x="103"/>
        <item x="94"/>
        <item x="37"/>
        <item x="193"/>
        <item m="1" x="197"/>
        <item m="1" x="196"/>
        <item x="118"/>
        <item x="2"/>
      </items>
    </pivotField>
    <pivotField compact="0" outline="0" showAll="0" defaultSubtotal="0">
      <items count="12">
        <item m="1" x="10"/>
        <item m="1" x="8"/>
        <item m="1" x="11"/>
        <item m="1" x="9"/>
        <item x="7"/>
        <item x="2"/>
        <item x="1"/>
        <item x="4"/>
        <item x="6"/>
        <item x="5"/>
        <item x="3"/>
        <item x="0"/>
      </items>
    </pivotField>
    <pivotField dataField="1" compact="0" outline="0" showAll="0" defaultSubtotal="0">
      <items count="5">
        <item x="4"/>
        <item x="3"/>
        <item x="1"/>
        <item x="2"/>
        <item x="0"/>
      </items>
    </pivotField>
    <pivotField compact="0" outline="0" showAll="0" defaultSubtotal="0"/>
    <pivotField compact="0" outline="0" showAll="0" defaultSubtotal="0">
      <items count="4">
        <item x="3"/>
        <item x="2"/>
        <item x="1"/>
        <item x="0"/>
      </items>
    </pivotField>
    <pivotField compact="0" outline="0" showAll="0" defaultSubtotal="0"/>
    <pivotField name="Kondisi Layanan" axis="axisCol" compact="0" outline="0" showAll="0" defaultSubtotal="0">
      <items count="5">
        <item x="3"/>
        <item x="4"/>
        <item x="2"/>
        <item x="1"/>
        <item h="1" x="0"/>
      </items>
    </pivotField>
    <pivotField compact="0" outline="0" showAll="0" defaultSubtotal="0"/>
    <pivotField compact="0" outline="0" showAll="0" defaultSubtotal="0"/>
    <pivotField compact="0" outline="0" showAll="0" defaultSubtotal="0">
      <items count="19">
        <item m="1" x="6"/>
        <item m="1" x="7"/>
        <item x="4"/>
        <item x="3"/>
        <item m="1" x="5"/>
        <item x="2"/>
        <item m="1" x="8"/>
        <item m="1" x="18"/>
        <item m="1" x="12"/>
        <item m="1" x="9"/>
        <item m="1" x="16"/>
        <item m="1" x="14"/>
        <item m="1" x="10"/>
        <item m="1" x="17"/>
        <item m="1" x="15"/>
        <item m="1" x="13"/>
        <item m="1" x="11"/>
        <item x="1"/>
        <item x="0"/>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pivotField>
    <pivotField compact="0" outline="0" showAll="0" defaultSubtotal="0"/>
    <pivotField compact="0" outline="0" showAll="0" defaultSubtotal="0"/>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pivotField>
  </pivotFields>
  <rowFields count="2">
    <field x="4"/>
    <field x="5"/>
  </rowFields>
  <rowItems count="195">
    <i>
      <x/>
      <x v="1"/>
    </i>
    <i r="1">
      <x v="2"/>
    </i>
    <i r="1">
      <x v="3"/>
    </i>
    <i r="1">
      <x v="4"/>
    </i>
    <i r="1">
      <x v="11"/>
    </i>
    <i r="1">
      <x v="12"/>
    </i>
    <i r="1">
      <x v="13"/>
    </i>
    <i r="1">
      <x v="14"/>
    </i>
    <i r="1">
      <x v="18"/>
    </i>
    <i r="1">
      <x v="19"/>
    </i>
    <i r="1">
      <x v="22"/>
    </i>
    <i r="1">
      <x v="23"/>
    </i>
    <i r="1">
      <x v="30"/>
    </i>
    <i r="1">
      <x v="31"/>
    </i>
    <i r="1">
      <x v="32"/>
    </i>
    <i r="1">
      <x v="34"/>
    </i>
    <i r="1">
      <x v="35"/>
    </i>
    <i r="1">
      <x v="38"/>
    </i>
    <i r="1">
      <x v="43"/>
    </i>
    <i r="1">
      <x v="44"/>
    </i>
    <i r="1">
      <x v="48"/>
    </i>
    <i>
      <x v="1"/>
      <x/>
    </i>
    <i r="1">
      <x v="9"/>
    </i>
    <i r="1">
      <x v="37"/>
    </i>
    <i r="1">
      <x v="47"/>
    </i>
    <i r="1">
      <x v="51"/>
    </i>
    <i r="1">
      <x v="53"/>
    </i>
    <i r="1">
      <x v="177"/>
    </i>
    <i r="1">
      <x v="192"/>
    </i>
    <i r="1">
      <x v="193"/>
    </i>
    <i>
      <x v="2"/>
      <x v="6"/>
    </i>
    <i r="1">
      <x v="8"/>
    </i>
    <i r="1">
      <x v="15"/>
    </i>
    <i r="1">
      <x v="16"/>
    </i>
    <i r="1">
      <x v="20"/>
    </i>
    <i r="1">
      <x v="26"/>
    </i>
    <i r="1">
      <x v="27"/>
    </i>
    <i r="1">
      <x v="28"/>
    </i>
    <i r="1">
      <x v="33"/>
    </i>
    <i r="1">
      <x v="36"/>
    </i>
    <i r="1">
      <x v="39"/>
    </i>
    <i r="1">
      <x v="45"/>
    </i>
    <i r="1">
      <x v="46"/>
    </i>
    <i r="1">
      <x v="50"/>
    </i>
    <i r="1">
      <x v="187"/>
    </i>
    <i r="1">
      <x v="188"/>
    </i>
    <i>
      <x v="3"/>
      <x v="5"/>
    </i>
    <i r="1">
      <x v="7"/>
    </i>
    <i r="1">
      <x v="21"/>
    </i>
    <i r="1">
      <x v="25"/>
    </i>
    <i r="1">
      <x v="29"/>
    </i>
    <i r="1">
      <x v="42"/>
    </i>
    <i r="1">
      <x v="52"/>
    </i>
    <i r="1">
      <x v="88"/>
    </i>
    <i r="1">
      <x v="89"/>
    </i>
    <i r="1">
      <x v="90"/>
    </i>
    <i r="1">
      <x v="91"/>
    </i>
    <i r="1">
      <x v="92"/>
    </i>
    <i r="1">
      <x v="93"/>
    </i>
    <i r="1">
      <x v="98"/>
    </i>
    <i r="1">
      <x v="112"/>
    </i>
    <i r="1">
      <x v="113"/>
    </i>
    <i r="1">
      <x v="114"/>
    </i>
    <i>
      <x v="5"/>
      <x v="10"/>
    </i>
    <i r="1">
      <x v="164"/>
    </i>
    <i r="1">
      <x v="165"/>
    </i>
    <i r="1">
      <x v="166"/>
    </i>
    <i r="1">
      <x v="167"/>
    </i>
    <i r="1">
      <x v="170"/>
    </i>
    <i>
      <x v="6"/>
      <x v="24"/>
    </i>
    <i r="1">
      <x v="40"/>
    </i>
    <i r="1">
      <x v="49"/>
    </i>
    <i r="1">
      <x v="63"/>
    </i>
    <i r="1">
      <x v="64"/>
    </i>
    <i r="1">
      <x v="65"/>
    </i>
    <i r="1">
      <x v="66"/>
    </i>
    <i r="1">
      <x v="87"/>
    </i>
    <i r="1">
      <x v="101"/>
    </i>
    <i r="1">
      <x v="102"/>
    </i>
    <i r="1">
      <x v="108"/>
    </i>
    <i r="1">
      <x v="110"/>
    </i>
    <i>
      <x v="7"/>
      <x v="41"/>
    </i>
    <i r="1">
      <x v="162"/>
    </i>
    <i r="1">
      <x v="163"/>
    </i>
    <i r="1">
      <x v="168"/>
    </i>
    <i r="1">
      <x v="169"/>
    </i>
    <i r="1">
      <x v="175"/>
    </i>
    <i r="1">
      <x v="176"/>
    </i>
    <i r="1">
      <x v="194"/>
    </i>
    <i>
      <x v="8"/>
      <x v="17"/>
    </i>
    <i r="1">
      <x v="55"/>
    </i>
    <i r="1">
      <x v="56"/>
    </i>
    <i r="1">
      <x v="57"/>
    </i>
    <i r="1">
      <x v="58"/>
    </i>
    <i r="1">
      <x v="59"/>
    </i>
    <i r="1">
      <x v="60"/>
    </i>
    <i r="1">
      <x v="61"/>
    </i>
    <i r="1">
      <x v="62"/>
    </i>
    <i r="1">
      <x v="67"/>
    </i>
    <i r="1">
      <x v="68"/>
    </i>
    <i r="1">
      <x v="69"/>
    </i>
    <i r="1">
      <x v="70"/>
    </i>
    <i r="1">
      <x v="79"/>
    </i>
    <i r="1">
      <x v="81"/>
    </i>
    <i r="1">
      <x v="82"/>
    </i>
    <i>
      <x v="10"/>
      <x v="71"/>
    </i>
    <i r="1">
      <x v="72"/>
    </i>
    <i r="1">
      <x v="73"/>
    </i>
    <i r="1">
      <x v="74"/>
    </i>
    <i r="1">
      <x v="78"/>
    </i>
    <i r="1">
      <x v="80"/>
    </i>
    <i r="1">
      <x v="84"/>
    </i>
    <i r="1">
      <x v="85"/>
    </i>
    <i r="1">
      <x v="86"/>
    </i>
    <i r="1">
      <x v="119"/>
    </i>
    <i r="1">
      <x v="195"/>
    </i>
    <i>
      <x v="11"/>
      <x v="75"/>
    </i>
    <i r="1">
      <x v="100"/>
    </i>
    <i r="1">
      <x v="105"/>
    </i>
    <i r="1">
      <x v="107"/>
    </i>
    <i r="1">
      <x v="109"/>
    </i>
    <i r="1">
      <x v="111"/>
    </i>
    <i r="1">
      <x v="144"/>
    </i>
    <i r="1">
      <x v="145"/>
    </i>
    <i r="1">
      <x v="148"/>
    </i>
    <i r="1">
      <x v="150"/>
    </i>
    <i r="1">
      <x v="151"/>
    </i>
    <i r="1">
      <x v="152"/>
    </i>
    <i r="1">
      <x v="153"/>
    </i>
    <i r="1">
      <x v="154"/>
    </i>
    <i r="1">
      <x v="200"/>
    </i>
    <i>
      <x v="12"/>
      <x v="83"/>
    </i>
    <i r="1">
      <x v="94"/>
    </i>
    <i r="1">
      <x v="95"/>
    </i>
    <i r="1">
      <x v="96"/>
    </i>
    <i r="1">
      <x v="97"/>
    </i>
    <i r="1">
      <x v="120"/>
    </i>
    <i r="1">
      <x v="121"/>
    </i>
    <i r="1">
      <x v="128"/>
    </i>
    <i>
      <x v="13"/>
      <x v="99"/>
    </i>
    <i r="1">
      <x v="103"/>
    </i>
    <i r="1">
      <x v="146"/>
    </i>
    <i r="1">
      <x v="147"/>
    </i>
    <i r="1">
      <x v="149"/>
    </i>
    <i r="1">
      <x v="155"/>
    </i>
    <i r="1">
      <x v="156"/>
    </i>
    <i r="1">
      <x v="159"/>
    </i>
    <i r="1">
      <x v="160"/>
    </i>
    <i r="1">
      <x v="161"/>
    </i>
    <i>
      <x v="14"/>
      <x v="104"/>
    </i>
    <i r="1">
      <x v="106"/>
    </i>
    <i r="1">
      <x v="115"/>
    </i>
    <i r="1">
      <x v="116"/>
    </i>
    <i r="1">
      <x v="117"/>
    </i>
    <i r="1">
      <x v="118"/>
    </i>
    <i>
      <x v="15"/>
      <x v="122"/>
    </i>
    <i r="1">
      <x v="123"/>
    </i>
    <i r="1">
      <x v="124"/>
    </i>
    <i r="1">
      <x v="131"/>
    </i>
    <i r="1">
      <x v="132"/>
    </i>
    <i r="1">
      <x v="133"/>
    </i>
    <i r="1">
      <x v="134"/>
    </i>
    <i r="1">
      <x v="135"/>
    </i>
    <i r="1">
      <x v="136"/>
    </i>
    <i r="1">
      <x v="137"/>
    </i>
    <i r="1">
      <x v="138"/>
    </i>
    <i r="1">
      <x v="140"/>
    </i>
    <i r="1">
      <x v="141"/>
    </i>
    <i r="1">
      <x v="171"/>
    </i>
    <i r="1">
      <x v="196"/>
    </i>
    <i r="1">
      <x v="199"/>
    </i>
    <i>
      <x v="16"/>
      <x v="125"/>
    </i>
    <i r="1">
      <x v="126"/>
    </i>
    <i r="1">
      <x v="127"/>
    </i>
    <i r="1">
      <x v="129"/>
    </i>
    <i r="1">
      <x v="130"/>
    </i>
    <i r="1">
      <x v="143"/>
    </i>
    <i r="1">
      <x v="157"/>
    </i>
    <i r="1">
      <x v="158"/>
    </i>
    <i r="1">
      <x v="172"/>
    </i>
    <i r="1">
      <x v="173"/>
    </i>
    <i r="1">
      <x v="174"/>
    </i>
    <i>
      <x v="17"/>
      <x v="178"/>
    </i>
    <i r="1">
      <x v="179"/>
    </i>
    <i r="1">
      <x v="180"/>
    </i>
    <i r="1">
      <x v="181"/>
    </i>
    <i r="1">
      <x v="182"/>
    </i>
    <i r="1">
      <x v="183"/>
    </i>
    <i r="1">
      <x v="184"/>
    </i>
    <i r="1">
      <x v="185"/>
    </i>
    <i r="1">
      <x v="186"/>
    </i>
    <i r="1">
      <x v="189"/>
    </i>
    <i r="1">
      <x v="190"/>
    </i>
    <i r="1">
      <x v="191"/>
    </i>
    <i t="grand">
      <x/>
    </i>
  </rowItems>
  <colFields count="1">
    <field x="11"/>
  </colFields>
  <colItems count="5">
    <i>
      <x/>
    </i>
    <i>
      <x v="1"/>
    </i>
    <i>
      <x v="2"/>
    </i>
    <i>
      <x v="3"/>
    </i>
    <i t="grand">
      <x/>
    </i>
  </colItems>
  <dataFields count="1">
    <dataField name="Count of Entry Type" fld="7" subtotal="count" baseField="0" baseItem="0"/>
  </dataFields>
  <formats count="15">
    <format dxfId="36">
      <pivotArea grandCol="1" outline="0" collapsedLevelsAreSubtotals="1" fieldPosition="0"/>
    </format>
    <format dxfId="37">
      <pivotArea field="4" type="button" dataOnly="0" labelOnly="1" outline="0" axis="axisRow" fieldPosition="0"/>
    </format>
    <format dxfId="38">
      <pivotArea dataOnly="0" labelOnly="1" grandCol="1" outline="0" fieldPosition="0"/>
    </format>
    <format dxfId="39">
      <pivotArea field="4" type="button" dataOnly="0" labelOnly="1" outline="0" axis="axisRow" fieldPosition="0"/>
    </format>
    <format dxfId="40">
      <pivotArea dataOnly="0" labelOnly="1" grandCol="1" outline="0" fieldPosition="0"/>
    </format>
    <format dxfId="41">
      <pivotArea type="all" dataOnly="0" outline="0" fieldPosition="0"/>
    </format>
    <format dxfId="42">
      <pivotArea outline="0" collapsedLevelsAreSubtotals="1" fieldPosition="0"/>
    </format>
    <format dxfId="43">
      <pivotArea field="4" type="button" dataOnly="0" labelOnly="1" outline="0" axis="axisRow" fieldPosition="0"/>
    </format>
    <format dxfId="44">
      <pivotArea field="7" type="button" dataOnly="0" labelOnly="1" outline="0"/>
    </format>
    <format dxfId="45">
      <pivotArea dataOnly="0" labelOnly="1" grandRow="1" outline="0" fieldPosition="0"/>
    </format>
    <format dxfId="46">
      <pivotArea dataOnly="0" labelOnly="1" outline="0" axis="axisValues" fieldPosition="0"/>
    </format>
    <format dxfId="47">
      <pivotArea outline="0" fieldPosition="0">
        <references count="1">
          <reference field="11" count="4" selected="0">
            <x v="0"/>
            <x v="1"/>
            <x v="2"/>
            <x v="3"/>
          </reference>
        </references>
      </pivotArea>
    </format>
    <format dxfId="48">
      <pivotArea field="11" type="button" dataOnly="0" labelOnly="1" outline="0" axis="axisCol" fieldPosition="0"/>
    </format>
    <format dxfId="49">
      <pivotArea type="topRight" dataOnly="0" labelOnly="1" outline="0" fieldPosition="0"/>
    </format>
    <format dxfId="50">
      <pivotArea dataOnly="0" labelOnly="1" outline="0" fieldPosition="0">
        <references count="1">
          <reference field="11" count="4">
            <x v="0"/>
            <x v="1"/>
            <x v="2"/>
            <x v="3"/>
          </reference>
        </references>
      </pivotArea>
    </format>
  </formats>
  <chartFormats count="6">
    <chartFormat chart="3" format="11" series="1">
      <pivotArea type="data" outline="0" fieldPosition="0">
        <references count="1">
          <reference field="4294967294" count="1" selected="0">
            <x v="0"/>
          </reference>
        </references>
      </pivotArea>
    </chartFormat>
    <chartFormat chart="24" format="10" series="1">
      <pivotArea type="data" outline="0" fieldPosition="0">
        <references count="2">
          <reference field="4294967294" count="1" selected="0">
            <x v="0"/>
          </reference>
          <reference field="11" count="1" selected="0">
            <x v="0"/>
          </reference>
        </references>
      </pivotArea>
    </chartFormat>
    <chartFormat chart="24" format="11" series="1">
      <pivotArea type="data" outline="0" fieldPosition="0">
        <references count="2">
          <reference field="4294967294" count="1" selected="0">
            <x v="0"/>
          </reference>
          <reference field="11" count="1" selected="0">
            <x v="1"/>
          </reference>
        </references>
      </pivotArea>
    </chartFormat>
    <chartFormat chart="24" format="12" series="1">
      <pivotArea type="data" outline="0" fieldPosition="0">
        <references count="2">
          <reference field="4294967294" count="1" selected="0">
            <x v="0"/>
          </reference>
          <reference field="11" count="1" selected="0">
            <x v="2"/>
          </reference>
        </references>
      </pivotArea>
    </chartFormat>
    <chartFormat chart="24" format="13" series="1">
      <pivotArea type="data" outline="0" fieldPosition="0">
        <references count="2">
          <reference field="4294967294" count="1" selected="0">
            <x v="0"/>
          </reference>
          <reference field="11" count="1" selected="0">
            <x v="3"/>
          </reference>
        </references>
      </pivotArea>
    </chartFormat>
    <chartFormat chart="24" format="14" series="1">
      <pivotArea type="data" outline="0" fieldPosition="0">
        <references count="2">
          <reference field="4294967294" count="1" selected="0">
            <x v="0"/>
          </reference>
          <reference field="11" count="1" selected="0">
            <x v="4"/>
          </reference>
        </references>
      </pivotArea>
    </chartFormat>
  </chartFormats>
  <pivotTableStyleInfo name="PivotStyleMedium2"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6E08733-5561-4A4C-8E8E-3591C178AC1C}" name="PivotTable9"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41" fieldListSortAscending="1">
  <location ref="B3:E53" firstHeaderRow="1" firstDataRow="2" firstDataCol="2"/>
  <pivotFields count="24">
    <pivotField compact="0" outline="0" subtotalTop="0" showAll="0" defaultSubtotal="0"/>
    <pivotField compact="0" outline="0" subtotalTop="0" showAll="0" defaultSubtotal="0"/>
    <pivotField compact="0" outline="0" showAll="0" defaultSubtotal="0"/>
    <pivotField compact="0" outline="0" showAll="0" defaultSubtotal="0"/>
    <pivotField axis="axisRow" compact="0" outline="0" showAll="0" defaultSubtotal="0">
      <items count="18">
        <item x="7"/>
        <item x="11"/>
        <item x="0"/>
        <item x="13"/>
        <item m="1" x="17"/>
        <item x="9"/>
        <item x="15"/>
        <item x="3"/>
        <item x="6"/>
        <item x="1"/>
        <item x="4"/>
        <item x="2"/>
        <item x="16"/>
        <item x="5"/>
        <item x="14"/>
        <item x="12"/>
        <item x="8"/>
        <item x="10"/>
      </items>
    </pivotField>
    <pivotField axis="axisRow" compact="0" outline="0" showAll="0" defaultSubtotal="0">
      <items count="201">
        <item x="109"/>
        <item x="145"/>
        <item x="69"/>
        <item x="68"/>
        <item x="67"/>
        <item x="149"/>
        <item x="136"/>
        <item x="170"/>
        <item x="135"/>
        <item x="107"/>
        <item x="89"/>
        <item x="66"/>
        <item x="65"/>
        <item x="64"/>
        <item x="63"/>
        <item x="134"/>
        <item x="133"/>
        <item x="97"/>
        <item x="62"/>
        <item x="61"/>
        <item x="131"/>
        <item x="189"/>
        <item x="70"/>
        <item x="60"/>
        <item x="161"/>
        <item x="187"/>
        <item x="130"/>
        <item x="129"/>
        <item x="128"/>
        <item x="184"/>
        <item x="59"/>
        <item x="58"/>
        <item x="57"/>
        <item x="125"/>
        <item x="56"/>
        <item x="55"/>
        <item x="124"/>
        <item x="104"/>
        <item x="54"/>
        <item x="123"/>
        <item x="160"/>
        <item x="72"/>
        <item x="183"/>
        <item x="53"/>
        <item x="52"/>
        <item x="126"/>
        <item x="127"/>
        <item x="102"/>
        <item x="51"/>
        <item x="159"/>
        <item x="0"/>
        <item x="101"/>
        <item x="182"/>
        <item x="100"/>
        <item x="1"/>
        <item x="30"/>
        <item x="31"/>
        <item x="28"/>
        <item x="29"/>
        <item x="34"/>
        <item x="35"/>
        <item x="32"/>
        <item x="33"/>
        <item x="166"/>
        <item x="167"/>
        <item x="164"/>
        <item x="165"/>
        <item x="96"/>
        <item x="95"/>
        <item x="98"/>
        <item x="36"/>
        <item x="46"/>
        <item x="27"/>
        <item x="44"/>
        <item x="45"/>
        <item x="13"/>
        <item m="1" x="195"/>
        <item m="1" x="200"/>
        <item x="26"/>
        <item x="39"/>
        <item x="6"/>
        <item x="38"/>
        <item x="47"/>
        <item x="177"/>
        <item x="43"/>
        <item x="40"/>
        <item x="41"/>
        <item x="163"/>
        <item x="188"/>
        <item x="186"/>
        <item x="192"/>
        <item x="171"/>
        <item x="190"/>
        <item x="191"/>
        <item x="180"/>
        <item x="181"/>
        <item x="178"/>
        <item x="179"/>
        <item x="185"/>
        <item x="21"/>
        <item x="15"/>
        <item x="156"/>
        <item x="158"/>
        <item x="25"/>
        <item x="154"/>
        <item x="16"/>
        <item x="155"/>
        <item x="4"/>
        <item x="162"/>
        <item x="11"/>
        <item x="168"/>
        <item x="5"/>
        <item x="148"/>
        <item x="169"/>
        <item x="157"/>
        <item x="152"/>
        <item x="153"/>
        <item x="150"/>
        <item x="151"/>
        <item x="42"/>
        <item x="174"/>
        <item x="175"/>
        <item x="147"/>
        <item x="172"/>
        <item x="173"/>
        <item x="79"/>
        <item x="78"/>
        <item x="77"/>
        <item x="176"/>
        <item x="81"/>
        <item x="80"/>
        <item x="113"/>
        <item x="114"/>
        <item x="115"/>
        <item x="110"/>
        <item x="111"/>
        <item x="112"/>
        <item x="144"/>
        <item x="146"/>
        <item m="1" x="198"/>
        <item x="116"/>
        <item x="117"/>
        <item m="1" x="199"/>
        <item x="76"/>
        <item x="17"/>
        <item x="7"/>
        <item x="18"/>
        <item x="20"/>
        <item x="9"/>
        <item x="19"/>
        <item x="8"/>
        <item x="10"/>
        <item x="12"/>
        <item x="24"/>
        <item x="14"/>
        <item x="22"/>
        <item x="23"/>
        <item x="74"/>
        <item x="75"/>
        <item x="49"/>
        <item x="50"/>
        <item x="48"/>
        <item x="73"/>
        <item x="91"/>
        <item x="90"/>
        <item x="88"/>
        <item x="87"/>
        <item x="86"/>
        <item x="93"/>
        <item x="3"/>
        <item x="85"/>
        <item x="119"/>
        <item x="83"/>
        <item x="82"/>
        <item x="84"/>
        <item x="71"/>
        <item x="92"/>
        <item x="106"/>
        <item x="120"/>
        <item x="137"/>
        <item x="138"/>
        <item x="139"/>
        <item x="143"/>
        <item x="122"/>
        <item x="142"/>
        <item x="140"/>
        <item x="141"/>
        <item x="194"/>
        <item x="132"/>
        <item x="121"/>
        <item x="99"/>
        <item x="108"/>
        <item x="105"/>
        <item x="103"/>
        <item x="94"/>
        <item x="37"/>
        <item x="193"/>
        <item m="1" x="197"/>
        <item m="1" x="196"/>
        <item x="118"/>
        <item x="2"/>
      </items>
    </pivotField>
    <pivotField compact="0" outline="0" showAll="0" defaultSubtotal="0">
      <items count="12">
        <item m="1" x="10"/>
        <item m="1" x="8"/>
        <item m="1" x="11"/>
        <item m="1" x="9"/>
        <item x="7"/>
        <item x="2"/>
        <item x="1"/>
        <item x="4"/>
        <item x="6"/>
        <item x="5"/>
        <item x="3"/>
        <item x="0"/>
      </items>
    </pivotField>
    <pivotField compact="0" outline="0" showAll="0" defaultSubtotal="0">
      <items count="5">
        <item x="4"/>
        <item x="3"/>
        <item x="1"/>
        <item x="2"/>
        <item x="0"/>
      </items>
    </pivotField>
    <pivotField compact="0" outline="0" showAll="0" defaultSubtotal="0"/>
    <pivotField compact="0" outline="0" showAll="0" defaultSubtotal="0">
      <items count="4">
        <item x="3"/>
        <item x="2"/>
        <item x="1"/>
        <item x="0"/>
      </items>
    </pivotField>
    <pivotField compact="0" outline="0" showAll="0" defaultSubtotal="0"/>
    <pivotField name="Kondisi Layanan" compact="0" outline="0" showAll="0" defaultSubtotal="0">
      <items count="5">
        <item x="3"/>
        <item x="4"/>
        <item x="2"/>
        <item x="1"/>
        <item x="0"/>
      </items>
    </pivotField>
    <pivotField compact="0" outline="0" showAll="0" defaultSubtotal="0"/>
    <pivotField dataField="1" compact="0" outline="0" showAll="0" defaultSubtotal="0"/>
    <pivotField compact="0" outline="0" showAll="0" defaultSubtotal="0">
      <items count="19">
        <item m="1" x="6"/>
        <item m="1" x="7"/>
        <item x="4"/>
        <item x="3"/>
        <item m="1" x="5"/>
        <item x="2"/>
        <item m="1" x="8"/>
        <item m="1" x="18"/>
        <item m="1" x="12"/>
        <item m="1" x="9"/>
        <item m="1" x="16"/>
        <item m="1" x="14"/>
        <item m="1" x="10"/>
        <item m="1" x="17"/>
        <item m="1" x="15"/>
        <item m="1" x="13"/>
        <item m="1" x="11"/>
        <item x="1"/>
        <item x="0"/>
      </items>
    </pivotField>
    <pivotField axis="axisCol" compact="0" outline="0" showAll="0" defaultSubtotal="0">
      <items count="3">
        <item x="1"/>
        <item x="2"/>
        <item h="1" x="0"/>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pivotField>
    <pivotField compact="0" outline="0" showAll="0" defaultSubtotal="0"/>
    <pivotField compact="0" outline="0" showAll="0" defaultSubtotal="0"/>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pivotField>
  </pivotFields>
  <rowFields count="2">
    <field x="4"/>
    <field x="5"/>
  </rowFields>
  <rowItems count="49">
    <i>
      <x/>
      <x v="23"/>
    </i>
    <i>
      <x v="1"/>
      <x/>
    </i>
    <i r="1">
      <x v="37"/>
    </i>
    <i r="1">
      <x v="47"/>
    </i>
    <i r="1">
      <x v="53"/>
    </i>
    <i r="1">
      <x v="177"/>
    </i>
    <i>
      <x v="2"/>
      <x v="8"/>
    </i>
    <i r="1">
      <x v="15"/>
    </i>
    <i r="1">
      <x v="20"/>
    </i>
    <i r="1">
      <x v="28"/>
    </i>
    <i r="1">
      <x v="36"/>
    </i>
    <i r="1">
      <x v="39"/>
    </i>
    <i r="1">
      <x v="50"/>
    </i>
    <i>
      <x v="3"/>
      <x v="21"/>
    </i>
    <i r="1">
      <x v="29"/>
    </i>
    <i r="1">
      <x v="92"/>
    </i>
    <i r="1">
      <x v="93"/>
    </i>
    <i r="1">
      <x v="114"/>
    </i>
    <i>
      <x v="6"/>
      <x v="24"/>
    </i>
    <i r="1">
      <x v="64"/>
    </i>
    <i r="1">
      <x v="65"/>
    </i>
    <i r="1">
      <x v="66"/>
    </i>
    <i>
      <x v="8"/>
      <x v="56"/>
    </i>
    <i r="1">
      <x v="67"/>
    </i>
    <i r="1">
      <x v="69"/>
    </i>
    <i r="1">
      <x v="79"/>
    </i>
    <i r="1">
      <x v="82"/>
    </i>
    <i>
      <x v="10"/>
      <x v="71"/>
    </i>
    <i r="1">
      <x v="72"/>
    </i>
    <i r="1">
      <x v="78"/>
    </i>
    <i r="1">
      <x v="80"/>
    </i>
    <i r="1">
      <x v="195"/>
    </i>
    <i>
      <x v="11"/>
      <x v="100"/>
    </i>
    <i r="1">
      <x v="105"/>
    </i>
    <i r="1">
      <x v="107"/>
    </i>
    <i r="1">
      <x v="109"/>
    </i>
    <i r="1">
      <x v="111"/>
    </i>
    <i>
      <x v="13"/>
      <x v="99"/>
    </i>
    <i r="1">
      <x v="103"/>
    </i>
    <i>
      <x v="15"/>
      <x v="124"/>
    </i>
    <i r="1">
      <x v="131"/>
    </i>
    <i r="1">
      <x v="132"/>
    </i>
    <i r="1">
      <x v="138"/>
    </i>
    <i r="1">
      <x v="140"/>
    </i>
    <i r="1">
      <x v="141"/>
    </i>
    <i r="1">
      <x v="196"/>
    </i>
    <i r="1">
      <x v="199"/>
    </i>
    <i>
      <x v="17"/>
      <x v="178"/>
    </i>
    <i t="grand">
      <x/>
    </i>
  </rowItems>
  <colFields count="1">
    <field x="15"/>
  </colFields>
  <colItems count="2">
    <i>
      <x/>
    </i>
    <i t="grand">
      <x/>
    </i>
  </colItems>
  <dataFields count="1">
    <dataField name="Sum of Jml VSAT" fld="13" baseField="0" baseItem="0"/>
  </dataFields>
  <formats count="18">
    <format dxfId="18">
      <pivotArea field="11" type="button" dataOnly="0" labelOnly="1" outline="0"/>
    </format>
    <format dxfId="19">
      <pivotArea grandCol="1" outline="0" collapsedLevelsAreSubtotals="1" fieldPosition="0"/>
    </format>
    <format dxfId="20">
      <pivotArea field="4" type="button" dataOnly="0" labelOnly="1" outline="0" axis="axisRow" fieldPosition="0"/>
    </format>
    <format dxfId="21">
      <pivotArea type="all" dataOnly="0" outline="0" fieldPosition="0"/>
    </format>
    <format dxfId="22">
      <pivotArea outline="0" collapsedLevelsAreSubtotals="1" fieldPosition="0"/>
    </format>
    <format dxfId="23">
      <pivotArea field="4" type="button" dataOnly="0" labelOnly="1" outline="0" axis="axisRow" fieldPosition="0"/>
    </format>
    <format dxfId="24">
      <pivotArea field="7" type="button" dataOnly="0" labelOnly="1" outline="0"/>
    </format>
    <format dxfId="25">
      <pivotArea dataOnly="0" labelOnly="1" grandRow="1" outline="0" fieldPosition="0"/>
    </format>
    <format dxfId="26">
      <pivotArea dataOnly="0" labelOnly="1" outline="0" axis="axisValues" fieldPosition="0"/>
    </format>
    <format dxfId="27">
      <pivotArea outline="0" collapsedLevelsAreSubtotals="1" fieldPosition="0"/>
    </format>
    <format dxfId="28">
      <pivotArea field="15" type="button" dataOnly="0" labelOnly="1" outline="0" axis="axisCol" fieldPosition="0"/>
    </format>
    <format dxfId="29">
      <pivotArea type="topRight" dataOnly="0" labelOnly="1" outline="0" fieldPosition="0"/>
    </format>
    <format dxfId="30">
      <pivotArea dataOnly="0" labelOnly="1" outline="0" fieldPosition="0">
        <references count="1">
          <reference field="15" count="0"/>
        </references>
      </pivotArea>
    </format>
    <format dxfId="31">
      <pivotArea dataOnly="0" labelOnly="1" grandCol="1" outline="0" fieldPosition="0"/>
    </format>
    <format dxfId="32">
      <pivotArea field="4" type="button" dataOnly="0" labelOnly="1" outline="0" axis="axisRow" fieldPosition="0"/>
    </format>
    <format dxfId="33">
      <pivotArea field="5" type="button" dataOnly="0" labelOnly="1" outline="0" axis="axisRow" fieldPosition="1"/>
    </format>
    <format dxfId="34">
      <pivotArea dataOnly="0" labelOnly="1" outline="0" fieldPosition="0">
        <references count="1">
          <reference field="15" count="0"/>
        </references>
      </pivotArea>
    </format>
    <format dxfId="35">
      <pivotArea dataOnly="0" labelOnly="1" grandCol="1" outline="0" fieldPosition="0"/>
    </format>
  </formats>
  <chartFormats count="6">
    <chartFormat chart="37" format="0" series="1">
      <pivotArea type="data" outline="0" fieldPosition="0">
        <references count="2">
          <reference field="4294967294" count="1" selected="0">
            <x v="0"/>
          </reference>
          <reference field="15" count="1" selected="0">
            <x v="0"/>
          </reference>
        </references>
      </pivotArea>
    </chartFormat>
    <chartFormat chart="37" format="1" series="1">
      <pivotArea type="data" outline="0" fieldPosition="0">
        <references count="2">
          <reference field="4294967294" count="1" selected="0">
            <x v="0"/>
          </reference>
          <reference field="15" count="1" selected="0">
            <x v="1"/>
          </reference>
        </references>
      </pivotArea>
    </chartFormat>
    <chartFormat chart="37" format="2" series="1">
      <pivotArea type="data" outline="0" fieldPosition="0">
        <references count="2">
          <reference field="4294967294" count="1" selected="0">
            <x v="0"/>
          </reference>
          <reference field="15" count="1" selected="0">
            <x v="2"/>
          </reference>
        </references>
      </pivotArea>
    </chartFormat>
    <chartFormat chart="40" format="6" series="1">
      <pivotArea type="data" outline="0" fieldPosition="0">
        <references count="2">
          <reference field="4294967294" count="1" selected="0">
            <x v="0"/>
          </reference>
          <reference field="15" count="1" selected="0">
            <x v="0"/>
          </reference>
        </references>
      </pivotArea>
    </chartFormat>
    <chartFormat chart="40" format="7" series="1">
      <pivotArea type="data" outline="0" fieldPosition="0">
        <references count="2">
          <reference field="4294967294" count="1" selected="0">
            <x v="0"/>
          </reference>
          <reference field="15" count="1" selected="0">
            <x v="1"/>
          </reference>
        </references>
      </pivotArea>
    </chartFormat>
    <chartFormat chart="40" format="8" series="1">
      <pivotArea type="data" outline="0" fieldPosition="0">
        <references count="2">
          <reference field="4294967294" count="1" selected="0">
            <x v="0"/>
          </reference>
          <reference field="15" count="1" selected="0">
            <x v="2"/>
          </reference>
        </references>
      </pivotArea>
    </chartFormat>
  </chartFormats>
  <pivotTableStyleInfo name="PivotStyleMedium2"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330617F6-BC71-4BB7-88B9-6F79D1C4DFD9}" name="PivotTable10" cacheId="0" applyNumberFormats="0" applyBorderFormats="0" applyFontFormats="0" applyPatternFormats="0" applyAlignmentFormats="0" applyWidthHeightFormats="1" dataCaption="Values" updatedVersion="8" minRefreshableVersion="5" showDrill="0" itemPrintTitles="1" createdVersion="8" indent="0" compact="0" compactData="0" multipleFieldFilters="0" chartFormat="37" fieldListSortAscending="1">
  <location ref="B4:G200" firstHeaderRow="1" firstDataRow="2" firstDataCol="2"/>
  <pivotFields count="24">
    <pivotField compact="0" outline="0" subtotalTop="0" showAll="0" defaultSubtotal="0"/>
    <pivotField compact="0" outline="0" subtotalTop="0" showAll="0" defaultSubtotal="0"/>
    <pivotField compact="0" outline="0" showAll="0" defaultSubtotal="0"/>
    <pivotField compact="0" outline="0" showAll="0" defaultSubtotal="0"/>
    <pivotField axis="axisRow" compact="0" outline="0" showAll="0" defaultSubtotal="0">
      <items count="18">
        <item x="7"/>
        <item x="11"/>
        <item x="0"/>
        <item x="13"/>
        <item m="1" x="17"/>
        <item x="9"/>
        <item x="15"/>
        <item x="3"/>
        <item x="6"/>
        <item x="1"/>
        <item x="4"/>
        <item x="2"/>
        <item x="16"/>
        <item x="5"/>
        <item x="14"/>
        <item x="12"/>
        <item x="8"/>
        <item x="10"/>
      </items>
    </pivotField>
    <pivotField axis="axisRow" compact="0" outline="0" showAll="0" defaultSubtotal="0">
      <items count="201">
        <item x="109"/>
        <item x="145"/>
        <item x="69"/>
        <item x="68"/>
        <item x="67"/>
        <item x="149"/>
        <item x="136"/>
        <item x="170"/>
        <item x="135"/>
        <item x="107"/>
        <item x="89"/>
        <item x="66"/>
        <item x="65"/>
        <item x="64"/>
        <item x="63"/>
        <item x="134"/>
        <item x="133"/>
        <item x="97"/>
        <item x="62"/>
        <item x="61"/>
        <item x="131"/>
        <item x="189"/>
        <item x="70"/>
        <item x="60"/>
        <item x="161"/>
        <item x="187"/>
        <item x="130"/>
        <item x="129"/>
        <item x="128"/>
        <item x="184"/>
        <item x="59"/>
        <item x="58"/>
        <item x="57"/>
        <item x="125"/>
        <item x="56"/>
        <item x="55"/>
        <item x="124"/>
        <item x="104"/>
        <item x="54"/>
        <item x="123"/>
        <item x="160"/>
        <item x="72"/>
        <item x="183"/>
        <item x="53"/>
        <item x="52"/>
        <item x="126"/>
        <item x="127"/>
        <item x="102"/>
        <item x="51"/>
        <item x="159"/>
        <item x="0"/>
        <item x="101"/>
        <item x="182"/>
        <item x="100"/>
        <item x="1"/>
        <item x="30"/>
        <item x="31"/>
        <item x="28"/>
        <item x="29"/>
        <item x="34"/>
        <item x="35"/>
        <item x="32"/>
        <item x="33"/>
        <item x="166"/>
        <item x="167"/>
        <item x="164"/>
        <item x="165"/>
        <item x="96"/>
        <item x="95"/>
        <item x="98"/>
        <item x="36"/>
        <item x="46"/>
        <item x="27"/>
        <item x="44"/>
        <item x="45"/>
        <item x="13"/>
        <item m="1" x="195"/>
        <item m="1" x="200"/>
        <item x="26"/>
        <item x="39"/>
        <item x="6"/>
        <item x="38"/>
        <item x="47"/>
        <item x="177"/>
        <item x="43"/>
        <item x="40"/>
        <item x="41"/>
        <item x="163"/>
        <item x="188"/>
        <item x="186"/>
        <item x="192"/>
        <item x="171"/>
        <item x="190"/>
        <item x="191"/>
        <item x="180"/>
        <item x="181"/>
        <item x="178"/>
        <item x="179"/>
        <item x="185"/>
        <item x="21"/>
        <item x="15"/>
        <item x="156"/>
        <item x="158"/>
        <item x="25"/>
        <item x="154"/>
        <item x="16"/>
        <item x="155"/>
        <item x="4"/>
        <item x="162"/>
        <item x="11"/>
        <item x="168"/>
        <item x="5"/>
        <item x="148"/>
        <item x="169"/>
        <item x="157"/>
        <item x="152"/>
        <item x="153"/>
        <item x="150"/>
        <item x="151"/>
        <item x="42"/>
        <item x="174"/>
        <item x="175"/>
        <item x="147"/>
        <item x="172"/>
        <item x="173"/>
        <item x="79"/>
        <item x="78"/>
        <item x="77"/>
        <item x="176"/>
        <item x="81"/>
        <item x="80"/>
        <item x="113"/>
        <item x="114"/>
        <item x="115"/>
        <item x="110"/>
        <item x="111"/>
        <item x="112"/>
        <item x="144"/>
        <item x="146"/>
        <item m="1" x="198"/>
        <item x="116"/>
        <item x="117"/>
        <item m="1" x="199"/>
        <item x="76"/>
        <item x="17"/>
        <item x="7"/>
        <item x="18"/>
        <item x="20"/>
        <item x="9"/>
        <item x="19"/>
        <item x="8"/>
        <item x="10"/>
        <item x="12"/>
        <item x="24"/>
        <item x="14"/>
        <item x="22"/>
        <item x="23"/>
        <item x="74"/>
        <item x="75"/>
        <item x="49"/>
        <item x="50"/>
        <item x="48"/>
        <item x="73"/>
        <item x="91"/>
        <item x="90"/>
        <item x="88"/>
        <item x="87"/>
        <item x="86"/>
        <item x="93"/>
        <item x="3"/>
        <item x="85"/>
        <item x="119"/>
        <item x="83"/>
        <item x="82"/>
        <item x="84"/>
        <item x="71"/>
        <item x="92"/>
        <item x="106"/>
        <item x="120"/>
        <item x="137"/>
        <item x="138"/>
        <item x="139"/>
        <item x="143"/>
        <item x="122"/>
        <item x="142"/>
        <item x="140"/>
        <item x="141"/>
        <item x="194"/>
        <item x="132"/>
        <item x="121"/>
        <item x="99"/>
        <item x="108"/>
        <item x="105"/>
        <item x="103"/>
        <item x="94"/>
        <item x="37"/>
        <item x="193"/>
        <item m="1" x="197"/>
        <item m="1" x="196"/>
        <item x="118"/>
        <item x="2"/>
      </items>
    </pivotField>
    <pivotField compact="0" outline="0" showAll="0" defaultSubtotal="0">
      <items count="12">
        <item m="1" x="10"/>
        <item m="1" x="8"/>
        <item m="1" x="11"/>
        <item m="1" x="9"/>
        <item x="7"/>
        <item x="2"/>
        <item x="1"/>
        <item x="4"/>
        <item x="6"/>
        <item x="5"/>
        <item x="3"/>
        <item x="0"/>
      </items>
    </pivotField>
    <pivotField compact="0" outline="0" showAll="0" defaultSubtotal="0">
      <items count="5">
        <item x="4"/>
        <item x="3"/>
        <item x="1"/>
        <item x="2"/>
        <item x="0"/>
      </items>
    </pivotField>
    <pivotField compact="0" outline="0" showAll="0" defaultSubtotal="0"/>
    <pivotField compact="0" outline="0" showAll="0" defaultSubtotal="0">
      <items count="4">
        <item x="3"/>
        <item x="2"/>
        <item x="1"/>
        <item x="0"/>
      </items>
    </pivotField>
    <pivotField compact="0" outline="0" showAll="0" defaultSubtotal="0"/>
    <pivotField name="Kondisi Layanan" compact="0" outline="0" showAll="0" defaultSubtotal="0">
      <items count="5">
        <item x="3"/>
        <item x="4"/>
        <item x="2"/>
        <item x="1"/>
        <item x="0"/>
      </items>
    </pivotField>
    <pivotField compact="0" outline="0" showAll="0" defaultSubtotal="0"/>
    <pivotField compact="0" outline="0" showAll="0" defaultSubtotal="0"/>
    <pivotField compact="0" outline="0" showAll="0" defaultSubtotal="0">
      <items count="19">
        <item m="1" x="6"/>
        <item m="1" x="7"/>
        <item x="4"/>
        <item x="3"/>
        <item m="1" x="5"/>
        <item x="2"/>
        <item m="1" x="8"/>
        <item m="1" x="18"/>
        <item m="1" x="12"/>
        <item m="1" x="9"/>
        <item m="1" x="16"/>
        <item m="1" x="14"/>
        <item m="1" x="10"/>
        <item m="1" x="17"/>
        <item m="1" x="15"/>
        <item m="1" x="13"/>
        <item m="1" x="11"/>
        <item x="1"/>
        <item x="0"/>
      </items>
    </pivotField>
    <pivotField compact="0" outline="0" showAll="0" defaultSubtotal="0"/>
    <pivotField compact="0" outline="0" showAll="0" defaultSubtotal="0"/>
    <pivotField compact="0" outline="0" showAll="0" defaultSubtotal="0"/>
    <pivotField compact="0" outline="0" showAll="0" defaultSubtotal="0"/>
    <pivotField dataField="1" compact="0" outline="0" showAll="0" defaultSubtotal="0"/>
    <pivotField compact="0" outline="0" showAll="0" defaultSubtotal="0">
      <items count="33">
        <item x="18"/>
        <item x="19"/>
        <item x="10"/>
        <item x="7"/>
        <item x="12"/>
        <item x="6"/>
        <item x="1"/>
        <item m="1" x="31"/>
        <item m="1" x="30"/>
        <item m="1" x="32"/>
        <item x="3"/>
        <item x="23"/>
        <item x="20"/>
        <item x="11"/>
        <item x="9"/>
        <item x="16"/>
        <item x="4"/>
        <item x="8"/>
        <item x="13"/>
        <item x="5"/>
        <item x="24"/>
        <item x="28"/>
        <item x="25"/>
        <item x="17"/>
        <item x="26"/>
        <item x="21"/>
        <item x="2"/>
        <item x="15"/>
        <item x="22"/>
        <item x="27"/>
        <item x="29"/>
        <item x="14"/>
        <item x="0"/>
      </items>
    </pivotField>
    <pivotField axis="axisCol" compact="0" outline="0" showAll="0" defaultSubtotal="0">
      <items count="3">
        <item x="1"/>
        <item x="2"/>
        <item x="0"/>
      </items>
    </pivotField>
    <pivotField compact="0" outline="0" showAll="0" defaultSubtotal="0"/>
    <pivotField compact="0" outline="0" showAll="0" defaultSubtotal="0">
      <items count="27">
        <item x="1"/>
        <item x="2"/>
        <item x="3"/>
        <item x="4"/>
        <item x="5"/>
        <item x="6"/>
        <item x="7"/>
        <item x="8"/>
        <item x="9"/>
        <item x="10"/>
        <item x="11"/>
        <item x="12"/>
        <item x="13"/>
        <item x="14"/>
        <item x="15"/>
        <item x="16"/>
        <item x="17"/>
        <item x="18"/>
        <item x="19"/>
        <item x="20"/>
        <item x="21"/>
        <item x="22"/>
        <item x="23"/>
        <item x="24"/>
        <item x="25"/>
        <item x="26"/>
        <item x="0"/>
      </items>
    </pivotField>
  </pivotFields>
  <rowFields count="2">
    <field x="4"/>
    <field x="5"/>
  </rowFields>
  <rowItems count="195">
    <i>
      <x/>
      <x v="1"/>
    </i>
    <i r="1">
      <x v="2"/>
    </i>
    <i r="1">
      <x v="3"/>
    </i>
    <i r="1">
      <x v="4"/>
    </i>
    <i r="1">
      <x v="11"/>
    </i>
    <i r="1">
      <x v="12"/>
    </i>
    <i r="1">
      <x v="13"/>
    </i>
    <i r="1">
      <x v="14"/>
    </i>
    <i r="1">
      <x v="18"/>
    </i>
    <i r="1">
      <x v="19"/>
    </i>
    <i r="1">
      <x v="22"/>
    </i>
    <i r="1">
      <x v="23"/>
    </i>
    <i r="1">
      <x v="30"/>
    </i>
    <i r="1">
      <x v="31"/>
    </i>
    <i r="1">
      <x v="32"/>
    </i>
    <i r="1">
      <x v="34"/>
    </i>
    <i r="1">
      <x v="35"/>
    </i>
    <i r="1">
      <x v="38"/>
    </i>
    <i r="1">
      <x v="43"/>
    </i>
    <i r="1">
      <x v="44"/>
    </i>
    <i r="1">
      <x v="48"/>
    </i>
    <i>
      <x v="1"/>
      <x/>
    </i>
    <i r="1">
      <x v="9"/>
    </i>
    <i r="1">
      <x v="37"/>
    </i>
    <i r="1">
      <x v="47"/>
    </i>
    <i r="1">
      <x v="51"/>
    </i>
    <i r="1">
      <x v="53"/>
    </i>
    <i r="1">
      <x v="177"/>
    </i>
    <i r="1">
      <x v="192"/>
    </i>
    <i r="1">
      <x v="193"/>
    </i>
    <i>
      <x v="2"/>
      <x v="6"/>
    </i>
    <i r="1">
      <x v="8"/>
    </i>
    <i r="1">
      <x v="15"/>
    </i>
    <i r="1">
      <x v="16"/>
    </i>
    <i r="1">
      <x v="20"/>
    </i>
    <i r="1">
      <x v="26"/>
    </i>
    <i r="1">
      <x v="27"/>
    </i>
    <i r="1">
      <x v="28"/>
    </i>
    <i r="1">
      <x v="33"/>
    </i>
    <i r="1">
      <x v="36"/>
    </i>
    <i r="1">
      <x v="39"/>
    </i>
    <i r="1">
      <x v="45"/>
    </i>
    <i r="1">
      <x v="46"/>
    </i>
    <i r="1">
      <x v="50"/>
    </i>
    <i r="1">
      <x v="187"/>
    </i>
    <i r="1">
      <x v="188"/>
    </i>
    <i>
      <x v="3"/>
      <x v="5"/>
    </i>
    <i r="1">
      <x v="7"/>
    </i>
    <i r="1">
      <x v="21"/>
    </i>
    <i r="1">
      <x v="25"/>
    </i>
    <i r="1">
      <x v="29"/>
    </i>
    <i r="1">
      <x v="42"/>
    </i>
    <i r="1">
      <x v="52"/>
    </i>
    <i r="1">
      <x v="88"/>
    </i>
    <i r="1">
      <x v="89"/>
    </i>
    <i r="1">
      <x v="90"/>
    </i>
    <i r="1">
      <x v="91"/>
    </i>
    <i r="1">
      <x v="92"/>
    </i>
    <i r="1">
      <x v="93"/>
    </i>
    <i r="1">
      <x v="98"/>
    </i>
    <i r="1">
      <x v="112"/>
    </i>
    <i r="1">
      <x v="113"/>
    </i>
    <i r="1">
      <x v="114"/>
    </i>
    <i>
      <x v="5"/>
      <x v="10"/>
    </i>
    <i r="1">
      <x v="164"/>
    </i>
    <i r="1">
      <x v="165"/>
    </i>
    <i r="1">
      <x v="166"/>
    </i>
    <i r="1">
      <x v="167"/>
    </i>
    <i r="1">
      <x v="170"/>
    </i>
    <i>
      <x v="6"/>
      <x v="24"/>
    </i>
    <i r="1">
      <x v="40"/>
    </i>
    <i r="1">
      <x v="49"/>
    </i>
    <i r="1">
      <x v="63"/>
    </i>
    <i r="1">
      <x v="64"/>
    </i>
    <i r="1">
      <x v="65"/>
    </i>
    <i r="1">
      <x v="66"/>
    </i>
    <i r="1">
      <x v="87"/>
    </i>
    <i r="1">
      <x v="101"/>
    </i>
    <i r="1">
      <x v="102"/>
    </i>
    <i r="1">
      <x v="108"/>
    </i>
    <i r="1">
      <x v="110"/>
    </i>
    <i>
      <x v="7"/>
      <x v="41"/>
    </i>
    <i r="1">
      <x v="162"/>
    </i>
    <i r="1">
      <x v="163"/>
    </i>
    <i r="1">
      <x v="168"/>
    </i>
    <i r="1">
      <x v="169"/>
    </i>
    <i r="1">
      <x v="175"/>
    </i>
    <i r="1">
      <x v="176"/>
    </i>
    <i r="1">
      <x v="194"/>
    </i>
    <i>
      <x v="8"/>
      <x v="17"/>
    </i>
    <i r="1">
      <x v="55"/>
    </i>
    <i r="1">
      <x v="56"/>
    </i>
    <i r="1">
      <x v="57"/>
    </i>
    <i r="1">
      <x v="58"/>
    </i>
    <i r="1">
      <x v="59"/>
    </i>
    <i r="1">
      <x v="60"/>
    </i>
    <i r="1">
      <x v="61"/>
    </i>
    <i r="1">
      <x v="62"/>
    </i>
    <i r="1">
      <x v="67"/>
    </i>
    <i r="1">
      <x v="68"/>
    </i>
    <i r="1">
      <x v="69"/>
    </i>
    <i r="1">
      <x v="70"/>
    </i>
    <i r="1">
      <x v="79"/>
    </i>
    <i r="1">
      <x v="81"/>
    </i>
    <i r="1">
      <x v="82"/>
    </i>
    <i>
      <x v="10"/>
      <x v="71"/>
    </i>
    <i r="1">
      <x v="72"/>
    </i>
    <i r="1">
      <x v="73"/>
    </i>
    <i r="1">
      <x v="74"/>
    </i>
    <i r="1">
      <x v="78"/>
    </i>
    <i r="1">
      <x v="80"/>
    </i>
    <i r="1">
      <x v="84"/>
    </i>
    <i r="1">
      <x v="85"/>
    </i>
    <i r="1">
      <x v="86"/>
    </i>
    <i r="1">
      <x v="119"/>
    </i>
    <i r="1">
      <x v="195"/>
    </i>
    <i>
      <x v="11"/>
      <x v="75"/>
    </i>
    <i r="1">
      <x v="100"/>
    </i>
    <i r="1">
      <x v="105"/>
    </i>
    <i r="1">
      <x v="107"/>
    </i>
    <i r="1">
      <x v="109"/>
    </i>
    <i r="1">
      <x v="111"/>
    </i>
    <i r="1">
      <x v="144"/>
    </i>
    <i r="1">
      <x v="145"/>
    </i>
    <i r="1">
      <x v="148"/>
    </i>
    <i r="1">
      <x v="150"/>
    </i>
    <i r="1">
      <x v="151"/>
    </i>
    <i r="1">
      <x v="152"/>
    </i>
    <i r="1">
      <x v="153"/>
    </i>
    <i r="1">
      <x v="154"/>
    </i>
    <i r="1">
      <x v="200"/>
    </i>
    <i>
      <x v="12"/>
      <x v="83"/>
    </i>
    <i r="1">
      <x v="94"/>
    </i>
    <i r="1">
      <x v="95"/>
    </i>
    <i r="1">
      <x v="96"/>
    </i>
    <i r="1">
      <x v="97"/>
    </i>
    <i r="1">
      <x v="120"/>
    </i>
    <i r="1">
      <x v="121"/>
    </i>
    <i r="1">
      <x v="128"/>
    </i>
    <i>
      <x v="13"/>
      <x v="99"/>
    </i>
    <i r="1">
      <x v="103"/>
    </i>
    <i r="1">
      <x v="146"/>
    </i>
    <i r="1">
      <x v="147"/>
    </i>
    <i r="1">
      <x v="149"/>
    </i>
    <i r="1">
      <x v="155"/>
    </i>
    <i r="1">
      <x v="156"/>
    </i>
    <i r="1">
      <x v="159"/>
    </i>
    <i r="1">
      <x v="160"/>
    </i>
    <i r="1">
      <x v="161"/>
    </i>
    <i>
      <x v="14"/>
      <x v="104"/>
    </i>
    <i r="1">
      <x v="106"/>
    </i>
    <i r="1">
      <x v="115"/>
    </i>
    <i r="1">
      <x v="116"/>
    </i>
    <i r="1">
      <x v="117"/>
    </i>
    <i r="1">
      <x v="118"/>
    </i>
    <i>
      <x v="15"/>
      <x v="122"/>
    </i>
    <i r="1">
      <x v="123"/>
    </i>
    <i r="1">
      <x v="124"/>
    </i>
    <i r="1">
      <x v="131"/>
    </i>
    <i r="1">
      <x v="132"/>
    </i>
    <i r="1">
      <x v="133"/>
    </i>
    <i r="1">
      <x v="134"/>
    </i>
    <i r="1">
      <x v="135"/>
    </i>
    <i r="1">
      <x v="136"/>
    </i>
    <i r="1">
      <x v="137"/>
    </i>
    <i r="1">
      <x v="138"/>
    </i>
    <i r="1">
      <x v="140"/>
    </i>
    <i r="1">
      <x v="141"/>
    </i>
    <i r="1">
      <x v="171"/>
    </i>
    <i r="1">
      <x v="196"/>
    </i>
    <i r="1">
      <x v="199"/>
    </i>
    <i>
      <x v="16"/>
      <x v="125"/>
    </i>
    <i r="1">
      <x v="126"/>
    </i>
    <i r="1">
      <x v="127"/>
    </i>
    <i r="1">
      <x v="129"/>
    </i>
    <i r="1">
      <x v="130"/>
    </i>
    <i r="1">
      <x v="143"/>
    </i>
    <i r="1">
      <x v="157"/>
    </i>
    <i r="1">
      <x v="158"/>
    </i>
    <i r="1">
      <x v="172"/>
    </i>
    <i r="1">
      <x v="173"/>
    </i>
    <i r="1">
      <x v="174"/>
    </i>
    <i>
      <x v="17"/>
      <x v="178"/>
    </i>
    <i r="1">
      <x v="179"/>
    </i>
    <i r="1">
      <x v="180"/>
    </i>
    <i r="1">
      <x v="181"/>
    </i>
    <i r="1">
      <x v="182"/>
    </i>
    <i r="1">
      <x v="183"/>
    </i>
    <i r="1">
      <x v="184"/>
    </i>
    <i r="1">
      <x v="185"/>
    </i>
    <i r="1">
      <x v="186"/>
    </i>
    <i r="1">
      <x v="189"/>
    </i>
    <i r="1">
      <x v="190"/>
    </i>
    <i r="1">
      <x v="191"/>
    </i>
    <i t="grand">
      <x/>
    </i>
  </rowItems>
  <colFields count="1">
    <field x="21"/>
  </colFields>
  <colItems count="4">
    <i>
      <x/>
    </i>
    <i>
      <x v="1"/>
    </i>
    <i>
      <x v="2"/>
    </i>
    <i t="grand">
      <x/>
    </i>
  </colItems>
  <dataFields count="1">
    <dataField name="Sum of Jml Tower" fld="19" baseField="0" baseItem="0"/>
  </dataFields>
  <formats count="18">
    <format dxfId="0">
      <pivotArea field="11" type="button" dataOnly="0" labelOnly="1" outline="0"/>
    </format>
    <format dxfId="1">
      <pivotArea grandCol="1" outline="0" collapsedLevelsAreSubtotals="1" fieldPosition="0"/>
    </format>
    <format dxfId="2">
      <pivotArea field="4" type="button" dataOnly="0" labelOnly="1" outline="0" axis="axisRow" fieldPosition="0"/>
    </format>
    <format dxfId="3">
      <pivotArea type="all" dataOnly="0" outline="0" fieldPosition="0"/>
    </format>
    <format dxfId="4">
      <pivotArea outline="0" collapsedLevelsAreSubtotals="1" fieldPosition="0"/>
    </format>
    <format dxfId="5">
      <pivotArea field="4" type="button" dataOnly="0" labelOnly="1" outline="0" axis="axisRow" fieldPosition="0"/>
    </format>
    <format dxfId="6">
      <pivotArea field="7" type="button" dataOnly="0" labelOnly="1" outline="0"/>
    </format>
    <format dxfId="7">
      <pivotArea dataOnly="0" labelOnly="1" grandRow="1" outline="0" fieldPosition="0"/>
    </format>
    <format dxfId="8">
      <pivotArea dataOnly="0" labelOnly="1" outline="0" axis="axisValues" fieldPosition="0"/>
    </format>
    <format dxfId="9">
      <pivotArea outline="0" collapsedLevelsAreSubtotals="1" fieldPosition="0"/>
    </format>
    <format dxfId="10">
      <pivotArea field="21" type="button" dataOnly="0" labelOnly="1" outline="0" axis="axisCol" fieldPosition="0"/>
    </format>
    <format dxfId="11">
      <pivotArea type="topRight" dataOnly="0" labelOnly="1" outline="0" fieldPosition="0"/>
    </format>
    <format dxfId="12">
      <pivotArea dataOnly="0" labelOnly="1" outline="0" fieldPosition="0">
        <references count="1">
          <reference field="21" count="0"/>
        </references>
      </pivotArea>
    </format>
    <format dxfId="13">
      <pivotArea dataOnly="0" labelOnly="1" grandCol="1" outline="0" fieldPosition="0"/>
    </format>
    <format dxfId="14">
      <pivotArea field="4" type="button" dataOnly="0" labelOnly="1" outline="0" axis="axisRow" fieldPosition="0"/>
    </format>
    <format dxfId="15">
      <pivotArea field="5" type="button" dataOnly="0" labelOnly="1" outline="0" axis="axisRow" fieldPosition="1"/>
    </format>
    <format dxfId="16">
      <pivotArea dataOnly="0" labelOnly="1" outline="0" fieldPosition="0">
        <references count="1">
          <reference field="21" count="0"/>
        </references>
      </pivotArea>
    </format>
    <format dxfId="17">
      <pivotArea dataOnly="0" labelOnly="1" grandCol="1" outline="0" fieldPosition="0"/>
    </format>
  </formats>
  <chartFormats count="3">
    <chartFormat chart="35" format="6" series="1">
      <pivotArea type="data" outline="0" fieldPosition="0">
        <references count="2">
          <reference field="4294967294" count="1" selected="0">
            <x v="0"/>
          </reference>
          <reference field="21" count="1" selected="0">
            <x v="0"/>
          </reference>
        </references>
      </pivotArea>
    </chartFormat>
    <chartFormat chart="35" format="7" series="1">
      <pivotArea type="data" outline="0" fieldPosition="0">
        <references count="2">
          <reference field="4294967294" count="1" selected="0">
            <x v="0"/>
          </reference>
          <reference field="21" count="1" selected="0">
            <x v="1"/>
          </reference>
        </references>
      </pivotArea>
    </chartFormat>
    <chartFormat chart="35" format="8" series="1">
      <pivotArea type="data" outline="0" fieldPosition="0">
        <references count="2">
          <reference field="4294967294" count="1" selected="0">
            <x v="0"/>
          </reference>
          <reference field="21" count="1" selected="0">
            <x v="2"/>
          </reference>
        </references>
      </pivotArea>
    </chartFormat>
  </chartFormats>
  <pivotTableStyleInfo name="PivotStyleMedium2" showRowHeaders="1" showColHeaders="1" showRowStripes="0" showColStripes="0" showLastColumn="1"/>
  <filters count="1">
    <filter fld="23" type="dateBetween" evalOrder="-1" id="9514" name="Tanggal">
      <autoFilter ref="A1">
        <filterColumn colId="0">
          <customFilters and="1">
            <customFilter operator="greaterThanOrEqual" val="44927"/>
            <customFilter operator="lessThanOrEqual" val="45291"/>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enyedia" xr10:uid="{4565EEB7-313D-4A40-8C0C-9DBBEC58ECFA}" sourceName="Penyedia">
  <pivotTables>
    <pivotTable tabId="9" name="PivotTable4"/>
    <pivotTable tabId="9" name="PivotTable1"/>
    <pivotTable tabId="9" name="PivotTable2"/>
    <pivotTable tabId="9" name="PivotTable3"/>
    <pivotTable tabId="9" name="PivotTable5"/>
    <pivotTable tabId="9" name="PivotTable6"/>
    <pivotTable tabId="9" name="PivotTable7"/>
    <pivotTable tabId="10" name="PivotTable8"/>
    <pivotTable tabId="11" name="PivotTable9"/>
    <pivotTable tabId="12" name="PivotTable10"/>
  </pivotTables>
  <data>
    <tabular pivotCacheId="897510405" showMissing="0">
      <items count="19">
        <i x="3" s="1"/>
        <i x="2" s="1"/>
        <i x="1" s="1"/>
        <i x="0" s="1"/>
        <i x="4" s="1" nd="1"/>
        <i x="6" s="1" nd="1"/>
        <i x="7" s="1" nd="1"/>
        <i x="5" s="1" nd="1"/>
        <i x="8" s="1" nd="1"/>
        <i x="18" s="1" nd="1"/>
        <i x="12" s="1" nd="1"/>
        <i x="9" s="1" nd="1"/>
        <i x="16" s="1" nd="1"/>
        <i x="14" s="1" nd="1"/>
        <i x="10" s="1" nd="1"/>
        <i x="17" s="1" nd="1"/>
        <i x="15" s="1" nd="1"/>
        <i x="13" s="1" nd="1"/>
        <i x="11"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ovider" xr10:uid="{B1CFA31A-48E9-4D88-A9CE-B60927601152}" sourceName="Provider">
  <pivotTables>
    <pivotTable tabId="9" name="PivotTable4"/>
    <pivotTable tabId="9" name="PivotTable1"/>
    <pivotTable tabId="9" name="PivotTable2"/>
    <pivotTable tabId="9" name="PivotTable3"/>
    <pivotTable tabId="9" name="PivotTable5"/>
    <pivotTable tabId="9" name="PivotTable6"/>
    <pivotTable tabId="9" name="PivotTable7"/>
    <pivotTable tabId="10" name="PivotTable8"/>
    <pivotTable tabId="11" name="PivotTable9"/>
    <pivotTable tabId="12" name="PivotTable10"/>
  </pivotTables>
  <data>
    <tabular pivotCacheId="897510405" showMissing="0">
      <items count="12">
        <i x="2" s="1"/>
        <i x="1" s="1"/>
        <i x="0" s="1"/>
        <i x="7" s="1" nd="1"/>
        <i x="4" s="1" nd="1"/>
        <i x="6" s="1" nd="1"/>
        <i x="5" s="1" nd="1"/>
        <i x="3" s="1" nd="1"/>
        <i x="10" s="1" nd="1"/>
        <i x="8" s="1" nd="1"/>
        <i x="11" s="1" nd="1"/>
        <i x="9"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emilik_Tower" xr10:uid="{CC050F66-2C57-4293-8A16-270649440DB2}" sourceName="Pemilik Tower">
  <pivotTables>
    <pivotTable tabId="9" name="PivotTable4"/>
    <pivotTable tabId="10" name="PivotTable8"/>
    <pivotTable tabId="9" name="PivotTable1"/>
    <pivotTable tabId="9" name="PivotTable2"/>
    <pivotTable tabId="9" name="PivotTable3"/>
    <pivotTable tabId="9" name="PivotTable5"/>
    <pivotTable tabId="9" name="PivotTable6"/>
    <pivotTable tabId="9" name="PivotTable7"/>
    <pivotTable tabId="12" name="PivotTable10"/>
    <pivotTable tabId="11" name="PivotTable9"/>
  </pivotTables>
  <data>
    <tabular pivotCacheId="897510405">
      <items count="33">
        <i x="18" s="1"/>
        <i x="19" s="1"/>
        <i x="10" s="1"/>
        <i x="7" s="1"/>
        <i x="12" s="1"/>
        <i x="6" s="1"/>
        <i x="1" s="1"/>
        <i x="3" s="1"/>
        <i x="23" s="1"/>
        <i x="20" s="1"/>
        <i x="11" s="1"/>
        <i x="16" s="1"/>
        <i x="4" s="1"/>
        <i x="8" s="1"/>
        <i x="13" s="1"/>
        <i x="5" s="1"/>
        <i x="24" s="1"/>
        <i x="28" s="1"/>
        <i x="25" s="1"/>
        <i x="17" s="1"/>
        <i x="26" s="1"/>
        <i x="21" s="1"/>
        <i x="2" s="1"/>
        <i x="15" s="1"/>
        <i x="22" s="1"/>
        <i x="27" s="1"/>
        <i x="29" s="1"/>
        <i x="14" s="1"/>
        <i x="0" s="1"/>
        <i x="31" s="1" nd="1"/>
        <i x="30" s="1" nd="1"/>
        <i x="32" s="1" nd="1"/>
        <i x="9" s="1"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Keterangan_Survey" xr10:uid="{11CDF279-F512-406C-8675-ACE236F46526}" sourceName="Keterangan Survey">
  <pivotTables>
    <pivotTable tabId="9" name="PivotTable4"/>
    <pivotTable tabId="10" name="PivotTable8"/>
    <pivotTable tabId="9" name="PivotTable1"/>
    <pivotTable tabId="9" name="PivotTable2"/>
    <pivotTable tabId="9" name="PivotTable3"/>
    <pivotTable tabId="9" name="PivotTable5"/>
    <pivotTable tabId="9" name="PivotTable6"/>
    <pivotTable tabId="9" name="PivotTable7"/>
    <pivotTable tabId="12" name="PivotTable10"/>
    <pivotTable tabId="11" name="PivotTable9"/>
  </pivotTables>
  <data>
    <tabular pivotCacheId="897510405">
      <items count="4">
        <i x="1" s="1"/>
        <i x="0" s="1"/>
        <i x="3" s="1" nd="1"/>
        <i x="2"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enyedia" xr10:uid="{FA5A5457-2D04-400E-B30A-2DD9524B02B1}" cache="Slicer_Penyedia" caption="Penyedia" columnCount="2" style="SlicerStyleLight6" rowHeight="241300"/>
  <slicer name="Provider" xr10:uid="{277887BB-4F74-4677-B176-00E0C60F6A1E}" cache="Slicer_Provider" caption="Provider" columnCount="2" style="SlicerStyleLight6" rowHeight="241300"/>
  <slicer name="Pemilik Tower" xr10:uid="{6EDCA72B-F7E1-4B86-A84B-6859E013320C}" cache="Slicer_Pemilik_Tower" caption="Pemilik Tower" style="SlicerStyleLight6" rowHeight="241300"/>
  <slicer name="Keterangan Survey" xr10:uid="{166AF563-7FDD-4907-A13C-CA3F87514972}" cache="Slicer_Keterangan_Survey" caption="Keterangan Survey" style="SlicerStyleLight6"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3E92055-52FF-4557-B3B4-7215E42D4502}" name="Table1" displayName="Table1" ref="B2:O1559" totalsRowShown="0" headerRowDxfId="927" dataDxfId="926">
  <autoFilter ref="B2:O1559" xr:uid="{13E92055-52FF-4557-B3B4-7215E42D4502}"/>
  <tableColumns count="14">
    <tableColumn id="1" xr3:uid="{B47338EB-483B-40FF-B2E7-46AC53ED7C60}" name="Kecamatan" dataDxfId="925">
      <calculatedColumnFormula>_xlfn.IFNA(INDEX(Data!$B:$B,MATCH(Table1[[#This Row],[Desa/Kelurahan]],Data!$C:$C,0)),"")</calculatedColumnFormula>
    </tableColumn>
    <tableColumn id="2" xr3:uid="{19B461D8-2D3A-4B4C-9876-A0E269230D97}" name="Desa/Kelurahan" dataDxfId="924"/>
    <tableColumn id="3" xr3:uid="{517BB2ED-977A-4836-B719-93553F2E662C}" name="Provider" dataDxfId="923"/>
    <tableColumn id="4" xr3:uid="{BA865BFD-D193-41EF-9838-689FB0842386}" name="Entry Type" dataDxfId="922"/>
    <tableColumn id="5" xr3:uid="{7D813F3B-395E-4CB4-AFF4-73E96A92BF3F}" name="Perangkat Survey" dataDxfId="921"/>
    <tableColumn id="6" xr3:uid="{9FB498DB-1E83-4FBB-B886-84BB775E5D43}" name="Keterangan Survey" dataDxfId="920"/>
    <tableColumn id="13" xr3:uid="{9139A09A-ED2D-4F3E-967C-761EC22F1FF5}" name="Keterangan Data" dataDxfId="919"/>
    <tableColumn id="7" xr3:uid="{B2BF815C-815F-4B14-A95D-5A28B1347ECA}" name="Foto Bukti" dataDxfId="918"/>
    <tableColumn id="8" xr3:uid="{F3B80F1D-1825-4D59-A7F9-32EDD49CF89C}" name="Tanggal" dataDxfId="917"/>
    <tableColumn id="9" xr3:uid="{6948DF21-4DA7-4B0E-A37D-685B4FBDCBE0}" name="Bulan" dataDxfId="916">
      <calculatedColumnFormula>IF(Table1[[#This Row],[Tanggal]]="","",YEAR(Table1[[#This Row],[Tanggal]]))</calculatedColumnFormula>
    </tableColumn>
    <tableColumn id="10" xr3:uid="{AA2AFCFE-9185-4D8E-B068-005B5C6A0A68}" name="Tahun" dataDxfId="915">
      <calculatedColumnFormula>IF(Table1[[#This Row],[Tanggal]]="","",YEAR(Table1[[#This Row],[Tanggal]]))</calculatedColumnFormula>
    </tableColumn>
    <tableColumn id="11" xr3:uid="{BE6CE851-0DED-4E18-8F3C-89912F963836}" name="Kondisi Layanan" dataDxfId="914">
      <calculatedColumnFormula>_xlfn.IFNA(INDEX(Data!$D:$D,MATCH(Table1[[#This Row],[Entry Type]],Data!$E:$E,0)),"")</calculatedColumnFormula>
    </tableColumn>
    <tableColumn id="12" xr3:uid="{62866F1D-560A-4076-A0C3-BE0BA390676B}" name="Rumpun" dataDxfId="913">
      <calculatedColumnFormula>IF(Table1[[#This Row],[Tanggal]]="","","Jaringan")</calculatedColumnFormula>
    </tableColumn>
    <tableColumn id="14" xr3:uid="{C0B0F095-A3A7-4F04-8A90-479740F9E619}" name="Keterangan Data Survey" dataDxfId="912"/>
  </tableColumns>
  <tableStyleInfo name="TableStyleLight15"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3ACE5C3-6580-4641-8DD0-62BA0C3653DA}" name="Table2" displayName="Table2" ref="B2:L635" totalsRowShown="0" headerRowDxfId="911" dataDxfId="910">
  <autoFilter ref="B2:L635" xr:uid="{83ACE5C3-6580-4641-8DD0-62BA0C3653DA}"/>
  <sortState xmlns:xlrd2="http://schemas.microsoft.com/office/spreadsheetml/2017/richdata2" ref="B171:L177">
    <sortCondition ref="I2:I614"/>
  </sortState>
  <tableColumns count="11">
    <tableColumn id="1" xr3:uid="{725ED3AE-9726-407C-B3EC-C6F86E66AF2A}" name="Kec" dataDxfId="909">
      <calculatedColumnFormula>_xlfn.IFNA(INDEX(Data!$B:$B,MATCH(Table2[[#This Row],[Desa/Kelurahan]],Data!$C:$C,0)),"")</calculatedColumnFormula>
    </tableColumn>
    <tableColumn id="2" xr3:uid="{17C6310F-2AA9-423F-864A-6DEB5D5E6D58}" name="Desa/Kelurahan" dataDxfId="908"/>
    <tableColumn id="3" xr3:uid="{2840585D-F86D-462F-9EF3-7F76916C1056}" name="Lokasi Alat" dataDxfId="907"/>
    <tableColumn id="4" xr3:uid="{0751DD10-C79A-4E73-8EEF-CE826839B055}" name="Jml VSAT" dataDxfId="906"/>
    <tableColumn id="5" xr3:uid="{2229BDEA-806D-4A4E-8822-94802120CBD0}" name="Penyedia" dataDxfId="905"/>
    <tableColumn id="6" xr3:uid="{449B86F7-534D-4C67-8E5C-EF8E2C683249}" name="Status VSAT" dataDxfId="904"/>
    <tableColumn id="7" xr3:uid="{B81B08D3-903B-4CE9-A526-881AC0B6EB1A}" name="Foto Bukti VSAT" dataDxfId="903"/>
    <tableColumn id="8" xr3:uid="{AB088BC5-2D14-46E7-9FCC-D103601A8875}" name="Tanggal" dataDxfId="902"/>
    <tableColumn id="9" xr3:uid="{E90399B9-1FAE-49A0-AF4E-D5955A0D1DC9}" name="Bulan" dataDxfId="901">
      <calculatedColumnFormula>IF(Table2[[#This Row],[Tanggal]]="","",TEXT(Table2[[#This Row],[Tanggal]],"mmm"))</calculatedColumnFormula>
    </tableColumn>
    <tableColumn id="10" xr3:uid="{5FA714DD-9BC5-4B87-8BD1-5AC12700B0B9}" name="Tahun" dataDxfId="900">
      <calculatedColumnFormula>IF(Table2[[#This Row],[Tanggal]]="","",YEAR(Table2[[#This Row],[Tanggal]]))</calculatedColumnFormula>
    </tableColumn>
    <tableColumn id="11" xr3:uid="{9EADF8E1-A0FF-49E8-8D8A-2AB7B9FFF193}" name="Rumpun" dataDxfId="899">
      <calculatedColumnFormula>IF(Table2[[#This Row],[Tanggal]]="","","VSAT")</calculatedColumnFormula>
    </tableColumn>
  </tableColumns>
  <tableStyleInfo name="TableStyleLight1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6546024-AAB0-40DA-A661-DC1D83E81153}" name="Table3" displayName="Table3" ref="B2:T581" totalsRowShown="0" headerRowDxfId="898" dataDxfId="897">
  <autoFilter ref="B2:T581" xr:uid="{66546024-AAB0-40DA-A661-DC1D83E81153}"/>
  <sortState xmlns:xlrd2="http://schemas.microsoft.com/office/spreadsheetml/2017/richdata2" ref="B311:R581">
    <sortCondition ref="C2:C581"/>
  </sortState>
  <tableColumns count="19">
    <tableColumn id="1" xr3:uid="{DAF3658F-6511-4908-A0DE-61B65FEC7AA8}" name="Kec" dataDxfId="896">
      <calculatedColumnFormula>_xlfn.IFNA(INDEX(Data!$B:$B,MATCH(Table3[[#This Row],[Desa/Kelurahan]],Data!$C:$C,0)),"")</calculatedColumnFormula>
    </tableColumn>
    <tableColumn id="2" xr3:uid="{99870939-1305-4B29-97F8-04934E0B88F3}" name="Desa/Kelurahan" dataDxfId="895"/>
    <tableColumn id="3" xr3:uid="{E9A8B747-7DFA-4958-A573-A4728F6DAB8E}" name="Latitude" dataDxfId="894"/>
    <tableColumn id="4" xr3:uid="{B6E79F19-89CC-4C66-A03D-21F41E9BC8F0}" name="Longitude" dataDxfId="893"/>
    <tableColumn id="14" xr3:uid="{74F301E5-CA74-451F-AD40-90E72067117B}" name="Detail Lokasi" dataDxfId="892"/>
    <tableColumn id="5" xr3:uid="{3F95F998-0882-41C0-A71A-6348D1A61D2C}" name="Jml Tower" dataDxfId="891"/>
    <tableColumn id="6" xr3:uid="{6D49D063-E154-491C-8091-387F378D480E}" name="Pemilik Tower" dataDxfId="890"/>
    <tableColumn id="18" xr3:uid="{6C632766-5387-48B4-8F57-458F43DFCF78}" name="Operator Celuler" dataDxfId="889"/>
    <tableColumn id="7" xr3:uid="{E2AA6504-337A-4283-A394-2059A89AAD93}" name="Status Tower" dataDxfId="888"/>
    <tableColumn id="17" xr3:uid="{F0287437-F948-42EE-BED1-83F9E8047501}" name="Keterangan Status Tower" dataDxfId="887"/>
    <tableColumn id="19" xr3:uid="{26B8F33F-C56D-4516-AEA5-BC6407DBCF65}" name="Tinggi Tower" dataDxfId="886"/>
    <tableColumn id="8" xr3:uid="{268BE3D3-FD1E-4C96-909B-713E41DCFE2A}" name="Foto Tower" dataDxfId="885"/>
    <tableColumn id="9" xr3:uid="{7FCB3926-8AF8-4A4C-8DCB-5F8D5A17B4A6}" name="Tanggal" dataDxfId="884"/>
    <tableColumn id="10" xr3:uid="{78A2C1B6-CBE2-4052-80C4-FD5981C40B0B}" name="Bulan" dataDxfId="883">
      <calculatedColumnFormula>IF(Table3[[#This Row],[Tanggal]]="","",TEXT(Table3[[#This Row],[Tanggal]],"mmm"))</calculatedColumnFormula>
    </tableColumn>
    <tableColumn id="11" xr3:uid="{91CE1C9F-67DD-4DC4-9EE9-A36F696C51B6}" name="Tahun" dataDxfId="882">
      <calculatedColumnFormula>IF(Table3[[#This Row],[Tanggal]]="","",YEAR(Table3[[#This Row],[Tanggal]]))</calculatedColumnFormula>
    </tableColumn>
    <tableColumn id="12" xr3:uid="{F62192A4-F19E-4649-8CF1-475C3C9906CA}" name="Rumpun" dataDxfId="881">
      <calculatedColumnFormula>IF(Table3[[#This Row],[Tanggal]]="","","Tower")</calculatedColumnFormula>
    </tableColumn>
    <tableColumn id="15" xr3:uid="{66F18E93-2E1A-45E0-B7EC-B7A835AE612C}" name="Sumber Data" dataDxfId="880"/>
    <tableColumn id="16" xr3:uid="{219AC67A-DEBE-4396-9A11-B797D7BAC467}" name="Keterangan Data" dataDxfId="879"/>
    <tableColumn id="13" xr3:uid="{CF57202C-97ED-4358-8E02-0E7BD19BDA6E}" name="Detail Keterangan" dataDxfId="878"/>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imelineCaches/timelineCache1.xml><?xml version="1.0" encoding="utf-8"?>
<timelineCacheDefinition xmlns="http://schemas.microsoft.com/office/spreadsheetml/2010/11/main" xmlns:x15="http://schemas.microsoft.com/office/spreadsheetml/2010/11/main" xmlns:mc="http://schemas.openxmlformats.org/markup-compatibility/2006" xmlns:xr10="http://schemas.microsoft.com/office/spreadsheetml/2016/revision10" mc:Ignorable="xr10" name="NativeTimeline_Tanggal" xr10:uid="{F18FA57F-38F0-4351-8FA2-CE86A8B70CA8}" sourceName="Tanggal">
  <pivotTables>
    <pivotTable tabId="9" name="PivotTable4"/>
    <pivotTable tabId="9" name="PivotTable1"/>
    <pivotTable tabId="9" name="PivotTable2"/>
    <pivotTable tabId="9" name="PivotTable3"/>
    <pivotTable tabId="9" name="PivotTable5"/>
    <pivotTable tabId="9" name="PivotTable6"/>
    <pivotTable tabId="9" name="PivotTable7"/>
    <pivotTable tabId="10" name="PivotTable8"/>
    <pivotTable tabId="11" name="PivotTable9"/>
    <pivotTable tabId="12" name="PivotTable10"/>
  </pivotTables>
  <state minimalRefreshVersion="6" lastRefreshVersion="6" pivotCacheId="897510405" filterType="dateBetween">
    <selection startDate="2023-01-01T00:00:00" endDate="2023-12-31T00:00:00"/>
    <bounds startDate="2019-01-01T00:00:00" endDate="2025-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Tanggal" xr10:uid="{8A676B48-F545-4D82-9E12-BA24D4540B05}" cache="NativeTimeline_Tanggal" caption="Tanggal" level="0" selectionLevel="0" scrollPosition="2019-06-15T00:00:00" style="TimeSlicerStyleLight6"/>
</timelines>
</file>

<file path=xl/timelines/timeline2.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Tanggal 1" xr10:uid="{67BF2F25-5E4C-412E-92FB-7740542EA13D}" cache="NativeTimeline_Tanggal" caption="Tanggal" level="0" selectionLevel="0" scrollPosition="2021-01-01T00:00:00" style="TimeSlicerStyleLight6"/>
</timelines>
</file>

<file path=xl/timelines/timeline3.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Tanggal 3" xr10:uid="{2826589D-F9A9-4844-A471-44A53D7F7B23}" cache="NativeTimeline_Tanggal" caption="Tanggal" level="0" selectionLevel="0" scrollPosition="2019-01-01T00:00:00" style="TimeSlicerStyleLight6"/>
</timelines>
</file>

<file path=xl/timelines/timeline4.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Tanggal 2" xr10:uid="{5665BF7A-4EDE-42D9-99E1-857080E64249}" cache="NativeTimeline_Tanggal" caption="Tanggal" level="0" selectionLevel="0" scrollPosition="2019-01-01T00:00:00" style="TimeSlicerStyleLight6"/>
</timelines>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11/relationships/timeline" Target="../timelines/timeline1.xml"/></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7" Type="http://schemas.openxmlformats.org/officeDocument/2006/relationships/pivotTable" Target="../pivotTables/pivotTable7.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ivotTable" Target="../pivotTables/pivotTable6.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1" Type="http://schemas.openxmlformats.org/officeDocument/2006/relationships/table" Target="../tables/table2.xml"/></Relationships>
</file>

<file path=xl/worksheets/_rels/sheet6.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table" Target="../tables/table3.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8.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9.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10.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microsoft.com/office/2011/relationships/timeline" Target="../timelines/timeline2.xml"/><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microsoft.com/office/2011/relationships/timeline" Target="../timelines/timeline3.xml"/><Relationship Id="rId5" Type="http://schemas.openxmlformats.org/officeDocument/2006/relationships/image" Target="../media/image1.emf"/><Relationship Id="rId4" Type="http://schemas.openxmlformats.org/officeDocument/2006/relationships/oleObject" Target="../embeddings/oleObject2.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microsoft.com/office/2011/relationships/timeline" Target="../timelines/timeline4.xml"/><Relationship Id="rId5" Type="http://schemas.openxmlformats.org/officeDocument/2006/relationships/image" Target="../media/image1.emf"/><Relationship Id="rId4" Type="http://schemas.openxmlformats.org/officeDocument/2006/relationships/oleObject" Target="../embeddings/oleObject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B078F-29F1-4183-84D4-244957154FBB}">
  <dimension ref="A1:Q139"/>
  <sheetViews>
    <sheetView showGridLines="0" tabSelected="1" view="pageBreakPreview" topLeftCell="B1" zoomScale="90" zoomScaleNormal="73" zoomScaleSheetLayoutView="90" workbookViewId="0">
      <pane ySplit="17" topLeftCell="A18" activePane="bottomLeft" state="frozen"/>
      <selection pane="bottomLeft" activeCell="G13" sqref="G13"/>
    </sheetView>
  </sheetViews>
  <sheetFormatPr defaultColWidth="8.7109375" defaultRowHeight="15" x14ac:dyDescent="0.25"/>
  <cols>
    <col min="1" max="1" width="1.85546875" style="1" customWidth="1"/>
    <col min="2" max="2" width="4" style="1" bestFit="1" customWidth="1"/>
    <col min="3" max="3" width="23.85546875" style="2" customWidth="1"/>
    <col min="4" max="4" width="11.42578125" style="2" customWidth="1"/>
    <col min="5" max="5" width="10.5703125" style="2" customWidth="1"/>
    <col min="6" max="6" width="15.42578125" style="2" customWidth="1"/>
    <col min="7" max="8" width="18.42578125" style="1" customWidth="1"/>
    <col min="9" max="11" width="18.42578125" style="2" customWidth="1"/>
    <col min="12" max="12" width="18.42578125" style="1" customWidth="1"/>
    <col min="13" max="13" width="1.85546875" style="1" customWidth="1"/>
    <col min="14" max="14" width="8.7109375" style="1"/>
    <col min="15" max="17" width="8.7109375" style="26"/>
    <col min="18" max="16384" width="8.7109375" style="1"/>
  </cols>
  <sheetData>
    <row r="1" spans="1:13" ht="15" customHeight="1" x14ac:dyDescent="0.25">
      <c r="A1" s="90" t="s">
        <v>0</v>
      </c>
      <c r="B1" s="91"/>
      <c r="C1" s="91"/>
      <c r="D1" s="91"/>
      <c r="E1" s="91"/>
      <c r="F1" s="91"/>
      <c r="G1" s="91"/>
      <c r="H1" s="91"/>
      <c r="I1" s="91"/>
      <c r="J1" s="91"/>
      <c r="K1" s="91"/>
      <c r="L1" s="91"/>
      <c r="M1" s="52"/>
    </row>
    <row r="2" spans="1:13" ht="15" customHeight="1" x14ac:dyDescent="0.25">
      <c r="A2" s="91"/>
      <c r="B2" s="91"/>
      <c r="C2" s="91"/>
      <c r="D2" s="91"/>
      <c r="E2" s="91"/>
      <c r="F2" s="91"/>
      <c r="G2" s="91"/>
      <c r="H2" s="91"/>
      <c r="I2" s="91"/>
      <c r="J2" s="91"/>
      <c r="K2" s="91"/>
      <c r="L2" s="91"/>
      <c r="M2" s="52"/>
    </row>
    <row r="3" spans="1:13" x14ac:dyDescent="0.25">
      <c r="A3" s="45"/>
      <c r="B3" s="45"/>
      <c r="C3" s="46"/>
      <c r="D3" s="46"/>
      <c r="E3" s="46"/>
      <c r="F3" s="46"/>
      <c r="G3" s="45"/>
      <c r="H3" s="45"/>
      <c r="I3" s="46"/>
      <c r="J3" s="46"/>
      <c r="K3" s="46"/>
      <c r="L3" s="45"/>
      <c r="M3" s="45"/>
    </row>
    <row r="4" spans="1:13" x14ac:dyDescent="0.25">
      <c r="A4" s="45"/>
      <c r="B4" s="45"/>
      <c r="C4" s="46"/>
      <c r="D4" s="46"/>
      <c r="E4" s="46"/>
      <c r="F4" s="46"/>
      <c r="G4" s="45"/>
      <c r="H4" s="45"/>
      <c r="I4" s="46"/>
      <c r="J4" s="46"/>
      <c r="K4" s="46"/>
      <c r="L4" s="45"/>
      <c r="M4" s="45"/>
    </row>
    <row r="5" spans="1:13" x14ac:dyDescent="0.25">
      <c r="A5" s="45"/>
      <c r="B5" s="45"/>
      <c r="C5" s="46"/>
      <c r="D5" s="46"/>
      <c r="E5" s="46"/>
      <c r="F5" s="46"/>
      <c r="G5" s="45"/>
      <c r="H5" s="45"/>
      <c r="I5" s="46"/>
      <c r="J5" s="46"/>
      <c r="K5" s="46"/>
      <c r="L5" s="45"/>
      <c r="M5" s="45"/>
    </row>
    <row r="6" spans="1:13" x14ac:dyDescent="0.25">
      <c r="A6" s="45"/>
      <c r="B6" s="45"/>
      <c r="C6" s="46"/>
      <c r="D6" s="46"/>
      <c r="E6" s="46"/>
      <c r="F6" s="46"/>
      <c r="G6" s="45"/>
      <c r="H6" s="45"/>
      <c r="I6" s="46"/>
      <c r="J6" s="46"/>
      <c r="K6" s="46"/>
      <c r="L6" s="45"/>
      <c r="M6" s="45"/>
    </row>
    <row r="7" spans="1:13" x14ac:dyDescent="0.25">
      <c r="A7" s="45"/>
      <c r="B7" s="45"/>
      <c r="C7" s="46"/>
      <c r="D7" s="46"/>
      <c r="E7" s="46"/>
      <c r="F7" s="46"/>
      <c r="G7" s="45"/>
      <c r="H7" s="45"/>
      <c r="I7" s="46"/>
      <c r="J7" s="46"/>
      <c r="K7" s="46"/>
      <c r="L7" s="45"/>
      <c r="M7" s="45"/>
    </row>
    <row r="8" spans="1:13" x14ac:dyDescent="0.25">
      <c r="A8" s="45"/>
      <c r="B8" s="45"/>
      <c r="C8" s="46"/>
      <c r="D8" s="46"/>
      <c r="E8" s="46"/>
      <c r="F8" s="46"/>
      <c r="G8" s="45"/>
      <c r="H8" s="45"/>
      <c r="I8" s="46"/>
      <c r="J8" s="46"/>
      <c r="K8" s="47"/>
      <c r="L8" s="45"/>
      <c r="M8" s="45"/>
    </row>
    <row r="9" spans="1:13" x14ac:dyDescent="0.25">
      <c r="A9" s="45"/>
      <c r="B9" s="45"/>
      <c r="C9" s="46"/>
      <c r="D9" s="46"/>
      <c r="E9" s="46"/>
      <c r="F9" s="46"/>
      <c r="G9" s="45"/>
      <c r="H9" s="45"/>
      <c r="I9" s="46"/>
      <c r="J9" s="46"/>
      <c r="K9" s="48"/>
      <c r="L9" s="45"/>
      <c r="M9" s="45"/>
    </row>
    <row r="10" spans="1:13" x14ac:dyDescent="0.25">
      <c r="A10" s="45"/>
      <c r="B10" s="45"/>
      <c r="C10" s="46"/>
      <c r="D10" s="46"/>
      <c r="E10" s="46"/>
      <c r="F10" s="46"/>
      <c r="G10" s="45"/>
      <c r="H10" s="45"/>
      <c r="I10" s="46"/>
      <c r="J10" s="46"/>
      <c r="K10" s="48"/>
      <c r="L10" s="45"/>
      <c r="M10" s="45"/>
    </row>
    <row r="11" spans="1:13" x14ac:dyDescent="0.25">
      <c r="A11" s="45"/>
      <c r="B11" s="45"/>
      <c r="C11" s="46"/>
      <c r="D11" s="46"/>
      <c r="E11" s="46"/>
      <c r="F11" s="46"/>
      <c r="G11" s="45"/>
      <c r="H11" s="45"/>
      <c r="I11" s="46"/>
      <c r="J11" s="46"/>
      <c r="K11" s="48"/>
      <c r="L11" s="45"/>
      <c r="M11" s="45"/>
    </row>
    <row r="12" spans="1:13" x14ac:dyDescent="0.25">
      <c r="A12" s="45"/>
      <c r="B12" s="45"/>
      <c r="C12" s="46"/>
      <c r="D12" s="46"/>
      <c r="E12" s="46"/>
      <c r="F12" s="46"/>
      <c r="G12" s="45"/>
      <c r="H12" s="45"/>
      <c r="I12" s="46"/>
      <c r="J12" s="46"/>
      <c r="K12" s="48"/>
      <c r="L12" s="45"/>
      <c r="M12" s="45"/>
    </row>
    <row r="13" spans="1:13" x14ac:dyDescent="0.25">
      <c r="A13" s="45"/>
      <c r="B13" s="45"/>
      <c r="C13" s="46"/>
      <c r="D13" s="46"/>
      <c r="E13" s="46"/>
      <c r="F13" s="46"/>
      <c r="G13" s="45"/>
      <c r="H13" s="45"/>
      <c r="I13" s="46"/>
      <c r="J13" s="46"/>
      <c r="K13" s="48"/>
      <c r="L13" s="45"/>
      <c r="M13" s="45"/>
    </row>
    <row r="14" spans="1:13" x14ac:dyDescent="0.25">
      <c r="A14" s="45"/>
      <c r="B14" s="45"/>
      <c r="C14" s="46"/>
      <c r="D14" s="46"/>
      <c r="E14" s="46"/>
      <c r="F14" s="46"/>
      <c r="G14" s="45"/>
      <c r="H14" s="45"/>
      <c r="I14" s="46"/>
      <c r="J14" s="46"/>
      <c r="K14" s="48"/>
      <c r="L14" s="45"/>
      <c r="M14" s="45"/>
    </row>
    <row r="15" spans="1:13" x14ac:dyDescent="0.25">
      <c r="A15" s="45"/>
      <c r="B15" s="45"/>
      <c r="C15" s="46"/>
      <c r="D15" s="46"/>
      <c r="E15" s="46"/>
      <c r="F15" s="46"/>
      <c r="G15" s="45"/>
      <c r="H15" s="45"/>
      <c r="I15" s="46"/>
      <c r="J15" s="46"/>
      <c r="K15" s="46"/>
      <c r="L15" s="45"/>
      <c r="M15" s="45"/>
    </row>
    <row r="16" spans="1:13" ht="30.75" customHeight="1" x14ac:dyDescent="0.25">
      <c r="A16" s="45"/>
      <c r="B16" s="65"/>
      <c r="C16" s="65"/>
      <c r="D16" s="65"/>
      <c r="E16" s="65"/>
      <c r="F16" s="46"/>
      <c r="G16" s="45"/>
      <c r="H16" s="45"/>
      <c r="I16" s="46"/>
      <c r="J16" s="46"/>
      <c r="K16" s="46"/>
      <c r="L16" s="45"/>
      <c r="M16" s="45"/>
    </row>
    <row r="17" spans="1:13" ht="18.75" x14ac:dyDescent="0.25">
      <c r="A17" s="45"/>
      <c r="B17" s="95" t="s">
        <v>1</v>
      </c>
      <c r="C17" s="95" t="s">
        <v>2</v>
      </c>
      <c r="D17" s="92" t="s">
        <v>3</v>
      </c>
      <c r="E17" s="93"/>
      <c r="F17" s="94"/>
      <c r="G17" s="92" t="s">
        <v>4</v>
      </c>
      <c r="H17" s="97"/>
      <c r="I17" s="98"/>
      <c r="J17" s="92" t="s">
        <v>5</v>
      </c>
      <c r="K17" s="93"/>
      <c r="L17" s="94"/>
      <c r="M17" s="45"/>
    </row>
    <row r="18" spans="1:13" ht="56.25" x14ac:dyDescent="0.25">
      <c r="A18" s="45"/>
      <c r="B18" s="96"/>
      <c r="C18" s="96"/>
      <c r="D18" s="54" t="s">
        <v>6</v>
      </c>
      <c r="E18" s="55" t="s">
        <v>7</v>
      </c>
      <c r="F18" s="56" t="s">
        <v>8</v>
      </c>
      <c r="G18" s="57" t="s">
        <v>9</v>
      </c>
      <c r="H18" s="58" t="s">
        <v>10</v>
      </c>
      <c r="I18" s="58" t="s">
        <v>11</v>
      </c>
      <c r="J18" s="57" t="s">
        <v>9</v>
      </c>
      <c r="K18" s="58" t="s">
        <v>12</v>
      </c>
      <c r="L18" s="58" t="s">
        <v>13</v>
      </c>
      <c r="M18" s="45"/>
    </row>
    <row r="19" spans="1:13" x14ac:dyDescent="0.25">
      <c r="A19" s="45"/>
      <c r="B19" s="27">
        <v>1</v>
      </c>
      <c r="C19" s="28" t="s">
        <v>14</v>
      </c>
      <c r="D19" s="27">
        <f>SUMIFS(Pivot!$C:$C,Pivot!$B:$B,Dashboard!D$18,Pivot!$A:$A,Dashboard!$C19)</f>
        <v>18</v>
      </c>
      <c r="E19" s="27">
        <f>SUMIFS(Pivot!$C:$C,Pivot!$B:$B,Dashboard!E$18,Pivot!$A:$A,Dashboard!$C19)</f>
        <v>3</v>
      </c>
      <c r="F19" s="27">
        <f>SUMIFS(Pivot!$C:$C,Pivot!$B:$B,Dashboard!F$18,Pivot!$A:$A,Dashboard!$C19)</f>
        <v>0</v>
      </c>
      <c r="G19" s="27">
        <f>SUMIFS(Pivot!$G:$G,Pivot!$E:$E,Dashboard!$C19)</f>
        <v>1</v>
      </c>
      <c r="H19" s="27">
        <f>SUMIFS(Pivot!$G:$G,Pivot!$E:$E,Dashboard!$C19,Pivot!$F:$F,"Berfungsi")</f>
        <v>1</v>
      </c>
      <c r="I19" s="27">
        <f>SUMIFS(Pivot!$G:$G,Pivot!$E:$E,Dashboard!$C19,Pivot!$F:$F,"Tidak Berfungsi")</f>
        <v>0</v>
      </c>
      <c r="J19" s="27">
        <f>SUMIFS(Pivot!$K:$K,Pivot!$I:$I,Dashboard!$C19)</f>
        <v>21</v>
      </c>
      <c r="K19" s="27">
        <f>SUMIFS(Pivot!$K:$K,Pivot!$I:$I,Dashboard!$C19,Pivot!$J:$J,"Berfungsi")</f>
        <v>21</v>
      </c>
      <c r="L19" s="27">
        <f>SUMIFS(Pivot!$K:$K,Pivot!$I:$I,Dashboard!$C19,Pivot!$J:$J,"Tidak Berfungsi")</f>
        <v>0</v>
      </c>
      <c r="M19" s="45"/>
    </row>
    <row r="20" spans="1:13" x14ac:dyDescent="0.25">
      <c r="A20" s="45"/>
      <c r="B20" s="49">
        <v>2</v>
      </c>
      <c r="C20" s="31" t="s">
        <v>15</v>
      </c>
      <c r="D20" s="49">
        <f>SUMIFS(Pivot!$C:$C,Pivot!$B:$B,Dashboard!D$18,Pivot!$A:$A,Dashboard!$C20)</f>
        <v>7</v>
      </c>
      <c r="E20" s="49">
        <f>SUMIFS(Pivot!$C:$C,Pivot!$B:$B,Dashboard!E$18,Pivot!$A:$A,Dashboard!$C20)</f>
        <v>1</v>
      </c>
      <c r="F20" s="49">
        <f>SUMIFS(Pivot!$C:$C,Pivot!$B:$B,Dashboard!F$18,Pivot!$A:$A,Dashboard!$C20)</f>
        <v>0</v>
      </c>
      <c r="G20" s="49">
        <f>SUMIFS(Pivot!$G:$G,Pivot!$E:$E,Dashboard!$C20)</f>
        <v>0</v>
      </c>
      <c r="H20" s="49">
        <f>SUMIFS(Pivot!$G:$G,Pivot!$E:$E,Dashboard!$C20,Pivot!$F:$F,"Berfungsi")</f>
        <v>0</v>
      </c>
      <c r="I20" s="49">
        <f>SUMIFS(Pivot!$G:$G,Pivot!$E:$E,Dashboard!$C20,Pivot!$F:$F,"Tidak Berfungsi")</f>
        <v>0</v>
      </c>
      <c r="J20" s="49">
        <f>SUMIFS(Pivot!$K:$K,Pivot!$I:$I,Dashboard!$C20)</f>
        <v>4</v>
      </c>
      <c r="K20" s="49">
        <f>SUMIFS(Pivot!$K:$K,Pivot!$I:$I,Dashboard!$C20,Pivot!$J:$J,"Berfungsi")</f>
        <v>4</v>
      </c>
      <c r="L20" s="49">
        <f>SUMIFS(Pivot!$K:$K,Pivot!$I:$I,Dashboard!$C20,Pivot!$J:$J,"Tidak Berfungsi")</f>
        <v>0</v>
      </c>
      <c r="M20" s="45"/>
    </row>
    <row r="21" spans="1:13" x14ac:dyDescent="0.25">
      <c r="A21" s="45"/>
      <c r="B21" s="27">
        <v>3</v>
      </c>
      <c r="C21" s="28" t="s">
        <v>16</v>
      </c>
      <c r="D21" s="27">
        <f>SUMIFS(Pivot!$C:$C,Pivot!$B:$B,Dashboard!D$18,Pivot!$A:$A,Dashboard!$C21)</f>
        <v>5</v>
      </c>
      <c r="E21" s="27">
        <f>SUMIFS(Pivot!$C:$C,Pivot!$B:$B,Dashboard!E$18,Pivot!$A:$A,Dashboard!$C21)</f>
        <v>1</v>
      </c>
      <c r="F21" s="27">
        <f>SUMIFS(Pivot!$C:$C,Pivot!$B:$B,Dashboard!F$18,Pivot!$A:$A,Dashboard!$C21)</f>
        <v>0</v>
      </c>
      <c r="G21" s="27">
        <f>SUMIFS(Pivot!$G:$G,Pivot!$E:$E,Dashboard!$C21)</f>
        <v>0</v>
      </c>
      <c r="H21" s="27">
        <f>SUMIFS(Pivot!$G:$G,Pivot!$E:$E,Dashboard!$C21,Pivot!$F:$F,"Berfungsi")</f>
        <v>0</v>
      </c>
      <c r="I21" s="27">
        <f>SUMIFS(Pivot!$G:$G,Pivot!$E:$E,Dashboard!$C21,Pivot!$F:$F,"Tidak Berfungsi")</f>
        <v>0</v>
      </c>
      <c r="J21" s="27">
        <f>SUMIFS(Pivot!$K:$K,Pivot!$I:$I,Dashboard!$C21)</f>
        <v>15</v>
      </c>
      <c r="K21" s="27">
        <f>SUMIFS(Pivot!$K:$K,Pivot!$I:$I,Dashboard!$C21,Pivot!$J:$J,"Berfungsi")</f>
        <v>15</v>
      </c>
      <c r="L21" s="27">
        <f>SUMIFS(Pivot!$K:$K,Pivot!$I:$I,Dashboard!$C21,Pivot!$J:$J,"Tidak Berfungsi")</f>
        <v>0</v>
      </c>
      <c r="M21" s="45"/>
    </row>
    <row r="22" spans="1:13" x14ac:dyDescent="0.25">
      <c r="A22" s="45"/>
      <c r="B22" s="49">
        <v>4</v>
      </c>
      <c r="C22" s="31" t="s">
        <v>17</v>
      </c>
      <c r="D22" s="49">
        <f>SUMIFS(Pivot!$C:$C,Pivot!$B:$B,Dashboard!D$18,Pivot!$A:$A,Dashboard!$C22)</f>
        <v>10</v>
      </c>
      <c r="E22" s="49">
        <f>SUMIFS(Pivot!$C:$C,Pivot!$B:$B,Dashboard!E$18,Pivot!$A:$A,Dashboard!$C22)</f>
        <v>1</v>
      </c>
      <c r="F22" s="49">
        <f>SUMIFS(Pivot!$C:$C,Pivot!$B:$B,Dashboard!F$18,Pivot!$A:$A,Dashboard!$C22)</f>
        <v>0</v>
      </c>
      <c r="G22" s="49">
        <f>SUMIFS(Pivot!$G:$G,Pivot!$E:$E,Dashboard!$C22)</f>
        <v>0</v>
      </c>
      <c r="H22" s="49">
        <f>SUMIFS(Pivot!$G:$G,Pivot!$E:$E,Dashboard!$C22,Pivot!$F:$F,"Berfungsi")</f>
        <v>0</v>
      </c>
      <c r="I22" s="49">
        <f>SUMIFS(Pivot!$G:$G,Pivot!$E:$E,Dashboard!$C22,Pivot!$F:$F,"Tidak Berfungsi")</f>
        <v>0</v>
      </c>
      <c r="J22" s="49">
        <f>SUMIFS(Pivot!$K:$K,Pivot!$I:$I,Dashboard!$C22)</f>
        <v>8</v>
      </c>
      <c r="K22" s="49">
        <f>SUMIFS(Pivot!$K:$K,Pivot!$I:$I,Dashboard!$C22,Pivot!$J:$J,"Berfungsi")</f>
        <v>8</v>
      </c>
      <c r="L22" s="49">
        <f>SUMIFS(Pivot!$K:$K,Pivot!$I:$I,Dashboard!$C22,Pivot!$J:$J,"Tidak Berfungsi")</f>
        <v>0</v>
      </c>
      <c r="M22" s="45"/>
    </row>
    <row r="23" spans="1:13" x14ac:dyDescent="0.25">
      <c r="A23" s="45"/>
      <c r="B23" s="27">
        <v>5</v>
      </c>
      <c r="C23" s="28" t="s">
        <v>18</v>
      </c>
      <c r="D23" s="27">
        <f>SUMIFS(Pivot!$C:$C,Pivot!$B:$B,Dashboard!D$18,Pivot!$A:$A,Dashboard!$C23)</f>
        <v>7</v>
      </c>
      <c r="E23" s="27">
        <f>SUMIFS(Pivot!$C:$C,Pivot!$B:$B,Dashboard!E$18,Pivot!$A:$A,Dashboard!$C23)</f>
        <v>1</v>
      </c>
      <c r="F23" s="27">
        <f>SUMIFS(Pivot!$C:$C,Pivot!$B:$B,Dashboard!F$18,Pivot!$A:$A,Dashboard!$C23)</f>
        <v>2</v>
      </c>
      <c r="G23" s="27">
        <f>SUMIFS(Pivot!$G:$G,Pivot!$E:$E,Dashboard!$C23)</f>
        <v>2</v>
      </c>
      <c r="H23" s="27">
        <f>SUMIFS(Pivot!$G:$G,Pivot!$E:$E,Dashboard!$C23,Pivot!$F:$F,"Berfungsi")</f>
        <v>2</v>
      </c>
      <c r="I23" s="27">
        <f>SUMIFS(Pivot!$G:$G,Pivot!$E:$E,Dashboard!$C23,Pivot!$F:$F,"Tidak Berfungsi")</f>
        <v>0</v>
      </c>
      <c r="J23" s="27">
        <f>SUMIFS(Pivot!$K:$K,Pivot!$I:$I,Dashboard!$C23)</f>
        <v>4</v>
      </c>
      <c r="K23" s="27">
        <f>SUMIFS(Pivot!$K:$K,Pivot!$I:$I,Dashboard!$C23,Pivot!$J:$J,"Berfungsi")</f>
        <v>4</v>
      </c>
      <c r="L23" s="27">
        <f>SUMIFS(Pivot!$K:$K,Pivot!$I:$I,Dashboard!$C23,Pivot!$J:$J,"Tidak Berfungsi")</f>
        <v>0</v>
      </c>
      <c r="M23" s="45"/>
    </row>
    <row r="24" spans="1:13" x14ac:dyDescent="0.25">
      <c r="A24" s="45"/>
      <c r="B24" s="49">
        <v>6</v>
      </c>
      <c r="C24" s="31" t="s">
        <v>19</v>
      </c>
      <c r="D24" s="49">
        <f>SUMIFS(Pivot!$C:$C,Pivot!$B:$B,Dashboard!D$18,Pivot!$A:$A,Dashboard!$C24)</f>
        <v>11</v>
      </c>
      <c r="E24" s="49">
        <f>SUMIFS(Pivot!$C:$C,Pivot!$B:$B,Dashboard!E$18,Pivot!$A:$A,Dashboard!$C24)</f>
        <v>3</v>
      </c>
      <c r="F24" s="49">
        <f>SUMIFS(Pivot!$C:$C,Pivot!$B:$B,Dashboard!F$18,Pivot!$A:$A,Dashboard!$C24)</f>
        <v>1</v>
      </c>
      <c r="G24" s="49">
        <f>SUMIFS(Pivot!$G:$G,Pivot!$E:$E,Dashboard!$C24)</f>
        <v>5</v>
      </c>
      <c r="H24" s="49">
        <f>SUMIFS(Pivot!$G:$G,Pivot!$E:$E,Dashboard!$C24,Pivot!$F:$F,"Berfungsi")</f>
        <v>5</v>
      </c>
      <c r="I24" s="49">
        <f>SUMIFS(Pivot!$G:$G,Pivot!$E:$E,Dashboard!$C24,Pivot!$F:$F,"Tidak Berfungsi")</f>
        <v>0</v>
      </c>
      <c r="J24" s="49">
        <f>SUMIFS(Pivot!$K:$K,Pivot!$I:$I,Dashboard!$C24)</f>
        <v>3</v>
      </c>
      <c r="K24" s="49">
        <f>SUMIFS(Pivot!$K:$K,Pivot!$I:$I,Dashboard!$C24,Pivot!$J:$J,"Berfungsi")</f>
        <v>3</v>
      </c>
      <c r="L24" s="49">
        <f>SUMIFS(Pivot!$K:$K,Pivot!$I:$I,Dashboard!$C24,Pivot!$J:$J,"Tidak Berfungsi")</f>
        <v>0</v>
      </c>
      <c r="M24" s="45"/>
    </row>
    <row r="25" spans="1:13" x14ac:dyDescent="0.25">
      <c r="A25" s="45"/>
      <c r="B25" s="27">
        <v>7</v>
      </c>
      <c r="C25" s="28" t="s">
        <v>20</v>
      </c>
      <c r="D25" s="27">
        <f>SUMIFS(Pivot!$C:$C,Pivot!$B:$B,Dashboard!D$18,Pivot!$A:$A,Dashboard!$C25)</f>
        <v>7</v>
      </c>
      <c r="E25" s="27">
        <f>SUMIFS(Pivot!$C:$C,Pivot!$B:$B,Dashboard!E$18,Pivot!$A:$A,Dashboard!$C25)</f>
        <v>1</v>
      </c>
      <c r="F25" s="27">
        <f>SUMIFS(Pivot!$C:$C,Pivot!$B:$B,Dashboard!F$18,Pivot!$A:$A,Dashboard!$C25)</f>
        <v>3</v>
      </c>
      <c r="G25" s="27">
        <f>SUMIFS(Pivot!$G:$G,Pivot!$E:$E,Dashboard!$C25)</f>
        <v>5</v>
      </c>
      <c r="H25" s="27">
        <f>SUMIFS(Pivot!$G:$G,Pivot!$E:$E,Dashboard!$C25,Pivot!$F:$F,"Berfungsi")</f>
        <v>5</v>
      </c>
      <c r="I25" s="27">
        <f>SUMIFS(Pivot!$G:$G,Pivot!$E:$E,Dashboard!$C25,Pivot!$F:$F,"Tidak Berfungsi")</f>
        <v>0</v>
      </c>
      <c r="J25" s="27">
        <f>SUMIFS(Pivot!$K:$K,Pivot!$I:$I,Dashboard!$C25)</f>
        <v>4</v>
      </c>
      <c r="K25" s="27">
        <f>SUMIFS(Pivot!$K:$K,Pivot!$I:$I,Dashboard!$C25,Pivot!$J:$J,"Berfungsi")</f>
        <v>4</v>
      </c>
      <c r="L25" s="27">
        <f>SUMIFS(Pivot!$K:$K,Pivot!$I:$I,Dashboard!$C25,Pivot!$J:$J,"Tidak Berfungsi")</f>
        <v>0</v>
      </c>
      <c r="M25" s="45"/>
    </row>
    <row r="26" spans="1:13" x14ac:dyDescent="0.25">
      <c r="A26" s="45"/>
      <c r="B26" s="49">
        <v>8</v>
      </c>
      <c r="C26" s="31" t="s">
        <v>21</v>
      </c>
      <c r="D26" s="49">
        <f>SUMIFS(Pivot!$C:$C,Pivot!$B:$B,Dashboard!D$18,Pivot!$A:$A,Dashboard!$C26)</f>
        <v>6</v>
      </c>
      <c r="E26" s="49">
        <f>SUMIFS(Pivot!$C:$C,Pivot!$B:$B,Dashboard!E$18,Pivot!$A:$A,Dashboard!$C26)</f>
        <v>9</v>
      </c>
      <c r="F26" s="49">
        <f>SUMIFS(Pivot!$C:$C,Pivot!$B:$B,Dashboard!F$18,Pivot!$A:$A,Dashboard!$C26)</f>
        <v>1</v>
      </c>
      <c r="G26" s="49">
        <f>SUMIFS(Pivot!$G:$G,Pivot!$E:$E,Dashboard!$C26)</f>
        <v>5</v>
      </c>
      <c r="H26" s="49">
        <f>SUMIFS(Pivot!$G:$G,Pivot!$E:$E,Dashboard!$C26,Pivot!$F:$F,"Berfungsi")</f>
        <v>5</v>
      </c>
      <c r="I26" s="27">
        <f>SUMIFS(Pivot!$G:$G,Pivot!$E:$E,Dashboard!$C26,Pivot!$F:$F,"Tidak Berfungsi")</f>
        <v>0</v>
      </c>
      <c r="J26" s="49">
        <f>SUMIFS(Pivot!$K:$K,Pivot!$I:$I,Dashboard!$C26)</f>
        <v>8</v>
      </c>
      <c r="K26" s="49">
        <f>SUMIFS(Pivot!$K:$K,Pivot!$I:$I,Dashboard!$C26,Pivot!$J:$J,"Berfungsi")</f>
        <v>8</v>
      </c>
      <c r="L26" s="49">
        <f>SUMIFS(Pivot!$K:$K,Pivot!$I:$I,Dashboard!$C26,Pivot!$J:$J,"Tidak Berfungsi")</f>
        <v>0</v>
      </c>
      <c r="M26" s="45"/>
    </row>
    <row r="27" spans="1:13" x14ac:dyDescent="0.25">
      <c r="A27" s="45"/>
      <c r="B27" s="27">
        <v>9</v>
      </c>
      <c r="C27" s="31" t="s">
        <v>22</v>
      </c>
      <c r="D27" s="27">
        <f>SUMIFS(Pivot!$C:$C,Pivot!$B:$B,Dashboard!D$18,Pivot!$A:$A,Dashboard!$C27)</f>
        <v>7</v>
      </c>
      <c r="E27" s="27">
        <f>SUMIFS(Pivot!$C:$C,Pivot!$B:$B,Dashboard!E$18,Pivot!$A:$A,Dashboard!$C27)</f>
        <v>5</v>
      </c>
      <c r="F27" s="27">
        <f>SUMIFS(Pivot!$C:$C,Pivot!$B:$B,Dashboard!F$18,Pivot!$A:$A,Dashboard!$C27)</f>
        <v>0</v>
      </c>
      <c r="G27" s="27">
        <f>SUMIFS(Pivot!$G:$G,Pivot!$E:$E,Dashboard!$C27)</f>
        <v>5</v>
      </c>
      <c r="H27" s="27">
        <f>SUMIFS(Pivot!$G:$G,Pivot!$E:$E,Dashboard!$C27,Pivot!$F:$F,"Berfungsi")</f>
        <v>5</v>
      </c>
      <c r="I27" s="27">
        <f>SUMIFS(Pivot!$G:$G,Pivot!$E:$E,Dashboard!$C27,Pivot!$F:$F,"Tidak Berfungsi")</f>
        <v>0</v>
      </c>
      <c r="J27" s="27">
        <f>SUMIFS(Pivot!$K:$K,Pivot!$I:$I,Dashboard!$C27)</f>
        <v>8</v>
      </c>
      <c r="K27" s="27">
        <f>SUMIFS(Pivot!$K:$K,Pivot!$I:$I,Dashboard!$C27,Pivot!$J:$J,"Berfungsi")</f>
        <v>8</v>
      </c>
      <c r="L27" s="27">
        <f>SUMIFS(Pivot!$K:$K,Pivot!$I:$I,Dashboard!$C27,Pivot!$J:$J,"Tidak Berfungsi")</f>
        <v>0</v>
      </c>
      <c r="M27" s="45"/>
    </row>
    <row r="28" spans="1:13" x14ac:dyDescent="0.25">
      <c r="A28" s="45"/>
      <c r="B28" s="49">
        <v>10</v>
      </c>
      <c r="C28" s="31" t="s">
        <v>23</v>
      </c>
      <c r="D28" s="49">
        <f>SUMIFS(Pivot!$C:$C,Pivot!$B:$B,Dashboard!D$18,Pivot!$A:$A,Dashboard!$C28)</f>
        <v>3</v>
      </c>
      <c r="E28" s="49">
        <f>SUMIFS(Pivot!$C:$C,Pivot!$B:$B,Dashboard!E$18,Pivot!$A:$A,Dashboard!$C28)</f>
        <v>3</v>
      </c>
      <c r="F28" s="49">
        <f>SUMIFS(Pivot!$C:$C,Pivot!$B:$B,Dashboard!F$18,Pivot!$A:$A,Dashboard!$C28)</f>
        <v>0</v>
      </c>
      <c r="G28" s="49">
        <f>SUMIFS(Pivot!$G:$G,Pivot!$E:$E,Dashboard!$C28)</f>
        <v>0</v>
      </c>
      <c r="H28" s="49">
        <f>SUMIFS(Pivot!$G:$G,Pivot!$E:$E,Dashboard!$C28,Pivot!$F:$F,"Berfungsi")</f>
        <v>0</v>
      </c>
      <c r="I28" s="49">
        <f>SUMIFS(Pivot!$G:$G,Pivot!$E:$E,Dashboard!$C28,Pivot!$F:$F,"Tidak Berfungsi")</f>
        <v>0</v>
      </c>
      <c r="J28" s="49">
        <f>SUMIFS(Pivot!$K:$K,Pivot!$I:$I,Dashboard!$C28)</f>
        <v>4</v>
      </c>
      <c r="K28" s="49">
        <f>SUMIFS(Pivot!$K:$K,Pivot!$I:$I,Dashboard!$C28,Pivot!$J:$J,"Berfungsi")</f>
        <v>4</v>
      </c>
      <c r="L28" s="49">
        <f>SUMIFS(Pivot!$K:$K,Pivot!$I:$I,Dashboard!$C28,Pivot!$J:$J,"Tidak Berfungsi")</f>
        <v>0</v>
      </c>
      <c r="M28" s="45"/>
    </row>
    <row r="29" spans="1:13" x14ac:dyDescent="0.25">
      <c r="A29" s="45"/>
      <c r="B29" s="27">
        <v>11</v>
      </c>
      <c r="C29" s="31" t="s">
        <v>24</v>
      </c>
      <c r="D29" s="27">
        <f>SUMIFS(Pivot!$C:$C,Pivot!$B:$B,Dashboard!D$18,Pivot!$A:$A,Dashboard!$C29)</f>
        <v>11</v>
      </c>
      <c r="E29" s="27">
        <f>SUMIFS(Pivot!$C:$C,Pivot!$B:$B,Dashboard!E$18,Pivot!$A:$A,Dashboard!$C29)</f>
        <v>4</v>
      </c>
      <c r="F29" s="27">
        <f>SUMIFS(Pivot!$C:$C,Pivot!$B:$B,Dashboard!F$18,Pivot!$A:$A,Dashboard!$C29)</f>
        <v>2</v>
      </c>
      <c r="G29" s="27">
        <f>SUMIFS(Pivot!$G:$G,Pivot!$E:$E,Dashboard!$C29)</f>
        <v>5</v>
      </c>
      <c r="H29" s="27">
        <f>SUMIFS(Pivot!$G:$G,Pivot!$E:$E,Dashboard!$C29,Pivot!$F:$F,"Berfungsi")</f>
        <v>5</v>
      </c>
      <c r="I29" s="27">
        <f>SUMIFS(Pivot!$G:$G,Pivot!$E:$E,Dashboard!$C29,Pivot!$F:$F,"Tidak Berfungsi")</f>
        <v>0</v>
      </c>
      <c r="J29" s="27">
        <f>SUMIFS(Pivot!$K:$K,Pivot!$I:$I,Dashboard!$C29)</f>
        <v>7</v>
      </c>
      <c r="K29" s="27">
        <f>SUMIFS(Pivot!$K:$K,Pivot!$I:$I,Dashboard!$C29,Pivot!$J:$J,"Berfungsi")</f>
        <v>7</v>
      </c>
      <c r="L29" s="27">
        <f>SUMIFS(Pivot!$K:$K,Pivot!$I:$I,Dashboard!$C29,Pivot!$J:$J,"Tidak Berfungsi")</f>
        <v>0</v>
      </c>
      <c r="M29" s="45"/>
    </row>
    <row r="30" spans="1:13" x14ac:dyDescent="0.25">
      <c r="A30" s="45"/>
      <c r="B30" s="49">
        <v>12</v>
      </c>
      <c r="C30" s="31" t="s">
        <v>25</v>
      </c>
      <c r="D30" s="49">
        <f>SUMIFS(Pivot!$C:$C,Pivot!$B:$B,Dashboard!D$18,Pivot!$A:$A,Dashboard!$C30)</f>
        <v>6</v>
      </c>
      <c r="E30" s="49">
        <f>SUMIFS(Pivot!$C:$C,Pivot!$B:$B,Dashboard!E$18,Pivot!$A:$A,Dashboard!$C30)</f>
        <v>2</v>
      </c>
      <c r="F30" s="49">
        <f>SUMIFS(Pivot!$C:$C,Pivot!$B:$B,Dashboard!F$18,Pivot!$A:$A,Dashboard!$C30)</f>
        <v>0</v>
      </c>
      <c r="G30" s="49">
        <f>SUMIFS(Pivot!$G:$G,Pivot!$E:$E,Dashboard!$C30)</f>
        <v>0</v>
      </c>
      <c r="H30" s="49">
        <f>SUMIFS(Pivot!$G:$G,Pivot!$E:$E,Dashboard!$C30,Pivot!$F:$F,"Berfungsi")</f>
        <v>0</v>
      </c>
      <c r="I30" s="49">
        <f>SUMIFS(Pivot!$G:$G,Pivot!$E:$E,Dashboard!$C30,Pivot!$F:$F,"Tidak Berfungsi")</f>
        <v>0</v>
      </c>
      <c r="J30" s="49">
        <f>SUMIFS(Pivot!$K:$K,Pivot!$I:$I,Dashboard!$C30)</f>
        <v>7</v>
      </c>
      <c r="K30" s="49">
        <f>SUMIFS(Pivot!$K:$K,Pivot!$I:$I,Dashboard!$C30,Pivot!$J:$J,"Berfungsi")</f>
        <v>7</v>
      </c>
      <c r="L30" s="49">
        <f>SUMIFS(Pivot!$K:$K,Pivot!$I:$I,Dashboard!$C30,Pivot!$J:$J,"Tidak Berfungsi")</f>
        <v>0</v>
      </c>
      <c r="M30" s="45"/>
    </row>
    <row r="31" spans="1:13" x14ac:dyDescent="0.25">
      <c r="A31" s="45"/>
      <c r="B31" s="27">
        <v>13</v>
      </c>
      <c r="C31" s="28" t="s">
        <v>26</v>
      </c>
      <c r="D31" s="27">
        <f>SUMIFS(Pivot!$C:$C,Pivot!$B:$B,Dashboard!D$18,Pivot!$A:$A,Dashboard!$C31)</f>
        <v>4</v>
      </c>
      <c r="E31" s="27">
        <f>SUMIFS(Pivot!$C:$C,Pivot!$B:$B,Dashboard!E$18,Pivot!$A:$A,Dashboard!$C31)</f>
        <v>8</v>
      </c>
      <c r="F31" s="27">
        <f>SUMIFS(Pivot!$C:$C,Pivot!$B:$B,Dashboard!F$18,Pivot!$A:$A,Dashboard!$C31)</f>
        <v>4</v>
      </c>
      <c r="G31" s="27">
        <f>SUMIFS(Pivot!$G:$G,Pivot!$E:$E,Dashboard!$C31)</f>
        <v>8</v>
      </c>
      <c r="H31" s="27">
        <f>SUMIFS(Pivot!$G:$G,Pivot!$E:$E,Dashboard!$C31,Pivot!$F:$F,"Berfungsi")</f>
        <v>8</v>
      </c>
      <c r="I31" s="27">
        <f>SUMIFS(Pivot!$G:$G,Pivot!$E:$E,Dashboard!$C31,Pivot!$F:$F,"Tidak Berfungsi")</f>
        <v>0</v>
      </c>
      <c r="J31" s="27">
        <f>SUMIFS(Pivot!$K:$K,Pivot!$I:$I,Dashboard!$C31)</f>
        <v>12</v>
      </c>
      <c r="K31" s="27">
        <f>SUMIFS(Pivot!$K:$K,Pivot!$I:$I,Dashboard!$C31,Pivot!$J:$J,"Berfungsi")</f>
        <v>12</v>
      </c>
      <c r="L31" s="27">
        <f>SUMIFS(Pivot!$K:$K,Pivot!$I:$I,Dashboard!$C31,Pivot!$J:$J,"Tidak Berfungsi")</f>
        <v>0</v>
      </c>
      <c r="M31" s="45"/>
    </row>
    <row r="32" spans="1:13" x14ac:dyDescent="0.25">
      <c r="A32" s="45"/>
      <c r="B32" s="49">
        <v>14</v>
      </c>
      <c r="C32" s="31" t="s">
        <v>27</v>
      </c>
      <c r="D32" s="49">
        <f>SUMIFS(Pivot!$C:$C,Pivot!$B:$B,Dashboard!D$18,Pivot!$A:$A,Dashboard!$C32)</f>
        <v>2</v>
      </c>
      <c r="E32" s="49">
        <f>SUMIFS(Pivot!$C:$C,Pivot!$B:$B,Dashboard!E$18,Pivot!$A:$A,Dashboard!$C32)</f>
        <v>3</v>
      </c>
      <c r="F32" s="49">
        <f>SUMIFS(Pivot!$C:$C,Pivot!$B:$B,Dashboard!F$18,Pivot!$A:$A,Dashboard!$C32)</f>
        <v>4</v>
      </c>
      <c r="G32" s="49">
        <f>SUMIFS(Pivot!$G:$G,Pivot!$E:$E,Dashboard!$C32)</f>
        <v>5</v>
      </c>
      <c r="H32" s="49">
        <f>SUMIFS(Pivot!$G:$G,Pivot!$E:$E,Dashboard!$C32,Pivot!$F:$F,"Berfungsi")</f>
        <v>5</v>
      </c>
      <c r="I32" s="49">
        <f>SUMIFS(Pivot!$G:$G,Pivot!$E:$E,Dashboard!$C32,Pivot!$F:$F,"Tidak Berfungsi")</f>
        <v>0</v>
      </c>
      <c r="J32" s="49">
        <f>SUMIFS(Pivot!$K:$K,Pivot!$I:$I,Dashboard!$C32)</f>
        <v>8</v>
      </c>
      <c r="K32" s="49">
        <f>SUMIFS(Pivot!$K:$K,Pivot!$I:$I,Dashboard!$C32,Pivot!$J:$J,"Berfungsi")</f>
        <v>8</v>
      </c>
      <c r="L32" s="49">
        <f>SUMIFS(Pivot!$K:$K,Pivot!$I:$I,Dashboard!$C32,Pivot!$J:$J,"Tidak Berfungsi")</f>
        <v>0</v>
      </c>
      <c r="M32" s="45"/>
    </row>
    <row r="33" spans="1:13" x14ac:dyDescent="0.25">
      <c r="A33" s="45"/>
      <c r="B33" s="27">
        <v>15</v>
      </c>
      <c r="C33" s="31" t="s">
        <v>28</v>
      </c>
      <c r="D33" s="27">
        <f>SUMIFS(Pivot!$C:$C,Pivot!$B:$B,Dashboard!D$18,Pivot!$A:$A,Dashboard!$C33)</f>
        <v>9</v>
      </c>
      <c r="E33" s="27">
        <f>SUMIFS(Pivot!$C:$C,Pivot!$B:$B,Dashboard!E$18,Pivot!$A:$A,Dashboard!$C33)</f>
        <v>3</v>
      </c>
      <c r="F33" s="27">
        <f>SUMIFS(Pivot!$C:$C,Pivot!$B:$B,Dashboard!F$18,Pivot!$A:$A,Dashboard!$C33)</f>
        <v>0</v>
      </c>
      <c r="G33" s="27">
        <f>SUMIFS(Pivot!$G:$G,Pivot!$E:$E,Dashboard!$C33)</f>
        <v>1</v>
      </c>
      <c r="H33" s="27">
        <f>SUMIFS(Pivot!$G:$G,Pivot!$E:$E,Dashboard!$C33,Pivot!$F:$F,"Berfungsi")</f>
        <v>1</v>
      </c>
      <c r="I33" s="27">
        <f>SUMIFS(Pivot!$G:$G,Pivot!$E:$E,Dashboard!$C33,Pivot!$F:$F,"Tidak Berfungsi")</f>
        <v>0</v>
      </c>
      <c r="J33" s="27">
        <f>SUMIFS(Pivot!$K:$K,Pivot!$I:$I,Dashboard!$C33)</f>
        <v>9</v>
      </c>
      <c r="K33" s="27">
        <f>SUMIFS(Pivot!$K:$K,Pivot!$I:$I,Dashboard!$C33,Pivot!$J:$J,"Berfungsi")</f>
        <v>8</v>
      </c>
      <c r="L33" s="27">
        <f>SUMIFS(Pivot!$K:$K,Pivot!$I:$I,Dashboard!$C33,Pivot!$J:$J,"Tidak Berfungsi")</f>
        <v>1</v>
      </c>
      <c r="M33" s="45"/>
    </row>
    <row r="34" spans="1:13" x14ac:dyDescent="0.25">
      <c r="A34" s="45"/>
      <c r="B34" s="49">
        <v>16</v>
      </c>
      <c r="C34" s="31" t="s">
        <v>29</v>
      </c>
      <c r="D34" s="49">
        <f>SUMIFS(Pivot!$C:$C,Pivot!$B:$B,Dashboard!D$18,Pivot!$A:$A,Dashboard!$C34)</f>
        <v>7</v>
      </c>
      <c r="E34" s="49">
        <f>SUMIFS(Pivot!$C:$C,Pivot!$B:$B,Dashboard!E$18,Pivot!$A:$A,Dashboard!$C34)</f>
        <v>3</v>
      </c>
      <c r="F34" s="49">
        <f>SUMIFS(Pivot!$C:$C,Pivot!$B:$B,Dashboard!F$18,Pivot!$A:$A,Dashboard!$C34)</f>
        <v>6</v>
      </c>
      <c r="G34" s="49">
        <f>SUMIFS(Pivot!$G:$G,Pivot!$E:$E,Dashboard!$C34)</f>
        <v>7</v>
      </c>
      <c r="H34" s="49">
        <f>SUMIFS(Pivot!$G:$G,Pivot!$E:$E,Dashboard!$C34,Pivot!$F:$F,"Berfungsi")</f>
        <v>7</v>
      </c>
      <c r="I34" s="49">
        <f>SUMIFS(Pivot!$G:$G,Pivot!$E:$E,Dashboard!$C34,Pivot!$F:$F,"Tidak Berfungsi")</f>
        <v>0</v>
      </c>
      <c r="J34" s="49">
        <f>SUMIFS(Pivot!$K:$K,Pivot!$I:$I,Dashboard!$C34)</f>
        <v>5</v>
      </c>
      <c r="K34" s="49">
        <f>SUMIFS(Pivot!$K:$K,Pivot!$I:$I,Dashboard!$C34,Pivot!$J:$J,"Berfungsi")</f>
        <v>5</v>
      </c>
      <c r="L34" s="49">
        <f>SUMIFS(Pivot!$K:$K,Pivot!$I:$I,Dashboard!$C34,Pivot!$J:$J,"Tidak Berfungsi")</f>
        <v>0</v>
      </c>
      <c r="M34" s="45"/>
    </row>
    <row r="35" spans="1:13" x14ac:dyDescent="0.25">
      <c r="A35" s="45"/>
      <c r="B35" s="89" t="s">
        <v>30</v>
      </c>
      <c r="C35" s="89"/>
      <c r="D35" s="86">
        <f>SUM(D19:D34)</f>
        <v>120</v>
      </c>
      <c r="E35" s="86">
        <f t="shared" ref="E35:L35" si="0">SUM(E19:E34)</f>
        <v>51</v>
      </c>
      <c r="F35" s="86">
        <f t="shared" si="0"/>
        <v>23</v>
      </c>
      <c r="G35" s="86">
        <f t="shared" si="0"/>
        <v>49</v>
      </c>
      <c r="H35" s="86">
        <f t="shared" si="0"/>
        <v>49</v>
      </c>
      <c r="I35" s="86">
        <f t="shared" si="0"/>
        <v>0</v>
      </c>
      <c r="J35" s="86">
        <f t="shared" si="0"/>
        <v>127</v>
      </c>
      <c r="K35" s="86">
        <f t="shared" si="0"/>
        <v>126</v>
      </c>
      <c r="L35" s="86">
        <f t="shared" si="0"/>
        <v>1</v>
      </c>
      <c r="M35" s="45"/>
    </row>
    <row r="36" spans="1:13" x14ac:dyDescent="0.25">
      <c r="A36" s="45"/>
      <c r="B36" s="89" t="s">
        <v>31</v>
      </c>
      <c r="C36" s="89"/>
      <c r="D36" s="66">
        <f>D35/194*100%</f>
        <v>0.61855670103092786</v>
      </c>
      <c r="E36" s="66">
        <f t="shared" ref="E36:F36" si="1">E35/194*100%</f>
        <v>0.26288659793814434</v>
      </c>
      <c r="F36" s="66">
        <f t="shared" si="1"/>
        <v>0.11855670103092783</v>
      </c>
      <c r="G36" s="66">
        <f>G35/G35*100%</f>
        <v>1</v>
      </c>
      <c r="H36" s="66">
        <f>H35/G35*100%</f>
        <v>1</v>
      </c>
      <c r="I36" s="66">
        <f>I35/G35*100%</f>
        <v>0</v>
      </c>
      <c r="J36" s="66">
        <f>J35/J35*100%</f>
        <v>1</v>
      </c>
      <c r="K36" s="66">
        <f>K35/J35*100%</f>
        <v>0.99212598425196852</v>
      </c>
      <c r="L36" s="66">
        <f>L35/J35*100%</f>
        <v>7.874015748031496E-3</v>
      </c>
      <c r="M36" s="45"/>
    </row>
    <row r="37" spans="1:13" x14ac:dyDescent="0.25">
      <c r="A37" s="45"/>
      <c r="B37" s="45"/>
      <c r="C37" s="46"/>
      <c r="D37" s="46"/>
      <c r="E37" s="46"/>
      <c r="F37" s="46"/>
      <c r="G37" s="45"/>
      <c r="H37" s="45"/>
      <c r="I37" s="46"/>
      <c r="J37" s="46"/>
      <c r="K37" s="46"/>
      <c r="L37" s="45"/>
      <c r="M37" s="45"/>
    </row>
    <row r="38" spans="1:13" x14ac:dyDescent="0.25">
      <c r="A38" s="45"/>
      <c r="B38" s="45"/>
      <c r="C38" s="46"/>
      <c r="D38" s="46"/>
      <c r="E38" s="46"/>
      <c r="F38" s="46"/>
      <c r="G38" s="45"/>
      <c r="H38" s="45"/>
      <c r="I38" s="46"/>
      <c r="J38" s="46"/>
      <c r="K38" s="46"/>
      <c r="L38" s="45"/>
      <c r="M38" s="45"/>
    </row>
    <row r="39" spans="1:13" x14ac:dyDescent="0.25">
      <c r="A39" s="45"/>
      <c r="B39" s="45"/>
      <c r="C39" s="46"/>
      <c r="D39" s="46"/>
      <c r="E39" s="46"/>
      <c r="F39" s="46"/>
      <c r="G39" s="45"/>
      <c r="H39" s="45"/>
      <c r="I39" s="46"/>
      <c r="J39" s="46"/>
      <c r="K39" s="46"/>
      <c r="L39" s="45"/>
      <c r="M39" s="45"/>
    </row>
    <row r="40" spans="1:13" x14ac:dyDescent="0.25">
      <c r="A40" s="45"/>
      <c r="B40" s="45"/>
      <c r="C40" s="46"/>
      <c r="D40" s="46"/>
      <c r="E40" s="46"/>
      <c r="F40" s="46"/>
      <c r="G40" s="45"/>
      <c r="H40" s="45"/>
      <c r="I40" s="46"/>
      <c r="J40" s="46"/>
      <c r="K40" s="46"/>
      <c r="L40" s="45"/>
      <c r="M40" s="45"/>
    </row>
    <row r="41" spans="1:13" x14ac:dyDescent="0.25">
      <c r="A41" s="45"/>
      <c r="B41" s="45"/>
      <c r="C41" s="46"/>
      <c r="D41" s="46"/>
      <c r="E41" s="46"/>
      <c r="F41" s="46"/>
      <c r="G41" s="45"/>
      <c r="H41" s="45"/>
      <c r="I41" s="46"/>
      <c r="J41" s="46"/>
      <c r="K41" s="46"/>
      <c r="L41" s="45"/>
      <c r="M41" s="45"/>
    </row>
    <row r="42" spans="1:13" x14ac:dyDescent="0.25">
      <c r="A42" s="45"/>
      <c r="B42" s="45"/>
      <c r="C42" s="46"/>
      <c r="D42" s="46"/>
      <c r="E42" s="46"/>
      <c r="F42" s="46"/>
      <c r="G42" s="45"/>
      <c r="H42" s="45"/>
      <c r="I42" s="46"/>
      <c r="J42" s="46"/>
      <c r="K42" s="46"/>
      <c r="L42" s="45"/>
      <c r="M42" s="45"/>
    </row>
    <row r="43" spans="1:13" x14ac:dyDescent="0.25">
      <c r="A43" s="45"/>
      <c r="B43" s="45"/>
      <c r="C43" s="46"/>
      <c r="D43" s="46"/>
      <c r="E43" s="46"/>
      <c r="F43" s="46"/>
      <c r="G43" s="45"/>
      <c r="H43" s="45"/>
      <c r="I43" s="46"/>
      <c r="J43" s="46"/>
      <c r="K43" s="46"/>
      <c r="L43" s="45"/>
      <c r="M43" s="45"/>
    </row>
    <row r="44" spans="1:13" x14ac:dyDescent="0.25">
      <c r="A44" s="45"/>
      <c r="B44" s="45"/>
      <c r="C44" s="46"/>
      <c r="D44" s="46"/>
      <c r="E44" s="46"/>
      <c r="F44" s="46"/>
      <c r="G44" s="45"/>
      <c r="H44" s="45"/>
      <c r="I44" s="46"/>
      <c r="J44" s="46"/>
      <c r="K44" s="46"/>
      <c r="L44" s="45"/>
      <c r="M44" s="45"/>
    </row>
    <row r="45" spans="1:13" x14ac:dyDescent="0.25">
      <c r="A45" s="45"/>
      <c r="B45" s="45"/>
      <c r="C45" s="46"/>
      <c r="D45" s="46"/>
      <c r="E45" s="46"/>
      <c r="F45" s="46"/>
      <c r="G45" s="45"/>
      <c r="H45" s="45"/>
      <c r="I45" s="46"/>
      <c r="J45" s="46"/>
      <c r="K45" s="46"/>
      <c r="L45" s="45"/>
      <c r="M45" s="45"/>
    </row>
    <row r="46" spans="1:13" x14ac:dyDescent="0.25">
      <c r="A46" s="45"/>
      <c r="B46" s="45"/>
      <c r="C46" s="46"/>
      <c r="D46" s="46"/>
      <c r="E46" s="46"/>
      <c r="F46" s="46"/>
      <c r="G46" s="45"/>
      <c r="H46" s="45"/>
      <c r="I46" s="46"/>
      <c r="J46" s="46"/>
      <c r="K46" s="46"/>
      <c r="L46" s="45"/>
      <c r="M46" s="45"/>
    </row>
    <row r="47" spans="1:13" x14ac:dyDescent="0.25">
      <c r="A47" s="45"/>
      <c r="B47" s="45"/>
      <c r="C47" s="46"/>
      <c r="D47" s="46"/>
      <c r="E47" s="46"/>
      <c r="F47" s="46"/>
      <c r="G47" s="45"/>
      <c r="H47" s="45"/>
      <c r="I47" s="46"/>
      <c r="J47" s="46"/>
      <c r="K47" s="46"/>
      <c r="L47" s="45"/>
      <c r="M47" s="45"/>
    </row>
    <row r="48" spans="1:13" x14ac:dyDescent="0.25">
      <c r="A48" s="45"/>
      <c r="B48" s="45"/>
      <c r="C48" s="46"/>
      <c r="D48" s="46"/>
      <c r="E48" s="46"/>
      <c r="F48" s="46"/>
      <c r="G48" s="45"/>
      <c r="H48" s="45"/>
      <c r="I48" s="46"/>
      <c r="J48" s="46"/>
      <c r="K48" s="46"/>
      <c r="L48" s="45"/>
      <c r="M48" s="45"/>
    </row>
    <row r="49" spans="1:13" x14ac:dyDescent="0.25">
      <c r="A49" s="45"/>
      <c r="B49" s="45"/>
      <c r="C49" s="46"/>
      <c r="D49" s="46"/>
      <c r="E49" s="46"/>
      <c r="F49" s="46"/>
      <c r="G49" s="45"/>
      <c r="H49" s="45"/>
      <c r="I49" s="46"/>
      <c r="J49" s="46"/>
      <c r="K49" s="46"/>
      <c r="L49" s="45"/>
      <c r="M49" s="45"/>
    </row>
    <row r="50" spans="1:13" x14ac:dyDescent="0.25">
      <c r="A50" s="45"/>
      <c r="B50" s="45"/>
      <c r="C50" s="46"/>
      <c r="D50" s="46"/>
      <c r="E50" s="46"/>
      <c r="F50" s="46"/>
      <c r="G50" s="45"/>
      <c r="H50" s="45"/>
      <c r="I50" s="46"/>
      <c r="J50" s="46"/>
      <c r="K50" s="46"/>
      <c r="L50" s="45"/>
      <c r="M50" s="45"/>
    </row>
    <row r="51" spans="1:13" x14ac:dyDescent="0.25">
      <c r="A51" s="45"/>
      <c r="B51" s="45"/>
      <c r="C51" s="46"/>
      <c r="D51" s="46"/>
      <c r="E51" s="46"/>
      <c r="F51" s="46"/>
      <c r="G51" s="45"/>
      <c r="H51" s="45"/>
      <c r="I51" s="46"/>
      <c r="J51" s="46"/>
      <c r="K51" s="46"/>
      <c r="L51" s="45"/>
      <c r="M51" s="45"/>
    </row>
    <row r="52" spans="1:13" x14ac:dyDescent="0.25">
      <c r="A52" s="45"/>
      <c r="B52" s="45"/>
      <c r="C52" s="46"/>
      <c r="D52" s="46"/>
      <c r="E52" s="46"/>
      <c r="F52" s="46"/>
      <c r="G52" s="45"/>
      <c r="H52" s="45"/>
      <c r="I52" s="46"/>
      <c r="J52" s="46"/>
      <c r="K52" s="46"/>
      <c r="L52" s="45"/>
      <c r="M52" s="45"/>
    </row>
    <row r="53" spans="1:13" x14ac:dyDescent="0.25">
      <c r="A53" s="45"/>
      <c r="B53" s="45"/>
      <c r="C53" s="46"/>
      <c r="D53" s="46"/>
      <c r="E53" s="46"/>
      <c r="F53" s="46"/>
      <c r="G53" s="45"/>
      <c r="H53" s="45"/>
      <c r="I53" s="46"/>
      <c r="J53" s="46"/>
      <c r="K53" s="46"/>
      <c r="L53" s="45"/>
      <c r="M53" s="45"/>
    </row>
    <row r="54" spans="1:13" x14ac:dyDescent="0.25">
      <c r="A54" s="45"/>
      <c r="B54" s="45"/>
      <c r="C54" s="46"/>
      <c r="D54" s="46"/>
      <c r="E54" s="46"/>
      <c r="F54" s="46"/>
      <c r="G54" s="45"/>
      <c r="H54" s="45"/>
      <c r="I54" s="46"/>
      <c r="J54" s="46"/>
      <c r="K54" s="46"/>
      <c r="L54" s="45"/>
      <c r="M54" s="45"/>
    </row>
    <row r="55" spans="1:13" x14ac:dyDescent="0.25">
      <c r="A55" s="45"/>
      <c r="B55" s="45"/>
      <c r="C55" s="46"/>
      <c r="D55" s="46"/>
      <c r="E55" s="46"/>
      <c r="F55" s="46"/>
      <c r="G55" s="45"/>
      <c r="H55" s="45"/>
      <c r="I55" s="46"/>
      <c r="J55" s="46"/>
      <c r="K55" s="46"/>
      <c r="L55" s="45"/>
      <c r="M55" s="45"/>
    </row>
    <row r="56" spans="1:13" x14ac:dyDescent="0.25">
      <c r="A56" s="45"/>
      <c r="B56" s="45"/>
      <c r="C56" s="46"/>
      <c r="D56" s="46"/>
      <c r="E56" s="46"/>
      <c r="F56" s="46"/>
      <c r="G56" s="45"/>
      <c r="H56" s="45"/>
      <c r="I56" s="46"/>
      <c r="J56" s="46"/>
      <c r="K56" s="46"/>
      <c r="L56" s="45"/>
      <c r="M56" s="45"/>
    </row>
    <row r="57" spans="1:13" x14ac:dyDescent="0.25">
      <c r="A57" s="45"/>
      <c r="B57" s="45"/>
      <c r="C57" s="46"/>
      <c r="D57" s="46"/>
      <c r="E57" s="46"/>
      <c r="F57" s="46"/>
      <c r="G57" s="45"/>
      <c r="H57" s="45"/>
      <c r="I57" s="46"/>
      <c r="J57" s="46"/>
      <c r="K57" s="46"/>
      <c r="L57" s="45"/>
      <c r="M57" s="45"/>
    </row>
    <row r="58" spans="1:13" x14ac:dyDescent="0.25">
      <c r="A58" s="45"/>
      <c r="B58" s="45"/>
      <c r="C58" s="46"/>
      <c r="D58" s="46"/>
      <c r="E58" s="46"/>
      <c r="F58" s="46"/>
      <c r="G58" s="45"/>
      <c r="H58" s="45"/>
      <c r="I58" s="46"/>
      <c r="J58" s="46"/>
      <c r="K58" s="46"/>
      <c r="L58" s="45"/>
      <c r="M58" s="45"/>
    </row>
    <row r="59" spans="1:13" x14ac:dyDescent="0.25">
      <c r="A59" s="45"/>
      <c r="B59" s="45"/>
      <c r="C59" s="46"/>
      <c r="D59" s="46"/>
      <c r="E59" s="46"/>
      <c r="F59" s="46"/>
      <c r="G59" s="45"/>
      <c r="H59" s="45"/>
      <c r="I59" s="46"/>
      <c r="J59" s="46"/>
      <c r="K59" s="46"/>
      <c r="L59" s="45"/>
      <c r="M59" s="45"/>
    </row>
    <row r="60" spans="1:13" x14ac:dyDescent="0.25">
      <c r="A60" s="45"/>
      <c r="B60" s="45"/>
      <c r="C60" s="46"/>
      <c r="D60" s="46"/>
      <c r="E60" s="46"/>
      <c r="F60" s="46"/>
      <c r="G60" s="45"/>
      <c r="H60" s="45"/>
      <c r="I60" s="46"/>
      <c r="J60" s="46"/>
      <c r="K60" s="46"/>
      <c r="L60" s="45"/>
      <c r="M60" s="45"/>
    </row>
    <row r="61" spans="1:13" x14ac:dyDescent="0.25">
      <c r="A61" s="45"/>
      <c r="B61" s="45"/>
      <c r="C61" s="46"/>
      <c r="D61" s="46"/>
      <c r="E61" s="46"/>
      <c r="F61" s="46"/>
      <c r="G61" s="45"/>
      <c r="H61" s="45"/>
      <c r="I61" s="46"/>
      <c r="J61" s="46"/>
      <c r="K61" s="46"/>
      <c r="L61" s="45"/>
      <c r="M61" s="45"/>
    </row>
    <row r="62" spans="1:13" x14ac:dyDescent="0.25">
      <c r="A62" s="45"/>
      <c r="B62" s="45"/>
      <c r="C62" s="46"/>
      <c r="D62" s="46"/>
      <c r="E62" s="46"/>
      <c r="F62" s="46"/>
      <c r="G62" s="45"/>
      <c r="H62" s="45"/>
      <c r="I62" s="46"/>
      <c r="J62" s="46"/>
      <c r="K62" s="46"/>
      <c r="L62" s="45"/>
      <c r="M62" s="45"/>
    </row>
    <row r="63" spans="1:13" x14ac:dyDescent="0.25">
      <c r="A63" s="45"/>
      <c r="B63" s="45"/>
      <c r="C63" s="46"/>
      <c r="D63" s="46"/>
      <c r="E63" s="46"/>
      <c r="F63" s="46"/>
      <c r="G63" s="45"/>
      <c r="H63" s="45"/>
      <c r="I63" s="46"/>
      <c r="J63" s="46"/>
      <c r="K63" s="46"/>
      <c r="L63" s="45"/>
      <c r="M63" s="45"/>
    </row>
    <row r="64" spans="1:13" x14ac:dyDescent="0.25">
      <c r="A64" s="45"/>
      <c r="B64" s="45"/>
      <c r="C64" s="46"/>
      <c r="D64" s="46"/>
      <c r="E64" s="46"/>
      <c r="F64" s="46"/>
      <c r="G64" s="45"/>
      <c r="H64" s="45"/>
      <c r="I64" s="46"/>
      <c r="J64" s="46"/>
      <c r="K64" s="46"/>
      <c r="L64" s="45"/>
      <c r="M64" s="45"/>
    </row>
    <row r="65" spans="1:13" x14ac:dyDescent="0.25">
      <c r="A65" s="45"/>
      <c r="B65" s="45"/>
      <c r="C65" s="46"/>
      <c r="D65" s="46"/>
      <c r="E65" s="46"/>
      <c r="F65" s="46"/>
      <c r="G65" s="45"/>
      <c r="H65" s="45"/>
      <c r="I65" s="46"/>
      <c r="J65" s="46"/>
      <c r="K65" s="46"/>
      <c r="L65" s="45"/>
      <c r="M65" s="45"/>
    </row>
    <row r="66" spans="1:13" x14ac:dyDescent="0.25">
      <c r="A66" s="45"/>
      <c r="B66" s="45"/>
      <c r="C66" s="46"/>
      <c r="D66" s="46"/>
      <c r="E66" s="46"/>
      <c r="F66" s="46"/>
      <c r="G66" s="45"/>
      <c r="H66" s="45"/>
      <c r="I66" s="46"/>
      <c r="J66" s="46"/>
      <c r="K66" s="46"/>
      <c r="L66" s="45"/>
      <c r="M66" s="45"/>
    </row>
    <row r="67" spans="1:13" x14ac:dyDescent="0.25">
      <c r="A67" s="45"/>
      <c r="B67" s="45"/>
      <c r="C67" s="46"/>
      <c r="D67" s="46"/>
      <c r="E67" s="46"/>
      <c r="F67" s="46"/>
      <c r="G67" s="45"/>
      <c r="H67" s="45"/>
      <c r="I67" s="46"/>
      <c r="J67" s="46"/>
      <c r="K67" s="46"/>
      <c r="L67" s="45"/>
      <c r="M67" s="45"/>
    </row>
    <row r="68" spans="1:13" x14ac:dyDescent="0.25">
      <c r="A68" s="45"/>
      <c r="B68" s="45"/>
      <c r="C68" s="46"/>
      <c r="D68" s="46"/>
      <c r="E68" s="46"/>
      <c r="F68" s="46"/>
      <c r="G68" s="45"/>
      <c r="H68" s="45"/>
      <c r="I68" s="46"/>
      <c r="J68" s="46"/>
      <c r="K68" s="46"/>
      <c r="L68" s="45"/>
      <c r="M68" s="45"/>
    </row>
    <row r="69" spans="1:13" x14ac:dyDescent="0.25">
      <c r="A69" s="45"/>
      <c r="B69" s="45"/>
      <c r="C69" s="46"/>
      <c r="D69" s="46"/>
      <c r="E69" s="46"/>
      <c r="F69" s="46"/>
      <c r="G69" s="45"/>
      <c r="H69" s="45"/>
      <c r="I69" s="46"/>
      <c r="J69" s="46"/>
      <c r="K69" s="46"/>
      <c r="L69" s="45"/>
      <c r="M69" s="45"/>
    </row>
    <row r="70" spans="1:13" x14ac:dyDescent="0.25">
      <c r="A70" s="45"/>
      <c r="B70" s="45"/>
      <c r="C70" s="46"/>
      <c r="D70" s="46"/>
      <c r="E70" s="46"/>
      <c r="F70" s="46"/>
      <c r="G70" s="45"/>
      <c r="H70" s="45"/>
      <c r="I70" s="46"/>
      <c r="J70" s="46"/>
      <c r="K70" s="46"/>
      <c r="L70" s="45"/>
      <c r="M70" s="45"/>
    </row>
    <row r="71" spans="1:13" x14ac:dyDescent="0.25">
      <c r="A71" s="45"/>
      <c r="B71" s="45"/>
      <c r="C71" s="46"/>
      <c r="D71" s="46"/>
      <c r="E71" s="46"/>
      <c r="F71" s="46"/>
      <c r="G71" s="45"/>
      <c r="H71" s="45"/>
      <c r="I71" s="46"/>
      <c r="J71" s="46"/>
      <c r="K71" s="46"/>
      <c r="L71" s="45"/>
      <c r="M71" s="45"/>
    </row>
    <row r="72" spans="1:13" x14ac:dyDescent="0.25">
      <c r="A72" s="45"/>
      <c r="B72" s="45"/>
      <c r="C72" s="46"/>
      <c r="D72" s="46"/>
      <c r="E72" s="46"/>
      <c r="F72" s="46"/>
      <c r="G72" s="45"/>
      <c r="H72" s="45"/>
      <c r="I72" s="46"/>
      <c r="J72" s="46"/>
      <c r="K72" s="46"/>
      <c r="L72" s="45"/>
      <c r="M72" s="45"/>
    </row>
    <row r="73" spans="1:13" x14ac:dyDescent="0.25">
      <c r="A73" s="45"/>
      <c r="B73" s="45"/>
      <c r="C73" s="46"/>
      <c r="D73" s="46"/>
      <c r="E73" s="46"/>
      <c r="F73" s="46"/>
      <c r="G73" s="45"/>
      <c r="H73" s="45"/>
      <c r="I73" s="46"/>
      <c r="J73" s="46"/>
      <c r="K73" s="46"/>
      <c r="L73" s="45"/>
      <c r="M73" s="45"/>
    </row>
    <row r="74" spans="1:13" x14ac:dyDescent="0.25">
      <c r="A74" s="45"/>
      <c r="B74" s="45"/>
      <c r="C74" s="46"/>
      <c r="D74" s="46"/>
      <c r="E74" s="46"/>
      <c r="F74" s="46"/>
      <c r="G74" s="45"/>
      <c r="H74" s="45"/>
      <c r="I74" s="46"/>
      <c r="J74" s="46"/>
      <c r="K74" s="46"/>
      <c r="L74" s="45"/>
      <c r="M74" s="45"/>
    </row>
    <row r="75" spans="1:13" x14ac:dyDescent="0.25">
      <c r="A75" s="45"/>
      <c r="B75" s="45"/>
      <c r="C75" s="46"/>
      <c r="D75" s="46"/>
      <c r="E75" s="46"/>
      <c r="F75" s="46"/>
      <c r="G75" s="45"/>
      <c r="H75" s="45"/>
      <c r="I75" s="46"/>
      <c r="J75" s="46"/>
      <c r="K75" s="46"/>
      <c r="L75" s="45"/>
      <c r="M75" s="45"/>
    </row>
    <row r="76" spans="1:13" x14ac:dyDescent="0.25">
      <c r="A76" s="45"/>
      <c r="B76" s="45"/>
      <c r="C76" s="46"/>
      <c r="D76" s="46"/>
      <c r="E76" s="46"/>
      <c r="F76" s="46"/>
      <c r="G76" s="45"/>
      <c r="H76" s="45"/>
      <c r="I76" s="46"/>
      <c r="J76" s="46"/>
      <c r="K76" s="46"/>
      <c r="L76" s="45"/>
      <c r="M76" s="45"/>
    </row>
    <row r="77" spans="1:13" x14ac:dyDescent="0.25">
      <c r="A77" s="45"/>
      <c r="B77" s="45"/>
      <c r="C77" s="46"/>
      <c r="D77" s="46"/>
      <c r="E77" s="46"/>
      <c r="F77" s="46"/>
      <c r="G77" s="45"/>
      <c r="H77" s="45"/>
      <c r="I77" s="46"/>
      <c r="J77" s="46"/>
      <c r="K77" s="46"/>
      <c r="L77" s="45"/>
      <c r="M77" s="45"/>
    </row>
    <row r="78" spans="1:13" x14ac:dyDescent="0.25">
      <c r="A78" s="45"/>
      <c r="B78" s="45"/>
      <c r="C78" s="46"/>
      <c r="D78" s="46"/>
      <c r="E78" s="46"/>
      <c r="F78" s="46"/>
      <c r="G78" s="45"/>
      <c r="H78" s="45"/>
      <c r="I78" s="46"/>
      <c r="J78" s="46"/>
      <c r="K78" s="46"/>
      <c r="L78" s="45"/>
      <c r="M78" s="45"/>
    </row>
    <row r="79" spans="1:13" x14ac:dyDescent="0.25">
      <c r="A79" s="45"/>
      <c r="B79" s="45"/>
      <c r="C79" s="46"/>
      <c r="D79" s="46"/>
      <c r="E79" s="46"/>
      <c r="F79" s="46"/>
      <c r="G79" s="45"/>
      <c r="H79" s="45"/>
      <c r="I79" s="46"/>
      <c r="J79" s="46"/>
      <c r="K79" s="46"/>
      <c r="L79" s="45"/>
      <c r="M79" s="45"/>
    </row>
    <row r="80" spans="1:13" x14ac:dyDescent="0.25">
      <c r="A80" s="45"/>
      <c r="B80" s="45"/>
      <c r="C80" s="46"/>
      <c r="D80" s="46"/>
      <c r="E80" s="46"/>
      <c r="F80" s="46"/>
      <c r="G80" s="45"/>
      <c r="H80" s="45"/>
      <c r="I80" s="46"/>
      <c r="J80" s="46"/>
      <c r="K80" s="46"/>
      <c r="L80" s="45"/>
      <c r="M80" s="45"/>
    </row>
    <row r="81" spans="1:13" x14ac:dyDescent="0.25">
      <c r="A81" s="45"/>
      <c r="B81" s="45"/>
      <c r="C81" s="46"/>
      <c r="D81" s="46"/>
      <c r="E81" s="46"/>
      <c r="F81" s="46"/>
      <c r="G81" s="45"/>
      <c r="H81" s="45"/>
      <c r="I81" s="46"/>
      <c r="J81" s="46"/>
      <c r="K81" s="46"/>
      <c r="L81" s="45"/>
      <c r="M81" s="45"/>
    </row>
    <row r="82" spans="1:13" x14ac:dyDescent="0.25">
      <c r="A82" s="45"/>
      <c r="B82" s="45"/>
      <c r="C82" s="46"/>
      <c r="D82" s="46"/>
      <c r="E82" s="46"/>
      <c r="F82" s="46"/>
      <c r="G82" s="45"/>
      <c r="H82" s="45"/>
      <c r="I82" s="46"/>
      <c r="J82" s="46"/>
      <c r="K82" s="46"/>
      <c r="L82" s="45"/>
      <c r="M82" s="45"/>
    </row>
    <row r="83" spans="1:13" x14ac:dyDescent="0.25">
      <c r="A83" s="45"/>
      <c r="B83" s="45"/>
      <c r="C83" s="46"/>
      <c r="D83" s="46"/>
      <c r="E83" s="46"/>
      <c r="F83" s="46"/>
      <c r="G83" s="45"/>
      <c r="H83" s="45"/>
      <c r="I83" s="46"/>
      <c r="J83" s="46"/>
      <c r="K83" s="46"/>
      <c r="L83" s="45"/>
      <c r="M83" s="45"/>
    </row>
    <row r="84" spans="1:13" x14ac:dyDescent="0.25">
      <c r="A84" s="45"/>
      <c r="B84" s="45"/>
      <c r="C84" s="46"/>
      <c r="D84" s="46"/>
      <c r="E84" s="46"/>
      <c r="F84" s="46"/>
      <c r="G84" s="45"/>
      <c r="H84" s="45"/>
      <c r="I84" s="46"/>
      <c r="J84" s="46"/>
      <c r="K84" s="46"/>
      <c r="L84" s="45"/>
      <c r="M84" s="45"/>
    </row>
    <row r="85" spans="1:13" x14ac:dyDescent="0.25">
      <c r="A85" s="45"/>
      <c r="B85" s="45"/>
      <c r="C85" s="46"/>
      <c r="D85" s="46"/>
      <c r="E85" s="46"/>
      <c r="F85" s="46"/>
      <c r="G85" s="45"/>
      <c r="H85" s="45"/>
      <c r="I85" s="46"/>
      <c r="J85" s="46"/>
      <c r="K85" s="46"/>
      <c r="L85" s="45"/>
      <c r="M85" s="45"/>
    </row>
    <row r="86" spans="1:13" x14ac:dyDescent="0.25">
      <c r="A86" s="45"/>
      <c r="B86" s="45"/>
      <c r="C86" s="46"/>
      <c r="D86" s="46"/>
      <c r="E86" s="46"/>
      <c r="F86" s="46"/>
      <c r="G86" s="45"/>
      <c r="H86" s="45"/>
      <c r="I86" s="46"/>
      <c r="J86" s="46"/>
      <c r="K86" s="46"/>
      <c r="L86" s="45"/>
      <c r="M86" s="45"/>
    </row>
    <row r="87" spans="1:13" x14ac:dyDescent="0.25">
      <c r="A87" s="45"/>
      <c r="B87" s="45"/>
      <c r="C87" s="46"/>
      <c r="D87" s="46"/>
      <c r="E87" s="46"/>
      <c r="F87" s="46"/>
      <c r="G87" s="45"/>
      <c r="H87" s="45"/>
      <c r="I87" s="46"/>
      <c r="J87" s="46"/>
      <c r="K87" s="46"/>
      <c r="L87" s="45"/>
      <c r="M87" s="45"/>
    </row>
    <row r="88" spans="1:13" x14ac:dyDescent="0.25">
      <c r="A88" s="45"/>
      <c r="B88" s="45"/>
      <c r="C88" s="46"/>
      <c r="D88" s="46"/>
      <c r="E88" s="46"/>
      <c r="F88" s="46"/>
      <c r="G88" s="45"/>
      <c r="H88" s="45"/>
      <c r="I88" s="46"/>
      <c r="J88" s="46"/>
      <c r="K88" s="46"/>
      <c r="L88" s="45"/>
      <c r="M88" s="45"/>
    </row>
    <row r="103" spans="3:9" x14ac:dyDescent="0.25">
      <c r="C103"/>
      <c r="D103"/>
      <c r="E103"/>
      <c r="F103"/>
      <c r="G103"/>
      <c r="H103"/>
      <c r="I103"/>
    </row>
    <row r="104" spans="3:9" x14ac:dyDescent="0.25">
      <c r="C104"/>
      <c r="D104"/>
      <c r="E104"/>
      <c r="F104"/>
      <c r="G104"/>
      <c r="H104"/>
      <c r="I104"/>
    </row>
    <row r="105" spans="3:9" x14ac:dyDescent="0.25">
      <c r="C105"/>
      <c r="D105"/>
      <c r="E105"/>
      <c r="F105"/>
      <c r="G105"/>
      <c r="H105"/>
      <c r="I105"/>
    </row>
    <row r="106" spans="3:9" x14ac:dyDescent="0.25">
      <c r="C106"/>
      <c r="D106"/>
      <c r="E106"/>
      <c r="F106"/>
      <c r="G106"/>
      <c r="H106"/>
      <c r="I106"/>
    </row>
    <row r="107" spans="3:9" x14ac:dyDescent="0.25">
      <c r="C107"/>
      <c r="D107"/>
      <c r="E107"/>
      <c r="F107"/>
      <c r="G107"/>
      <c r="H107"/>
      <c r="I107"/>
    </row>
    <row r="108" spans="3:9" x14ac:dyDescent="0.25">
      <c r="C108"/>
      <c r="D108"/>
      <c r="E108"/>
      <c r="F108"/>
      <c r="G108"/>
      <c r="H108"/>
      <c r="I108"/>
    </row>
    <row r="109" spans="3:9" x14ac:dyDescent="0.25">
      <c r="C109"/>
      <c r="D109"/>
      <c r="E109"/>
      <c r="F109"/>
      <c r="G109"/>
      <c r="H109"/>
      <c r="I109"/>
    </row>
    <row r="110" spans="3:9" x14ac:dyDescent="0.25">
      <c r="C110"/>
      <c r="D110"/>
      <c r="E110"/>
      <c r="F110"/>
      <c r="G110"/>
      <c r="H110"/>
      <c r="I110"/>
    </row>
    <row r="111" spans="3:9" x14ac:dyDescent="0.25">
      <c r="C111"/>
      <c r="D111"/>
      <c r="E111"/>
      <c r="F111"/>
      <c r="G111"/>
      <c r="H111"/>
      <c r="I111"/>
    </row>
    <row r="112" spans="3:9" x14ac:dyDescent="0.25">
      <c r="C112"/>
      <c r="D112"/>
      <c r="E112"/>
      <c r="F112"/>
      <c r="G112"/>
      <c r="H112"/>
      <c r="I112"/>
    </row>
    <row r="113" spans="3:9" x14ac:dyDescent="0.25">
      <c r="C113"/>
      <c r="D113"/>
      <c r="E113"/>
      <c r="F113"/>
      <c r="G113"/>
      <c r="H113"/>
      <c r="I113"/>
    </row>
    <row r="114" spans="3:9" x14ac:dyDescent="0.25">
      <c r="C114"/>
      <c r="D114"/>
      <c r="E114"/>
      <c r="F114"/>
      <c r="G114"/>
      <c r="H114"/>
      <c r="I114"/>
    </row>
    <row r="115" spans="3:9" x14ac:dyDescent="0.25">
      <c r="C115"/>
      <c r="D115"/>
      <c r="E115"/>
      <c r="F115"/>
      <c r="G115"/>
      <c r="H115"/>
      <c r="I115"/>
    </row>
    <row r="116" spans="3:9" x14ac:dyDescent="0.25">
      <c r="C116"/>
      <c r="D116"/>
      <c r="E116"/>
      <c r="F116"/>
      <c r="G116"/>
      <c r="H116"/>
      <c r="I116"/>
    </row>
    <row r="117" spans="3:9" x14ac:dyDescent="0.25">
      <c r="C117"/>
      <c r="D117"/>
      <c r="E117"/>
      <c r="F117"/>
      <c r="G117"/>
      <c r="H117"/>
      <c r="I117"/>
    </row>
    <row r="118" spans="3:9" x14ac:dyDescent="0.25">
      <c r="C118"/>
      <c r="D118"/>
      <c r="E118"/>
      <c r="F118"/>
      <c r="G118"/>
      <c r="H118"/>
      <c r="I118"/>
    </row>
    <row r="119" spans="3:9" x14ac:dyDescent="0.25">
      <c r="C119"/>
      <c r="D119"/>
      <c r="E119"/>
      <c r="F119"/>
      <c r="G119"/>
      <c r="H119"/>
      <c r="I119"/>
    </row>
    <row r="120" spans="3:9" x14ac:dyDescent="0.25">
      <c r="C120"/>
      <c r="D120"/>
      <c r="E120"/>
      <c r="F120"/>
      <c r="G120"/>
      <c r="H120"/>
      <c r="I120"/>
    </row>
    <row r="121" spans="3:9" x14ac:dyDescent="0.25">
      <c r="C121"/>
      <c r="D121"/>
      <c r="E121"/>
      <c r="F121"/>
      <c r="G121"/>
      <c r="H121"/>
      <c r="I121"/>
    </row>
    <row r="122" spans="3:9" x14ac:dyDescent="0.25">
      <c r="C122"/>
      <c r="D122"/>
      <c r="E122"/>
      <c r="F122"/>
      <c r="G122"/>
      <c r="H122"/>
      <c r="I122"/>
    </row>
    <row r="123" spans="3:9" x14ac:dyDescent="0.25">
      <c r="C123"/>
      <c r="D123"/>
      <c r="E123"/>
      <c r="F123"/>
      <c r="G123"/>
      <c r="H123"/>
      <c r="I123"/>
    </row>
    <row r="124" spans="3:9" x14ac:dyDescent="0.25">
      <c r="C124"/>
      <c r="D124"/>
      <c r="E124"/>
      <c r="F124"/>
      <c r="G124"/>
      <c r="H124"/>
      <c r="I124"/>
    </row>
    <row r="125" spans="3:9" x14ac:dyDescent="0.25">
      <c r="C125"/>
      <c r="D125"/>
      <c r="E125"/>
      <c r="F125"/>
      <c r="G125"/>
      <c r="H125"/>
      <c r="I125"/>
    </row>
    <row r="126" spans="3:9" x14ac:dyDescent="0.25">
      <c r="C126"/>
      <c r="D126"/>
      <c r="E126"/>
      <c r="F126"/>
      <c r="G126"/>
      <c r="H126"/>
      <c r="I126"/>
    </row>
    <row r="127" spans="3:9" x14ac:dyDescent="0.25">
      <c r="C127"/>
      <c r="D127"/>
      <c r="E127"/>
      <c r="F127"/>
      <c r="G127"/>
      <c r="H127"/>
      <c r="I127"/>
    </row>
    <row r="128" spans="3:9" x14ac:dyDescent="0.25">
      <c r="C128"/>
      <c r="D128"/>
      <c r="E128"/>
      <c r="F128"/>
      <c r="G128"/>
      <c r="H128"/>
      <c r="I128"/>
    </row>
    <row r="129" spans="3:9" x14ac:dyDescent="0.25">
      <c r="C129"/>
      <c r="D129"/>
      <c r="E129"/>
      <c r="F129"/>
      <c r="G129"/>
      <c r="H129"/>
      <c r="I129"/>
    </row>
    <row r="130" spans="3:9" x14ac:dyDescent="0.25">
      <c r="C130"/>
      <c r="D130"/>
      <c r="E130"/>
      <c r="F130"/>
      <c r="G130"/>
      <c r="H130"/>
      <c r="I130"/>
    </row>
    <row r="131" spans="3:9" x14ac:dyDescent="0.25">
      <c r="C131"/>
      <c r="D131"/>
      <c r="E131"/>
      <c r="F131"/>
      <c r="G131"/>
      <c r="H131"/>
      <c r="I131"/>
    </row>
    <row r="132" spans="3:9" x14ac:dyDescent="0.25">
      <c r="C132"/>
      <c r="D132"/>
      <c r="E132"/>
      <c r="F132"/>
      <c r="G132"/>
      <c r="H132"/>
      <c r="I132"/>
    </row>
    <row r="133" spans="3:9" x14ac:dyDescent="0.25">
      <c r="C133"/>
      <c r="D133"/>
      <c r="E133"/>
      <c r="F133"/>
      <c r="G133"/>
      <c r="H133"/>
      <c r="I133"/>
    </row>
    <row r="134" spans="3:9" x14ac:dyDescent="0.25">
      <c r="C134"/>
      <c r="D134"/>
      <c r="E134"/>
      <c r="F134"/>
      <c r="G134"/>
      <c r="H134"/>
      <c r="I134"/>
    </row>
    <row r="135" spans="3:9" x14ac:dyDescent="0.25">
      <c r="C135"/>
      <c r="D135"/>
      <c r="E135"/>
      <c r="F135"/>
      <c r="G135"/>
      <c r="H135"/>
      <c r="I135"/>
    </row>
    <row r="136" spans="3:9" x14ac:dyDescent="0.25">
      <c r="C136"/>
      <c r="D136"/>
      <c r="E136"/>
      <c r="F136"/>
      <c r="G136"/>
      <c r="H136"/>
      <c r="I136"/>
    </row>
    <row r="137" spans="3:9" x14ac:dyDescent="0.25">
      <c r="C137"/>
      <c r="D137"/>
      <c r="E137"/>
      <c r="F137"/>
      <c r="G137"/>
      <c r="H137"/>
      <c r="I137"/>
    </row>
    <row r="138" spans="3:9" x14ac:dyDescent="0.25">
      <c r="C138"/>
      <c r="D138"/>
      <c r="E138"/>
      <c r="F138"/>
      <c r="G138"/>
      <c r="H138"/>
      <c r="I138"/>
    </row>
    <row r="139" spans="3:9" x14ac:dyDescent="0.25">
      <c r="C139"/>
      <c r="D139"/>
      <c r="E139"/>
      <c r="F139"/>
      <c r="G139"/>
      <c r="H139"/>
      <c r="I139"/>
    </row>
  </sheetData>
  <mergeCells count="8">
    <mergeCell ref="B36:C36"/>
    <mergeCell ref="A1:L2"/>
    <mergeCell ref="J17:L17"/>
    <mergeCell ref="B35:C35"/>
    <mergeCell ref="B17:B18"/>
    <mergeCell ref="C17:C18"/>
    <mergeCell ref="D17:F17"/>
    <mergeCell ref="G17:I17"/>
  </mergeCells>
  <conditionalFormatting sqref="D19:L34">
    <cfRule type="cellIs" dxfId="877" priority="1" operator="equal">
      <formula>0</formula>
    </cfRule>
    <cfRule type="cellIs" dxfId="876" priority="2" operator="greaterThan">
      <formula>0</formula>
    </cfRule>
  </conditionalFormatting>
  <pageMargins left="1.88" right="0.7" top="0.75" bottom="0.75" header="0.3" footer="0.3"/>
  <pageSetup paperSize="9" scale="46" orientation="landscape" horizontalDpi="4294967293" r:id="rId1"/>
  <ignoredErrors>
    <ignoredError sqref="G36" evalError="1"/>
  </ignoredErrors>
  <drawing r:id="rId2"/>
  <extLst>
    <ext xmlns:x14="http://schemas.microsoft.com/office/spreadsheetml/2009/9/main" uri="{A8765BA9-456A-4dab-B4F3-ACF838C121DE}">
      <x14:slicerList>
        <x14:slicer r:id="rId3"/>
      </x14:slicerList>
    </ext>
    <ext xmlns:x15="http://schemas.microsoft.com/office/spreadsheetml/2010/11/main" uri="{7E03D99C-DC04-49d9-9315-930204A7B6E9}">
      <x15:timelineRefs>
        <x15:timelineRef r:id="rId4"/>
      </x15:timeline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8A88D9-AC76-4DA0-9B80-546C61289D9C}">
  <dimension ref="A3:AP67"/>
  <sheetViews>
    <sheetView topLeftCell="A4" workbookViewId="0">
      <selection activeCell="F13" sqref="F13"/>
    </sheetView>
  </sheetViews>
  <sheetFormatPr defaultColWidth="8.7109375" defaultRowHeight="15" x14ac:dyDescent="0.25"/>
  <cols>
    <col min="1" max="1" width="26.5703125" style="26" bestFit="1" customWidth="1"/>
    <col min="2" max="2" width="16.7109375" style="41" customWidth="1"/>
    <col min="3" max="3" width="21" style="41" customWidth="1"/>
    <col min="4" max="4" width="9.42578125" style="41" customWidth="1"/>
    <col min="5" max="5" width="23.5703125" style="41" customWidth="1"/>
    <col min="6" max="7" width="14.85546875" style="26" customWidth="1"/>
    <col min="8" max="8" width="8.7109375" style="26"/>
    <col min="9" max="9" width="24.140625" style="26" customWidth="1"/>
    <col min="10" max="10" width="17.85546875" style="26" customWidth="1"/>
    <col min="11" max="11" width="13.42578125" style="26" customWidth="1"/>
    <col min="12" max="13" width="8.7109375" style="26"/>
    <col min="14" max="14" width="21.7109375" style="26" bestFit="1" customWidth="1"/>
    <col min="15" max="15" width="18.85546875" style="26" bestFit="1" customWidth="1"/>
    <col min="16" max="22" width="8.7109375" style="26"/>
    <col min="23" max="23" width="14.85546875" style="26" customWidth="1"/>
    <col min="24" max="29" width="8.7109375" style="26"/>
    <col min="30" max="30" width="21.7109375" style="26" bestFit="1" customWidth="1"/>
    <col min="31" max="36" width="8.7109375" style="26"/>
    <col min="37" max="37" width="19.85546875" style="26" bestFit="1" customWidth="1"/>
    <col min="38" max="38" width="8.7109375" style="26" bestFit="1" customWidth="1"/>
    <col min="39" max="16384" width="8.7109375" style="26"/>
  </cols>
  <sheetData>
    <row r="3" spans="1:42" ht="45" x14ac:dyDescent="0.25">
      <c r="A3" s="34" t="s">
        <v>32</v>
      </c>
      <c r="B3" s="40" t="s">
        <v>33</v>
      </c>
      <c r="C3" s="2" t="s">
        <v>34</v>
      </c>
      <c r="D3"/>
      <c r="E3" s="34" t="s">
        <v>32</v>
      </c>
      <c r="F3" s="38" t="s">
        <v>35</v>
      </c>
      <c r="G3" s="2" t="s">
        <v>36</v>
      </c>
      <c r="H3"/>
      <c r="I3" s="34" t="s">
        <v>32</v>
      </c>
      <c r="J3" s="38" t="s">
        <v>37</v>
      </c>
      <c r="K3" s="2" t="s">
        <v>38</v>
      </c>
      <c r="N3" s="38" t="s">
        <v>34</v>
      </c>
      <c r="O3" s="40" t="s">
        <v>33</v>
      </c>
      <c r="P3" s="41"/>
      <c r="Q3" s="41"/>
      <c r="R3" s="41"/>
      <c r="S3"/>
      <c r="T3"/>
      <c r="W3" s="38" t="s">
        <v>38</v>
      </c>
      <c r="X3" s="38" t="s">
        <v>37</v>
      </c>
      <c r="Y3" s="41"/>
      <c r="Z3" s="41"/>
      <c r="AA3"/>
      <c r="AB3"/>
      <c r="AC3"/>
      <c r="AD3" s="38" t="s">
        <v>36</v>
      </c>
      <c r="AE3" s="38" t="s">
        <v>35</v>
      </c>
      <c r="AF3" s="41"/>
      <c r="AG3" s="41"/>
      <c r="AH3"/>
      <c r="AK3" s="40" t="s">
        <v>33</v>
      </c>
      <c r="AL3" s="2" t="s">
        <v>34</v>
      </c>
      <c r="AM3"/>
      <c r="AN3"/>
      <c r="AO3"/>
      <c r="AP3"/>
    </row>
    <row r="4" spans="1:42" s="2" customFormat="1" ht="30" x14ac:dyDescent="0.25">
      <c r="A4" s="26" t="s">
        <v>39</v>
      </c>
      <c r="B4" s="26" t="s">
        <v>6</v>
      </c>
      <c r="C4" s="127">
        <v>18</v>
      </c>
      <c r="D4"/>
      <c r="E4" s="26" t="s">
        <v>39</v>
      </c>
      <c r="F4" s="26" t="s">
        <v>40</v>
      </c>
      <c r="G4" s="127">
        <v>1</v>
      </c>
      <c r="H4"/>
      <c r="I4" s="26" t="s">
        <v>39</v>
      </c>
      <c r="J4" s="26" t="s">
        <v>40</v>
      </c>
      <c r="K4" s="127">
        <v>21</v>
      </c>
      <c r="N4" s="34" t="s">
        <v>32</v>
      </c>
      <c r="O4" s="41" t="s">
        <v>8</v>
      </c>
      <c r="P4" s="26" t="s">
        <v>6</v>
      </c>
      <c r="Q4" s="26" t="s">
        <v>7</v>
      </c>
      <c r="R4" s="2" t="s">
        <v>41</v>
      </c>
      <c r="S4"/>
      <c r="T4"/>
      <c r="W4" s="34" t="s">
        <v>32</v>
      </c>
      <c r="X4" s="26" t="s">
        <v>40</v>
      </c>
      <c r="Y4" s="26" t="s">
        <v>42</v>
      </c>
      <c r="Z4" s="2" t="s">
        <v>41</v>
      </c>
      <c r="AA4"/>
      <c r="AB4"/>
      <c r="AC4"/>
      <c r="AD4" s="34" t="s">
        <v>32</v>
      </c>
      <c r="AE4" s="26" t="s">
        <v>40</v>
      </c>
      <c r="AF4" s="26" t="s">
        <v>43</v>
      </c>
      <c r="AG4" s="2" t="s">
        <v>41</v>
      </c>
      <c r="AH4"/>
      <c r="AK4" s="26" t="s">
        <v>8</v>
      </c>
      <c r="AL4" s="42">
        <v>0.11855670103092783</v>
      </c>
      <c r="AM4"/>
      <c r="AN4"/>
      <c r="AO4"/>
      <c r="AP4"/>
    </row>
    <row r="5" spans="1:42" x14ac:dyDescent="0.25">
      <c r="A5" s="26" t="s">
        <v>39</v>
      </c>
      <c r="B5" s="26" t="s">
        <v>7</v>
      </c>
      <c r="C5" s="127">
        <v>3</v>
      </c>
      <c r="D5"/>
      <c r="E5" s="26" t="s">
        <v>39</v>
      </c>
      <c r="F5" s="26" t="s">
        <v>43</v>
      </c>
      <c r="G5" s="127"/>
      <c r="H5"/>
      <c r="I5" s="26" t="s">
        <v>39</v>
      </c>
      <c r="J5" s="26" t="s">
        <v>43</v>
      </c>
      <c r="K5" s="127"/>
      <c r="N5" s="26" t="s">
        <v>39</v>
      </c>
      <c r="O5" s="128"/>
      <c r="P5" s="128">
        <v>18</v>
      </c>
      <c r="Q5" s="128">
        <v>3</v>
      </c>
      <c r="R5" s="127">
        <v>21</v>
      </c>
      <c r="S5"/>
      <c r="T5"/>
      <c r="W5" s="26" t="s">
        <v>39</v>
      </c>
      <c r="X5" s="128">
        <v>21</v>
      </c>
      <c r="Y5" s="128"/>
      <c r="Z5" s="127">
        <v>21</v>
      </c>
      <c r="AA5"/>
      <c r="AB5"/>
      <c r="AC5"/>
      <c r="AD5" s="26" t="s">
        <v>39</v>
      </c>
      <c r="AE5" s="128">
        <v>1</v>
      </c>
      <c r="AF5" s="128"/>
      <c r="AG5" s="127">
        <v>1</v>
      </c>
      <c r="AH5"/>
      <c r="AK5" s="26" t="s">
        <v>6</v>
      </c>
      <c r="AL5" s="42">
        <v>0.61855670103092786</v>
      </c>
      <c r="AM5"/>
      <c r="AN5"/>
      <c r="AO5"/>
      <c r="AP5"/>
    </row>
    <row r="6" spans="1:42" x14ac:dyDescent="0.25">
      <c r="A6" s="26" t="s">
        <v>39</v>
      </c>
      <c r="B6" s="26" t="s">
        <v>43</v>
      </c>
      <c r="C6" s="127"/>
      <c r="D6"/>
      <c r="E6" s="26" t="s">
        <v>44</v>
      </c>
      <c r="F6" s="26" t="s">
        <v>40</v>
      </c>
      <c r="G6" s="127">
        <v>5</v>
      </c>
      <c r="H6"/>
      <c r="I6" s="26" t="s">
        <v>44</v>
      </c>
      <c r="J6" s="26" t="s">
        <v>40</v>
      </c>
      <c r="K6" s="127">
        <v>8</v>
      </c>
      <c r="N6" s="26" t="s">
        <v>44</v>
      </c>
      <c r="O6" s="128">
        <v>4</v>
      </c>
      <c r="P6" s="128">
        <v>2</v>
      </c>
      <c r="Q6" s="128">
        <v>3</v>
      </c>
      <c r="R6" s="127">
        <v>9</v>
      </c>
      <c r="S6"/>
      <c r="T6"/>
      <c r="W6" s="26" t="s">
        <v>44</v>
      </c>
      <c r="X6" s="128">
        <v>8</v>
      </c>
      <c r="Y6" s="128"/>
      <c r="Z6" s="127">
        <v>8</v>
      </c>
      <c r="AA6"/>
      <c r="AB6"/>
      <c r="AC6"/>
      <c r="AD6" s="26" t="s">
        <v>44</v>
      </c>
      <c r="AE6" s="128">
        <v>5</v>
      </c>
      <c r="AF6" s="128"/>
      <c r="AG6" s="127">
        <v>5</v>
      </c>
      <c r="AH6"/>
      <c r="AK6" s="26" t="s">
        <v>7</v>
      </c>
      <c r="AL6" s="42">
        <v>0.26288659793814434</v>
      </c>
      <c r="AM6"/>
      <c r="AN6"/>
      <c r="AO6"/>
      <c r="AP6"/>
    </row>
    <row r="7" spans="1:42" x14ac:dyDescent="0.25">
      <c r="A7" s="26" t="s">
        <v>44</v>
      </c>
      <c r="B7" s="26" t="s">
        <v>8</v>
      </c>
      <c r="C7" s="127">
        <v>4</v>
      </c>
      <c r="D7"/>
      <c r="E7" s="26" t="s">
        <v>44</v>
      </c>
      <c r="F7" s="26" t="s">
        <v>43</v>
      </c>
      <c r="G7" s="127"/>
      <c r="H7"/>
      <c r="I7" s="26" t="s">
        <v>44</v>
      </c>
      <c r="J7" s="26" t="s">
        <v>43</v>
      </c>
      <c r="K7" s="127"/>
      <c r="N7" s="26" t="s">
        <v>45</v>
      </c>
      <c r="O7" s="128">
        <v>6</v>
      </c>
      <c r="P7" s="128">
        <v>7</v>
      </c>
      <c r="Q7" s="128">
        <v>3</v>
      </c>
      <c r="R7" s="127">
        <v>16</v>
      </c>
      <c r="S7"/>
      <c r="T7"/>
      <c r="W7" s="26" t="s">
        <v>45</v>
      </c>
      <c r="X7" s="128">
        <v>5</v>
      </c>
      <c r="Y7" s="128"/>
      <c r="Z7" s="127">
        <v>5</v>
      </c>
      <c r="AA7"/>
      <c r="AB7"/>
      <c r="AC7"/>
      <c r="AD7" s="26" t="s">
        <v>45</v>
      </c>
      <c r="AE7" s="128">
        <v>7</v>
      </c>
      <c r="AF7" s="128"/>
      <c r="AG7" s="127">
        <v>7</v>
      </c>
      <c r="AH7"/>
      <c r="AK7" s="26" t="s">
        <v>41</v>
      </c>
      <c r="AL7" s="42">
        <v>1</v>
      </c>
      <c r="AM7"/>
      <c r="AN7"/>
      <c r="AO7"/>
      <c r="AP7"/>
    </row>
    <row r="8" spans="1:42" x14ac:dyDescent="0.25">
      <c r="A8" s="26" t="s">
        <v>44</v>
      </c>
      <c r="B8" s="26" t="s">
        <v>6</v>
      </c>
      <c r="C8" s="127">
        <v>2</v>
      </c>
      <c r="D8"/>
      <c r="E8" s="26" t="s">
        <v>45</v>
      </c>
      <c r="F8" s="26" t="s">
        <v>40</v>
      </c>
      <c r="G8" s="127">
        <v>7</v>
      </c>
      <c r="H8"/>
      <c r="I8" s="26" t="s">
        <v>45</v>
      </c>
      <c r="J8" s="26" t="s">
        <v>40</v>
      </c>
      <c r="K8" s="127">
        <v>5</v>
      </c>
      <c r="N8" s="26" t="s">
        <v>46</v>
      </c>
      <c r="O8" s="128">
        <v>2</v>
      </c>
      <c r="P8" s="128">
        <v>11</v>
      </c>
      <c r="Q8" s="128">
        <v>4</v>
      </c>
      <c r="R8" s="127">
        <v>17</v>
      </c>
      <c r="S8"/>
      <c r="T8"/>
      <c r="W8" s="26" t="s">
        <v>46</v>
      </c>
      <c r="X8" s="128">
        <v>7</v>
      </c>
      <c r="Y8" s="128"/>
      <c r="Z8" s="127">
        <v>7</v>
      </c>
      <c r="AA8"/>
      <c r="AB8"/>
      <c r="AC8"/>
      <c r="AD8" s="26" t="s">
        <v>46</v>
      </c>
      <c r="AE8" s="128">
        <v>5</v>
      </c>
      <c r="AF8" s="128"/>
      <c r="AG8" s="127">
        <v>5</v>
      </c>
      <c r="AH8"/>
      <c r="AK8"/>
      <c r="AL8"/>
      <c r="AM8"/>
      <c r="AN8"/>
      <c r="AO8"/>
      <c r="AP8"/>
    </row>
    <row r="9" spans="1:42" x14ac:dyDescent="0.25">
      <c r="A9" s="26" t="s">
        <v>44</v>
      </c>
      <c r="B9" s="26" t="s">
        <v>7</v>
      </c>
      <c r="C9" s="127">
        <v>3</v>
      </c>
      <c r="D9"/>
      <c r="E9" s="26" t="s">
        <v>45</v>
      </c>
      <c r="F9" s="26" t="s">
        <v>43</v>
      </c>
      <c r="G9" s="127"/>
      <c r="H9"/>
      <c r="I9" s="26" t="s">
        <v>45</v>
      </c>
      <c r="J9" s="26" t="s">
        <v>43</v>
      </c>
      <c r="K9" s="127"/>
      <c r="N9" s="26" t="s">
        <v>47</v>
      </c>
      <c r="O9" s="128"/>
      <c r="P9" s="128">
        <v>5</v>
      </c>
      <c r="Q9" s="128">
        <v>1</v>
      </c>
      <c r="R9" s="127">
        <v>6</v>
      </c>
      <c r="S9"/>
      <c r="T9"/>
      <c r="W9" s="26" t="s">
        <v>47</v>
      </c>
      <c r="X9" s="128">
        <v>15</v>
      </c>
      <c r="Y9" s="128"/>
      <c r="Z9" s="127">
        <v>15</v>
      </c>
      <c r="AA9"/>
      <c r="AB9"/>
      <c r="AC9"/>
      <c r="AD9" s="26" t="s">
        <v>47</v>
      </c>
      <c r="AE9" s="128"/>
      <c r="AF9" s="128"/>
      <c r="AG9" s="127"/>
      <c r="AH9"/>
      <c r="AK9"/>
      <c r="AL9"/>
      <c r="AM9"/>
      <c r="AN9"/>
      <c r="AO9"/>
      <c r="AP9"/>
    </row>
    <row r="10" spans="1:42" x14ac:dyDescent="0.25">
      <c r="A10" s="26" t="s">
        <v>44</v>
      </c>
      <c r="B10" s="26" t="s">
        <v>43</v>
      </c>
      <c r="C10" s="127"/>
      <c r="D10"/>
      <c r="E10" s="26" t="s">
        <v>46</v>
      </c>
      <c r="F10" s="26" t="s">
        <v>40</v>
      </c>
      <c r="G10" s="127">
        <v>5</v>
      </c>
      <c r="H10"/>
      <c r="I10" s="26" t="s">
        <v>46</v>
      </c>
      <c r="J10" s="26" t="s">
        <v>40</v>
      </c>
      <c r="K10" s="127">
        <v>7</v>
      </c>
      <c r="N10" s="26" t="s">
        <v>48</v>
      </c>
      <c r="O10" s="128"/>
      <c r="P10" s="128">
        <v>7</v>
      </c>
      <c r="Q10" s="128">
        <v>5</v>
      </c>
      <c r="R10" s="127">
        <v>12</v>
      </c>
      <c r="S10"/>
      <c r="T10"/>
      <c r="W10" s="26" t="s">
        <v>48</v>
      </c>
      <c r="X10" s="128">
        <v>8</v>
      </c>
      <c r="Y10" s="128"/>
      <c r="Z10" s="127">
        <v>8</v>
      </c>
      <c r="AA10"/>
      <c r="AB10"/>
      <c r="AC10"/>
      <c r="AD10" s="26" t="s">
        <v>48</v>
      </c>
      <c r="AE10" s="128">
        <v>5</v>
      </c>
      <c r="AF10" s="128"/>
      <c r="AG10" s="127">
        <v>5</v>
      </c>
      <c r="AH10"/>
      <c r="AK10"/>
      <c r="AL10"/>
      <c r="AM10"/>
      <c r="AN10"/>
      <c r="AO10"/>
      <c r="AP10"/>
    </row>
    <row r="11" spans="1:42" x14ac:dyDescent="0.25">
      <c r="A11" s="26" t="s">
        <v>45</v>
      </c>
      <c r="B11" s="26" t="s">
        <v>8</v>
      </c>
      <c r="C11" s="127">
        <v>6</v>
      </c>
      <c r="D11"/>
      <c r="E11" s="26" t="s">
        <v>46</v>
      </c>
      <c r="F11" s="26" t="s">
        <v>43</v>
      </c>
      <c r="G11" s="127"/>
      <c r="H11"/>
      <c r="I11" s="26" t="s">
        <v>46</v>
      </c>
      <c r="J11" s="26" t="s">
        <v>43</v>
      </c>
      <c r="K11" s="127"/>
      <c r="N11" s="26" t="s">
        <v>49</v>
      </c>
      <c r="O11" s="128"/>
      <c r="P11" s="128">
        <v>7</v>
      </c>
      <c r="Q11" s="128">
        <v>1</v>
      </c>
      <c r="R11" s="127">
        <v>8</v>
      </c>
      <c r="S11"/>
      <c r="T11"/>
      <c r="W11" s="26" t="s">
        <v>49</v>
      </c>
      <c r="X11" s="128">
        <v>4</v>
      </c>
      <c r="Y11" s="128"/>
      <c r="Z11" s="127">
        <v>4</v>
      </c>
      <c r="AA11"/>
      <c r="AB11"/>
      <c r="AC11"/>
      <c r="AD11" s="26" t="s">
        <v>49</v>
      </c>
      <c r="AE11" s="128"/>
      <c r="AF11" s="128"/>
      <c r="AG11" s="127"/>
      <c r="AH11"/>
    </row>
    <row r="12" spans="1:42" x14ac:dyDescent="0.25">
      <c r="A12" s="26" t="s">
        <v>45</v>
      </c>
      <c r="B12" s="26" t="s">
        <v>6</v>
      </c>
      <c r="C12" s="127">
        <v>7</v>
      </c>
      <c r="D12"/>
      <c r="E12" s="26" t="s">
        <v>47</v>
      </c>
      <c r="F12" s="26" t="s">
        <v>43</v>
      </c>
      <c r="G12" s="127"/>
      <c r="H12"/>
      <c r="I12" s="26" t="s">
        <v>47</v>
      </c>
      <c r="J12" s="26" t="s">
        <v>40</v>
      </c>
      <c r="K12" s="127">
        <v>15</v>
      </c>
      <c r="N12" s="26" t="s">
        <v>50</v>
      </c>
      <c r="O12" s="128">
        <v>1</v>
      </c>
      <c r="P12" s="128">
        <v>6</v>
      </c>
      <c r="Q12" s="128">
        <v>9</v>
      </c>
      <c r="R12" s="127">
        <v>16</v>
      </c>
      <c r="S12"/>
      <c r="T12"/>
      <c r="W12" s="26" t="s">
        <v>50</v>
      </c>
      <c r="X12" s="128">
        <v>8</v>
      </c>
      <c r="Y12" s="128"/>
      <c r="Z12" s="127">
        <v>8</v>
      </c>
      <c r="AA12"/>
      <c r="AB12"/>
      <c r="AC12"/>
      <c r="AD12" s="26" t="s">
        <v>50</v>
      </c>
      <c r="AE12" s="128">
        <v>5</v>
      </c>
      <c r="AF12" s="128"/>
      <c r="AG12" s="127">
        <v>5</v>
      </c>
      <c r="AH12"/>
    </row>
    <row r="13" spans="1:42" x14ac:dyDescent="0.25">
      <c r="A13" s="26" t="s">
        <v>45</v>
      </c>
      <c r="B13" s="26" t="s">
        <v>7</v>
      </c>
      <c r="C13" s="127">
        <v>3</v>
      </c>
      <c r="D13"/>
      <c r="E13" s="26" t="s">
        <v>48</v>
      </c>
      <c r="F13" s="26" t="s">
        <v>40</v>
      </c>
      <c r="G13" s="127">
        <v>5</v>
      </c>
      <c r="H13"/>
      <c r="I13" s="26" t="s">
        <v>47</v>
      </c>
      <c r="J13" s="26" t="s">
        <v>43</v>
      </c>
      <c r="K13" s="127"/>
      <c r="N13" s="26" t="s">
        <v>51</v>
      </c>
      <c r="O13" s="128">
        <v>3</v>
      </c>
      <c r="P13" s="128">
        <v>7</v>
      </c>
      <c r="Q13" s="128">
        <v>1</v>
      </c>
      <c r="R13" s="127">
        <v>11</v>
      </c>
      <c r="S13"/>
      <c r="T13"/>
      <c r="W13" s="26" t="s">
        <v>51</v>
      </c>
      <c r="X13" s="128">
        <v>4</v>
      </c>
      <c r="Y13" s="128"/>
      <c r="Z13" s="127">
        <v>4</v>
      </c>
      <c r="AA13"/>
      <c r="AB13"/>
      <c r="AC13"/>
      <c r="AD13" s="26" t="s">
        <v>51</v>
      </c>
      <c r="AE13" s="128">
        <v>5</v>
      </c>
      <c r="AF13" s="128"/>
      <c r="AG13" s="127">
        <v>5</v>
      </c>
      <c r="AH13"/>
    </row>
    <row r="14" spans="1:42" x14ac:dyDescent="0.25">
      <c r="A14" s="26" t="s">
        <v>45</v>
      </c>
      <c r="B14" s="26" t="s">
        <v>43</v>
      </c>
      <c r="C14" s="127"/>
      <c r="D14"/>
      <c r="E14" s="26" t="s">
        <v>48</v>
      </c>
      <c r="F14" s="26" t="s">
        <v>43</v>
      </c>
      <c r="G14" s="127"/>
      <c r="H14"/>
      <c r="I14" s="26" t="s">
        <v>48</v>
      </c>
      <c r="J14" s="26" t="s">
        <v>40</v>
      </c>
      <c r="K14" s="127">
        <v>8</v>
      </c>
      <c r="N14" s="26" t="s">
        <v>52</v>
      </c>
      <c r="O14" s="128">
        <v>1</v>
      </c>
      <c r="P14" s="128">
        <v>11</v>
      </c>
      <c r="Q14" s="128">
        <v>3</v>
      </c>
      <c r="R14" s="127">
        <v>15</v>
      </c>
      <c r="S14"/>
      <c r="T14"/>
      <c r="W14" s="26" t="s">
        <v>52</v>
      </c>
      <c r="X14" s="128">
        <v>3</v>
      </c>
      <c r="Y14" s="128"/>
      <c r="Z14" s="127">
        <v>3</v>
      </c>
      <c r="AA14"/>
      <c r="AB14"/>
      <c r="AC14"/>
      <c r="AD14" s="26" t="s">
        <v>52</v>
      </c>
      <c r="AE14" s="128">
        <v>5</v>
      </c>
      <c r="AF14" s="128"/>
      <c r="AG14" s="127">
        <v>5</v>
      </c>
      <c r="AH14"/>
    </row>
    <row r="15" spans="1:42" x14ac:dyDescent="0.25">
      <c r="A15" s="26" t="s">
        <v>46</v>
      </c>
      <c r="B15" s="26" t="s">
        <v>8</v>
      </c>
      <c r="C15" s="127">
        <v>2</v>
      </c>
      <c r="D15"/>
      <c r="E15" s="26" t="s">
        <v>49</v>
      </c>
      <c r="F15" s="26" t="s">
        <v>43</v>
      </c>
      <c r="G15" s="127"/>
      <c r="H15"/>
      <c r="I15" s="26" t="s">
        <v>48</v>
      </c>
      <c r="J15" s="26" t="s">
        <v>43</v>
      </c>
      <c r="K15" s="127"/>
      <c r="N15" s="26" t="s">
        <v>53</v>
      </c>
      <c r="O15" s="128"/>
      <c r="P15" s="128">
        <v>6</v>
      </c>
      <c r="Q15" s="128">
        <v>2</v>
      </c>
      <c r="R15" s="127">
        <v>8</v>
      </c>
      <c r="S15"/>
      <c r="W15" s="26" t="s">
        <v>53</v>
      </c>
      <c r="X15" s="128">
        <v>7</v>
      </c>
      <c r="Y15" s="128"/>
      <c r="Z15" s="127">
        <v>7</v>
      </c>
      <c r="AA15"/>
      <c r="AD15" s="26" t="s">
        <v>53</v>
      </c>
      <c r="AE15" s="128"/>
      <c r="AF15" s="128"/>
      <c r="AG15" s="127"/>
      <c r="AH15"/>
    </row>
    <row r="16" spans="1:42" x14ac:dyDescent="0.25">
      <c r="A16" s="26" t="s">
        <v>46</v>
      </c>
      <c r="B16" s="26" t="s">
        <v>6</v>
      </c>
      <c r="C16" s="127">
        <v>11</v>
      </c>
      <c r="D16"/>
      <c r="E16" s="26" t="s">
        <v>50</v>
      </c>
      <c r="F16" s="26" t="s">
        <v>40</v>
      </c>
      <c r="G16" s="127">
        <v>5</v>
      </c>
      <c r="H16"/>
      <c r="I16" s="26" t="s">
        <v>49</v>
      </c>
      <c r="J16" s="26" t="s">
        <v>40</v>
      </c>
      <c r="K16" s="127">
        <v>4</v>
      </c>
      <c r="N16" s="26" t="s">
        <v>54</v>
      </c>
      <c r="O16" s="128">
        <v>2</v>
      </c>
      <c r="P16" s="128">
        <v>7</v>
      </c>
      <c r="Q16" s="128">
        <v>1</v>
      </c>
      <c r="R16" s="127">
        <v>10</v>
      </c>
      <c r="S16"/>
      <c r="W16" s="26" t="s">
        <v>54</v>
      </c>
      <c r="X16" s="128">
        <v>4</v>
      </c>
      <c r="Y16" s="128"/>
      <c r="Z16" s="127">
        <v>4</v>
      </c>
      <c r="AA16"/>
      <c r="AD16" s="26" t="s">
        <v>54</v>
      </c>
      <c r="AE16" s="128">
        <v>2</v>
      </c>
      <c r="AF16" s="128"/>
      <c r="AG16" s="127">
        <v>2</v>
      </c>
      <c r="AH16"/>
    </row>
    <row r="17" spans="1:34" x14ac:dyDescent="0.25">
      <c r="A17" s="26" t="s">
        <v>46</v>
      </c>
      <c r="B17" s="26" t="s">
        <v>7</v>
      </c>
      <c r="C17" s="127">
        <v>4</v>
      </c>
      <c r="D17"/>
      <c r="E17" s="26" t="s">
        <v>50</v>
      </c>
      <c r="F17" s="26" t="s">
        <v>43</v>
      </c>
      <c r="G17" s="127"/>
      <c r="H17"/>
      <c r="I17" s="26" t="s">
        <v>49</v>
      </c>
      <c r="J17" s="26" t="s">
        <v>43</v>
      </c>
      <c r="K17" s="127"/>
      <c r="N17" s="26" t="s">
        <v>55</v>
      </c>
      <c r="O17" s="128"/>
      <c r="P17" s="128">
        <v>3</v>
      </c>
      <c r="Q17" s="128">
        <v>3</v>
      </c>
      <c r="R17" s="127">
        <v>6</v>
      </c>
      <c r="S17"/>
      <c r="W17" s="26" t="s">
        <v>55</v>
      </c>
      <c r="X17" s="128">
        <v>4</v>
      </c>
      <c r="Y17" s="128"/>
      <c r="Z17" s="127">
        <v>4</v>
      </c>
      <c r="AA17"/>
      <c r="AD17" s="26" t="s">
        <v>55</v>
      </c>
      <c r="AE17" s="128"/>
      <c r="AF17" s="128"/>
      <c r="AG17" s="127"/>
      <c r="AH17"/>
    </row>
    <row r="18" spans="1:34" x14ac:dyDescent="0.25">
      <c r="A18" s="26" t="s">
        <v>46</v>
      </c>
      <c r="B18" s="26" t="s">
        <v>43</v>
      </c>
      <c r="C18" s="127"/>
      <c r="D18"/>
      <c r="E18" s="26" t="s">
        <v>51</v>
      </c>
      <c r="F18" s="26" t="s">
        <v>40</v>
      </c>
      <c r="G18" s="127">
        <v>5</v>
      </c>
      <c r="H18"/>
      <c r="I18" s="26" t="s">
        <v>50</v>
      </c>
      <c r="J18" s="26" t="s">
        <v>40</v>
      </c>
      <c r="K18" s="127">
        <v>8</v>
      </c>
      <c r="N18" s="26" t="s">
        <v>56</v>
      </c>
      <c r="O18" s="128">
        <v>4</v>
      </c>
      <c r="P18" s="128">
        <v>4</v>
      </c>
      <c r="Q18" s="128">
        <v>8</v>
      </c>
      <c r="R18" s="127">
        <v>16</v>
      </c>
      <c r="S18"/>
      <c r="W18" s="26" t="s">
        <v>56</v>
      </c>
      <c r="X18" s="128">
        <v>12</v>
      </c>
      <c r="Y18" s="128"/>
      <c r="Z18" s="127">
        <v>12</v>
      </c>
      <c r="AA18"/>
      <c r="AD18" s="26" t="s">
        <v>56</v>
      </c>
      <c r="AE18" s="128">
        <v>8</v>
      </c>
      <c r="AF18" s="128"/>
      <c r="AG18" s="127">
        <v>8</v>
      </c>
      <c r="AH18"/>
    </row>
    <row r="19" spans="1:34" x14ac:dyDescent="0.25">
      <c r="A19" s="26" t="s">
        <v>47</v>
      </c>
      <c r="B19" s="26" t="s">
        <v>6</v>
      </c>
      <c r="C19" s="127">
        <v>5</v>
      </c>
      <c r="D19"/>
      <c r="E19" s="26" t="s">
        <v>51</v>
      </c>
      <c r="F19" s="26" t="s">
        <v>43</v>
      </c>
      <c r="G19" s="127"/>
      <c r="H19"/>
      <c r="I19" s="26" t="s">
        <v>50</v>
      </c>
      <c r="J19" s="26" t="s">
        <v>43</v>
      </c>
      <c r="K19" s="127"/>
      <c r="N19" s="26" t="s">
        <v>57</v>
      </c>
      <c r="O19" s="128"/>
      <c r="P19" s="128">
        <v>10</v>
      </c>
      <c r="Q19" s="128">
        <v>1</v>
      </c>
      <c r="R19" s="127">
        <v>11</v>
      </c>
      <c r="S19"/>
      <c r="W19" s="26" t="s">
        <v>57</v>
      </c>
      <c r="X19" s="128">
        <v>8</v>
      </c>
      <c r="Y19" s="128"/>
      <c r="Z19" s="127">
        <v>8</v>
      </c>
      <c r="AA19"/>
      <c r="AD19" s="26" t="s">
        <v>57</v>
      </c>
      <c r="AE19" s="128"/>
      <c r="AF19" s="128"/>
      <c r="AG19" s="127"/>
      <c r="AH19"/>
    </row>
    <row r="20" spans="1:34" x14ac:dyDescent="0.25">
      <c r="A20" s="26" t="s">
        <v>47</v>
      </c>
      <c r="B20" s="26" t="s">
        <v>7</v>
      </c>
      <c r="C20" s="127">
        <v>1</v>
      </c>
      <c r="D20"/>
      <c r="E20" s="26" t="s">
        <v>52</v>
      </c>
      <c r="F20" s="26" t="s">
        <v>40</v>
      </c>
      <c r="G20" s="127">
        <v>5</v>
      </c>
      <c r="H20"/>
      <c r="I20" s="26" t="s">
        <v>51</v>
      </c>
      <c r="J20" s="26" t="s">
        <v>40</v>
      </c>
      <c r="K20" s="127">
        <v>4</v>
      </c>
      <c r="N20" s="26" t="s">
        <v>58</v>
      </c>
      <c r="O20" s="128"/>
      <c r="P20" s="128">
        <v>9</v>
      </c>
      <c r="Q20" s="128">
        <v>3</v>
      </c>
      <c r="R20" s="127">
        <v>12</v>
      </c>
      <c r="S20"/>
      <c r="W20" s="26" t="s">
        <v>58</v>
      </c>
      <c r="X20" s="128">
        <v>8</v>
      </c>
      <c r="Y20" s="128">
        <v>1</v>
      </c>
      <c r="Z20" s="127">
        <v>9</v>
      </c>
      <c r="AA20"/>
      <c r="AD20" s="26" t="s">
        <v>58</v>
      </c>
      <c r="AE20" s="128">
        <v>1</v>
      </c>
      <c r="AF20" s="128"/>
      <c r="AG20" s="127">
        <v>1</v>
      </c>
      <c r="AH20"/>
    </row>
    <row r="21" spans="1:34" x14ac:dyDescent="0.25">
      <c r="A21" s="26" t="s">
        <v>47</v>
      </c>
      <c r="B21" s="26" t="s">
        <v>43</v>
      </c>
      <c r="C21" s="127"/>
      <c r="D21"/>
      <c r="E21" s="26" t="s">
        <v>52</v>
      </c>
      <c r="F21" s="26" t="s">
        <v>43</v>
      </c>
      <c r="G21" s="127"/>
      <c r="H21"/>
      <c r="I21" s="26" t="s">
        <v>51</v>
      </c>
      <c r="J21" s="26" t="s">
        <v>43</v>
      </c>
      <c r="K21" s="127"/>
      <c r="N21" s="26" t="s">
        <v>41</v>
      </c>
      <c r="O21" s="128">
        <v>23</v>
      </c>
      <c r="P21" s="128">
        <v>120</v>
      </c>
      <c r="Q21" s="128">
        <v>51</v>
      </c>
      <c r="R21" s="127">
        <v>194</v>
      </c>
      <c r="S21"/>
      <c r="W21" s="26" t="s">
        <v>41</v>
      </c>
      <c r="X21" s="128">
        <v>126</v>
      </c>
      <c r="Y21" s="128">
        <v>1</v>
      </c>
      <c r="Z21" s="127">
        <v>127</v>
      </c>
      <c r="AA21"/>
      <c r="AD21" s="26" t="s">
        <v>41</v>
      </c>
      <c r="AE21" s="128">
        <v>49</v>
      </c>
      <c r="AF21" s="128"/>
      <c r="AG21" s="127">
        <v>49</v>
      </c>
      <c r="AH21"/>
    </row>
    <row r="22" spans="1:34" x14ac:dyDescent="0.25">
      <c r="A22" s="26" t="s">
        <v>48</v>
      </c>
      <c r="B22" s="26" t="s">
        <v>6</v>
      </c>
      <c r="C22" s="127">
        <v>7</v>
      </c>
      <c r="D22"/>
      <c r="E22" s="26" t="s">
        <v>53</v>
      </c>
      <c r="F22" s="26" t="s">
        <v>43</v>
      </c>
      <c r="G22" s="127"/>
      <c r="H22"/>
      <c r="I22" s="26" t="s">
        <v>52</v>
      </c>
      <c r="J22" s="26" t="s">
        <v>40</v>
      </c>
      <c r="K22" s="127">
        <v>3</v>
      </c>
      <c r="N22"/>
      <c r="O22"/>
      <c r="P22"/>
      <c r="Q22"/>
      <c r="R22"/>
      <c r="S22"/>
      <c r="W22"/>
      <c r="X22"/>
      <c r="Y22"/>
      <c r="Z22"/>
      <c r="AD22"/>
      <c r="AE22"/>
      <c r="AF22"/>
      <c r="AG22"/>
      <c r="AH22"/>
    </row>
    <row r="23" spans="1:34" x14ac:dyDescent="0.25">
      <c r="A23" s="26" t="s">
        <v>48</v>
      </c>
      <c r="B23" s="26" t="s">
        <v>7</v>
      </c>
      <c r="C23" s="127">
        <v>5</v>
      </c>
      <c r="D23"/>
      <c r="E23" s="26" t="s">
        <v>54</v>
      </c>
      <c r="F23" s="26" t="s">
        <v>40</v>
      </c>
      <c r="G23" s="127">
        <v>2</v>
      </c>
      <c r="H23"/>
      <c r="I23" s="26" t="s">
        <v>52</v>
      </c>
      <c r="J23" s="26" t="s">
        <v>43</v>
      </c>
      <c r="K23" s="127"/>
      <c r="N23"/>
      <c r="O23"/>
      <c r="P23"/>
    </row>
    <row r="24" spans="1:34" x14ac:dyDescent="0.25">
      <c r="A24" s="26" t="s">
        <v>48</v>
      </c>
      <c r="B24" s="26" t="s">
        <v>43</v>
      </c>
      <c r="C24" s="127"/>
      <c r="E24" s="26" t="s">
        <v>54</v>
      </c>
      <c r="F24" s="26" t="s">
        <v>43</v>
      </c>
      <c r="G24" s="127"/>
      <c r="H24"/>
      <c r="I24" s="26" t="s">
        <v>53</v>
      </c>
      <c r="J24" s="26" t="s">
        <v>40</v>
      </c>
      <c r="K24" s="127">
        <v>7</v>
      </c>
      <c r="N24"/>
      <c r="O24"/>
      <c r="P24"/>
    </row>
    <row r="25" spans="1:34" x14ac:dyDescent="0.25">
      <c r="A25" s="26" t="s">
        <v>49</v>
      </c>
      <c r="B25" s="26" t="s">
        <v>6</v>
      </c>
      <c r="C25" s="127">
        <v>7</v>
      </c>
      <c r="E25" s="26" t="s">
        <v>55</v>
      </c>
      <c r="F25" s="26" t="s">
        <v>43</v>
      </c>
      <c r="G25" s="127"/>
      <c r="H25"/>
      <c r="I25" s="26" t="s">
        <v>53</v>
      </c>
      <c r="J25" s="26" t="s">
        <v>43</v>
      </c>
      <c r="K25" s="127"/>
      <c r="N25"/>
      <c r="O25"/>
      <c r="P25"/>
    </row>
    <row r="26" spans="1:34" x14ac:dyDescent="0.25">
      <c r="A26" s="26" t="s">
        <v>49</v>
      </c>
      <c r="B26" s="26" t="s">
        <v>7</v>
      </c>
      <c r="C26" s="127">
        <v>1</v>
      </c>
      <c r="E26" s="26" t="s">
        <v>56</v>
      </c>
      <c r="F26" s="26" t="s">
        <v>40</v>
      </c>
      <c r="G26" s="127">
        <v>8</v>
      </c>
      <c r="H26"/>
      <c r="I26" s="26" t="s">
        <v>54</v>
      </c>
      <c r="J26" s="26" t="s">
        <v>40</v>
      </c>
      <c r="K26" s="127">
        <v>4</v>
      </c>
    </row>
    <row r="27" spans="1:34" x14ac:dyDescent="0.25">
      <c r="A27" s="26" t="s">
        <v>49</v>
      </c>
      <c r="B27" s="26" t="s">
        <v>43</v>
      </c>
      <c r="C27" s="127"/>
      <c r="E27" s="26" t="s">
        <v>56</v>
      </c>
      <c r="F27" s="26" t="s">
        <v>43</v>
      </c>
      <c r="G27" s="127"/>
      <c r="H27"/>
      <c r="I27" s="26" t="s">
        <v>54</v>
      </c>
      <c r="J27" s="26" t="s">
        <v>43</v>
      </c>
      <c r="K27" s="127"/>
    </row>
    <row r="28" spans="1:34" x14ac:dyDescent="0.25">
      <c r="A28" s="26" t="s">
        <v>50</v>
      </c>
      <c r="B28" s="26" t="s">
        <v>8</v>
      </c>
      <c r="C28" s="127">
        <v>1</v>
      </c>
      <c r="E28" s="26" t="s">
        <v>57</v>
      </c>
      <c r="F28" s="26" t="s">
        <v>43</v>
      </c>
      <c r="G28" s="127"/>
      <c r="H28"/>
      <c r="I28" s="26" t="s">
        <v>55</v>
      </c>
      <c r="J28" s="26" t="s">
        <v>40</v>
      </c>
      <c r="K28" s="127">
        <v>4</v>
      </c>
    </row>
    <row r="29" spans="1:34" x14ac:dyDescent="0.25">
      <c r="A29" s="26" t="s">
        <v>50</v>
      </c>
      <c r="B29" s="26" t="s">
        <v>6</v>
      </c>
      <c r="C29" s="127">
        <v>6</v>
      </c>
      <c r="E29" s="26" t="s">
        <v>58</v>
      </c>
      <c r="F29" s="26" t="s">
        <v>40</v>
      </c>
      <c r="G29" s="127">
        <v>1</v>
      </c>
      <c r="H29"/>
      <c r="I29" s="26" t="s">
        <v>55</v>
      </c>
      <c r="J29" s="26" t="s">
        <v>43</v>
      </c>
      <c r="K29" s="127"/>
    </row>
    <row r="30" spans="1:34" x14ac:dyDescent="0.25">
      <c r="A30" s="26" t="s">
        <v>50</v>
      </c>
      <c r="B30" s="26" t="s">
        <v>7</v>
      </c>
      <c r="C30" s="127">
        <v>9</v>
      </c>
      <c r="E30" s="26" t="s">
        <v>58</v>
      </c>
      <c r="F30" s="26" t="s">
        <v>43</v>
      </c>
      <c r="G30" s="127"/>
      <c r="H30"/>
      <c r="I30" s="26" t="s">
        <v>56</v>
      </c>
      <c r="J30" s="26" t="s">
        <v>40</v>
      </c>
      <c r="K30" s="127">
        <v>12</v>
      </c>
    </row>
    <row r="31" spans="1:34" x14ac:dyDescent="0.25">
      <c r="A31" s="26" t="s">
        <v>50</v>
      </c>
      <c r="B31" s="26" t="s">
        <v>43</v>
      </c>
      <c r="C31" s="127"/>
      <c r="E31" s="26" t="s">
        <v>41</v>
      </c>
      <c r="G31" s="127">
        <v>49</v>
      </c>
      <c r="H31"/>
      <c r="I31" s="26" t="s">
        <v>56</v>
      </c>
      <c r="J31" s="26" t="s">
        <v>43</v>
      </c>
      <c r="K31" s="127"/>
    </row>
    <row r="32" spans="1:34" x14ac:dyDescent="0.25">
      <c r="A32" s="26" t="s">
        <v>51</v>
      </c>
      <c r="B32" s="26" t="s">
        <v>8</v>
      </c>
      <c r="C32" s="127">
        <v>3</v>
      </c>
      <c r="E32"/>
      <c r="F32"/>
      <c r="G32"/>
      <c r="H32"/>
      <c r="I32" s="26" t="s">
        <v>57</v>
      </c>
      <c r="J32" s="26" t="s">
        <v>40</v>
      </c>
      <c r="K32" s="127">
        <v>8</v>
      </c>
    </row>
    <row r="33" spans="1:11" x14ac:dyDescent="0.25">
      <c r="A33" s="26" t="s">
        <v>51</v>
      </c>
      <c r="B33" s="26" t="s">
        <v>6</v>
      </c>
      <c r="C33" s="127">
        <v>7</v>
      </c>
      <c r="E33"/>
      <c r="F33"/>
      <c r="G33"/>
      <c r="H33"/>
      <c r="I33" s="26" t="s">
        <v>57</v>
      </c>
      <c r="J33" s="26" t="s">
        <v>43</v>
      </c>
      <c r="K33" s="127"/>
    </row>
    <row r="34" spans="1:11" x14ac:dyDescent="0.25">
      <c r="A34" s="26" t="s">
        <v>51</v>
      </c>
      <c r="B34" s="26" t="s">
        <v>7</v>
      </c>
      <c r="C34" s="127">
        <v>1</v>
      </c>
      <c r="E34"/>
      <c r="F34"/>
      <c r="G34"/>
      <c r="I34" s="26" t="s">
        <v>58</v>
      </c>
      <c r="J34" s="26" t="s">
        <v>40</v>
      </c>
      <c r="K34" s="127">
        <v>8</v>
      </c>
    </row>
    <row r="35" spans="1:11" x14ac:dyDescent="0.25">
      <c r="A35" s="26" t="s">
        <v>51</v>
      </c>
      <c r="B35" s="26" t="s">
        <v>43</v>
      </c>
      <c r="C35" s="127"/>
      <c r="E35"/>
      <c r="F35"/>
      <c r="G35"/>
      <c r="I35" s="26" t="s">
        <v>58</v>
      </c>
      <c r="J35" s="26" t="s">
        <v>42</v>
      </c>
      <c r="K35" s="127">
        <v>1</v>
      </c>
    </row>
    <row r="36" spans="1:11" x14ac:dyDescent="0.25">
      <c r="A36" s="26" t="s">
        <v>52</v>
      </c>
      <c r="B36" s="26" t="s">
        <v>8</v>
      </c>
      <c r="C36" s="127">
        <v>1</v>
      </c>
      <c r="E36"/>
      <c r="F36"/>
      <c r="G36"/>
      <c r="I36" s="26" t="s">
        <v>58</v>
      </c>
      <c r="J36" s="26" t="s">
        <v>43</v>
      </c>
      <c r="K36" s="127"/>
    </row>
    <row r="37" spans="1:11" x14ac:dyDescent="0.25">
      <c r="A37" s="26" t="s">
        <v>52</v>
      </c>
      <c r="B37" s="26" t="s">
        <v>6</v>
      </c>
      <c r="C37" s="127">
        <v>11</v>
      </c>
      <c r="I37" s="26" t="s">
        <v>41</v>
      </c>
      <c r="K37" s="127">
        <v>127</v>
      </c>
    </row>
    <row r="38" spans="1:11" x14ac:dyDescent="0.25">
      <c r="A38" s="26" t="s">
        <v>52</v>
      </c>
      <c r="B38" s="26" t="s">
        <v>7</v>
      </c>
      <c r="C38" s="127">
        <v>3</v>
      </c>
      <c r="I38"/>
      <c r="J38"/>
      <c r="K38"/>
    </row>
    <row r="39" spans="1:11" x14ac:dyDescent="0.25">
      <c r="A39" s="26" t="s">
        <v>52</v>
      </c>
      <c r="B39" s="26" t="s">
        <v>43</v>
      </c>
      <c r="C39" s="127"/>
      <c r="I39"/>
      <c r="J39"/>
      <c r="K39"/>
    </row>
    <row r="40" spans="1:11" x14ac:dyDescent="0.25">
      <c r="A40" s="26" t="s">
        <v>53</v>
      </c>
      <c r="B40" s="26" t="s">
        <v>6</v>
      </c>
      <c r="C40" s="127">
        <v>6</v>
      </c>
      <c r="I40"/>
      <c r="J40"/>
      <c r="K40"/>
    </row>
    <row r="41" spans="1:11" x14ac:dyDescent="0.25">
      <c r="A41" s="26" t="s">
        <v>53</v>
      </c>
      <c r="B41" s="26" t="s">
        <v>7</v>
      </c>
      <c r="C41" s="127">
        <v>2</v>
      </c>
      <c r="I41"/>
      <c r="J41"/>
      <c r="K41"/>
    </row>
    <row r="42" spans="1:11" x14ac:dyDescent="0.25">
      <c r="A42" s="26" t="s">
        <v>53</v>
      </c>
      <c r="B42" s="26" t="s">
        <v>43</v>
      </c>
      <c r="C42" s="127"/>
      <c r="I42"/>
      <c r="J42"/>
      <c r="K42"/>
    </row>
    <row r="43" spans="1:11" x14ac:dyDescent="0.25">
      <c r="A43" s="26" t="s">
        <v>54</v>
      </c>
      <c r="B43" s="26" t="s">
        <v>8</v>
      </c>
      <c r="C43" s="127">
        <v>2</v>
      </c>
      <c r="I43"/>
      <c r="J43"/>
      <c r="K43"/>
    </row>
    <row r="44" spans="1:11" x14ac:dyDescent="0.25">
      <c r="A44" s="26" t="s">
        <v>54</v>
      </c>
      <c r="B44" s="26" t="s">
        <v>6</v>
      </c>
      <c r="C44" s="127">
        <v>7</v>
      </c>
      <c r="I44"/>
      <c r="J44"/>
      <c r="K44"/>
    </row>
    <row r="45" spans="1:11" x14ac:dyDescent="0.25">
      <c r="A45" s="26" t="s">
        <v>54</v>
      </c>
      <c r="B45" s="26" t="s">
        <v>7</v>
      </c>
      <c r="C45" s="127">
        <v>1</v>
      </c>
      <c r="I45"/>
      <c r="J45"/>
      <c r="K45"/>
    </row>
    <row r="46" spans="1:11" x14ac:dyDescent="0.25">
      <c r="A46" s="26" t="s">
        <v>54</v>
      </c>
      <c r="B46" s="26" t="s">
        <v>43</v>
      </c>
      <c r="C46" s="127"/>
      <c r="I46"/>
      <c r="J46"/>
      <c r="K46"/>
    </row>
    <row r="47" spans="1:11" x14ac:dyDescent="0.25">
      <c r="A47" s="26" t="s">
        <v>55</v>
      </c>
      <c r="B47" s="26" t="s">
        <v>6</v>
      </c>
      <c r="C47" s="127">
        <v>3</v>
      </c>
      <c r="I47"/>
      <c r="J47"/>
      <c r="K47"/>
    </row>
    <row r="48" spans="1:11" x14ac:dyDescent="0.25">
      <c r="A48" s="26" t="s">
        <v>55</v>
      </c>
      <c r="B48" s="26" t="s">
        <v>7</v>
      </c>
      <c r="C48" s="127">
        <v>3</v>
      </c>
      <c r="I48"/>
      <c r="J48"/>
      <c r="K48"/>
    </row>
    <row r="49" spans="1:11" x14ac:dyDescent="0.25">
      <c r="A49" s="26" t="s">
        <v>55</v>
      </c>
      <c r="B49" s="26" t="s">
        <v>43</v>
      </c>
      <c r="C49" s="127"/>
      <c r="I49"/>
      <c r="J49"/>
      <c r="K49"/>
    </row>
    <row r="50" spans="1:11" x14ac:dyDescent="0.25">
      <c r="A50" s="26" t="s">
        <v>56</v>
      </c>
      <c r="B50" s="26" t="s">
        <v>8</v>
      </c>
      <c r="C50" s="127">
        <v>4</v>
      </c>
    </row>
    <row r="51" spans="1:11" x14ac:dyDescent="0.25">
      <c r="A51" s="26" t="s">
        <v>56</v>
      </c>
      <c r="B51" s="26" t="s">
        <v>6</v>
      </c>
      <c r="C51" s="127">
        <v>4</v>
      </c>
    </row>
    <row r="52" spans="1:11" x14ac:dyDescent="0.25">
      <c r="A52" s="26" t="s">
        <v>56</v>
      </c>
      <c r="B52" s="26" t="s">
        <v>7</v>
      </c>
      <c r="C52" s="127">
        <v>8</v>
      </c>
    </row>
    <row r="53" spans="1:11" x14ac:dyDescent="0.25">
      <c r="A53" s="26" t="s">
        <v>56</v>
      </c>
      <c r="B53" s="26" t="s">
        <v>43</v>
      </c>
      <c r="C53" s="127"/>
    </row>
    <row r="54" spans="1:11" x14ac:dyDescent="0.25">
      <c r="A54" s="26" t="s">
        <v>57</v>
      </c>
      <c r="B54" s="26" t="s">
        <v>6</v>
      </c>
      <c r="C54" s="127">
        <v>10</v>
      </c>
    </row>
    <row r="55" spans="1:11" x14ac:dyDescent="0.25">
      <c r="A55" s="26" t="s">
        <v>57</v>
      </c>
      <c r="B55" s="26" t="s">
        <v>7</v>
      </c>
      <c r="C55" s="127">
        <v>1</v>
      </c>
    </row>
    <row r="56" spans="1:11" x14ac:dyDescent="0.25">
      <c r="A56" s="26" t="s">
        <v>57</v>
      </c>
      <c r="B56" s="26" t="s">
        <v>43</v>
      </c>
      <c r="C56" s="127"/>
    </row>
    <row r="57" spans="1:11" x14ac:dyDescent="0.25">
      <c r="A57" s="26" t="s">
        <v>58</v>
      </c>
      <c r="B57" s="26" t="s">
        <v>6</v>
      </c>
      <c r="C57" s="127">
        <v>9</v>
      </c>
    </row>
    <row r="58" spans="1:11" x14ac:dyDescent="0.25">
      <c r="A58" s="26" t="s">
        <v>58</v>
      </c>
      <c r="B58" s="26" t="s">
        <v>7</v>
      </c>
      <c r="C58" s="127">
        <v>3</v>
      </c>
    </row>
    <row r="59" spans="1:11" x14ac:dyDescent="0.25">
      <c r="A59" s="26" t="s">
        <v>58</v>
      </c>
      <c r="B59" s="26" t="s">
        <v>43</v>
      </c>
      <c r="C59" s="127"/>
    </row>
    <row r="60" spans="1:11" x14ac:dyDescent="0.25">
      <c r="A60" s="26" t="s">
        <v>41</v>
      </c>
      <c r="B60" s="26"/>
      <c r="C60" s="127">
        <v>194</v>
      </c>
    </row>
    <row r="61" spans="1:11" x14ac:dyDescent="0.25">
      <c r="A61"/>
      <c r="B61"/>
      <c r="C61"/>
    </row>
    <row r="62" spans="1:11" x14ac:dyDescent="0.25">
      <c r="A62"/>
      <c r="B62"/>
      <c r="C62"/>
    </row>
    <row r="63" spans="1:11" x14ac:dyDescent="0.25">
      <c r="A63"/>
      <c r="B63"/>
      <c r="C63"/>
    </row>
    <row r="64" spans="1:11" x14ac:dyDescent="0.25">
      <c r="A64"/>
      <c r="B64"/>
      <c r="C64"/>
    </row>
    <row r="65" spans="1:3" x14ac:dyDescent="0.25">
      <c r="A65"/>
      <c r="B65"/>
      <c r="C65"/>
    </row>
    <row r="66" spans="1:3" x14ac:dyDescent="0.25">
      <c r="A66"/>
      <c r="B66"/>
      <c r="C66"/>
    </row>
    <row r="67" spans="1:3" x14ac:dyDescent="0.25">
      <c r="A67"/>
      <c r="B67"/>
      <c r="C67"/>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419317-0BCC-4037-80AF-E578B97B9529}">
  <dimension ref="A2:K196"/>
  <sheetViews>
    <sheetView workbookViewId="0">
      <selection activeCell="H17" sqref="H17"/>
    </sheetView>
  </sheetViews>
  <sheetFormatPr defaultRowHeight="15" x14ac:dyDescent="0.25"/>
  <cols>
    <col min="1" max="1" width="13.28515625" bestFit="1" customWidth="1"/>
    <col min="2" max="2" width="21.7109375" bestFit="1" customWidth="1"/>
    <col min="3" max="3" width="20.42578125" bestFit="1" customWidth="1"/>
    <col min="4" max="4" width="14.28515625" bestFit="1" customWidth="1"/>
    <col min="5" max="5" width="16" bestFit="1" customWidth="1"/>
    <col min="6" max="6" width="17.42578125" customWidth="1"/>
    <col min="7" max="7" width="12.28515625" customWidth="1"/>
    <col min="8" max="8" width="33" bestFit="1" customWidth="1"/>
    <col min="9" max="9" width="20.140625" bestFit="1" customWidth="1"/>
    <col min="10" max="10" width="29.28515625" bestFit="1" customWidth="1"/>
    <col min="11" max="11" width="14.42578125" bestFit="1" customWidth="1"/>
  </cols>
  <sheetData>
    <row r="2" spans="1:11" x14ac:dyDescent="0.25">
      <c r="A2" t="s">
        <v>59</v>
      </c>
      <c r="B2" t="s">
        <v>32</v>
      </c>
      <c r="C2" t="s">
        <v>60</v>
      </c>
      <c r="D2" t="s">
        <v>33</v>
      </c>
      <c r="E2" t="s">
        <v>61</v>
      </c>
      <c r="F2" t="s">
        <v>62</v>
      </c>
      <c r="G2" t="s">
        <v>63</v>
      </c>
      <c r="H2" t="s">
        <v>64</v>
      </c>
      <c r="I2" t="s">
        <v>65</v>
      </c>
      <c r="J2" t="s">
        <v>66</v>
      </c>
      <c r="K2" t="s">
        <v>67</v>
      </c>
    </row>
    <row r="3" spans="1:11" x14ac:dyDescent="0.25">
      <c r="A3" t="s">
        <v>68</v>
      </c>
      <c r="B3" t="s">
        <v>39</v>
      </c>
      <c r="C3" t="s">
        <v>69</v>
      </c>
      <c r="D3" t="s">
        <v>6</v>
      </c>
      <c r="E3" t="s">
        <v>70</v>
      </c>
      <c r="F3" t="s">
        <v>40</v>
      </c>
      <c r="G3" t="s">
        <v>71</v>
      </c>
      <c r="I3" t="s">
        <v>72</v>
      </c>
      <c r="J3" t="s">
        <v>73</v>
      </c>
      <c r="K3" t="s">
        <v>74</v>
      </c>
    </row>
    <row r="4" spans="1:11" x14ac:dyDescent="0.25">
      <c r="A4" t="s">
        <v>75</v>
      </c>
      <c r="B4" t="s">
        <v>39</v>
      </c>
      <c r="C4" t="s">
        <v>76</v>
      </c>
      <c r="D4" t="s">
        <v>6</v>
      </c>
      <c r="E4" t="s">
        <v>77</v>
      </c>
      <c r="F4" t="s">
        <v>42</v>
      </c>
      <c r="G4" t="s">
        <v>78</v>
      </c>
      <c r="H4" t="s">
        <v>79</v>
      </c>
      <c r="I4" t="s">
        <v>80</v>
      </c>
      <c r="J4" t="s">
        <v>81</v>
      </c>
      <c r="K4" t="s">
        <v>82</v>
      </c>
    </row>
    <row r="5" spans="1:11" x14ac:dyDescent="0.25">
      <c r="A5" t="s">
        <v>83</v>
      </c>
      <c r="B5" t="s">
        <v>39</v>
      </c>
      <c r="C5" t="s">
        <v>84</v>
      </c>
      <c r="D5" t="s">
        <v>7</v>
      </c>
      <c r="E5" t="s">
        <v>85</v>
      </c>
      <c r="G5" t="s">
        <v>86</v>
      </c>
      <c r="H5" t="s">
        <v>87</v>
      </c>
      <c r="J5" t="s">
        <v>88</v>
      </c>
      <c r="K5" t="s">
        <v>89</v>
      </c>
    </row>
    <row r="6" spans="1:11" x14ac:dyDescent="0.25">
      <c r="A6" t="s">
        <v>90</v>
      </c>
      <c r="B6" t="s">
        <v>39</v>
      </c>
      <c r="C6" t="s">
        <v>91</v>
      </c>
      <c r="D6" t="s">
        <v>8</v>
      </c>
      <c r="E6" t="s">
        <v>92</v>
      </c>
      <c r="G6" t="s">
        <v>93</v>
      </c>
      <c r="H6" t="s">
        <v>94</v>
      </c>
      <c r="J6" t="s">
        <v>95</v>
      </c>
      <c r="K6" t="s">
        <v>96</v>
      </c>
    </row>
    <row r="7" spans="1:11" x14ac:dyDescent="0.25">
      <c r="A7" t="s">
        <v>97</v>
      </c>
      <c r="B7" t="s">
        <v>39</v>
      </c>
      <c r="C7" t="s">
        <v>98</v>
      </c>
      <c r="H7" t="s">
        <v>99</v>
      </c>
      <c r="J7" t="s">
        <v>100</v>
      </c>
    </row>
    <row r="8" spans="1:11" x14ac:dyDescent="0.25">
      <c r="A8" t="s">
        <v>92</v>
      </c>
      <c r="B8" t="s">
        <v>39</v>
      </c>
      <c r="C8" t="s">
        <v>101</v>
      </c>
      <c r="H8" t="s">
        <v>102</v>
      </c>
      <c r="J8" t="s">
        <v>103</v>
      </c>
    </row>
    <row r="9" spans="1:11" x14ac:dyDescent="0.25">
      <c r="A9" t="s">
        <v>104</v>
      </c>
      <c r="B9" t="s">
        <v>39</v>
      </c>
      <c r="C9" t="s">
        <v>14</v>
      </c>
      <c r="H9" t="s">
        <v>105</v>
      </c>
    </row>
    <row r="10" spans="1:11" x14ac:dyDescent="0.25">
      <c r="A10" t="s">
        <v>106</v>
      </c>
      <c r="B10" t="s">
        <v>39</v>
      </c>
      <c r="C10" t="s">
        <v>107</v>
      </c>
      <c r="H10" t="s">
        <v>108</v>
      </c>
    </row>
    <row r="11" spans="1:11" x14ac:dyDescent="0.25">
      <c r="A11" t="s">
        <v>109</v>
      </c>
      <c r="B11" t="s">
        <v>39</v>
      </c>
      <c r="C11" t="s">
        <v>110</v>
      </c>
      <c r="H11" t="s">
        <v>111</v>
      </c>
    </row>
    <row r="12" spans="1:11" x14ac:dyDescent="0.25">
      <c r="A12" t="s">
        <v>112</v>
      </c>
      <c r="B12" t="s">
        <v>39</v>
      </c>
      <c r="C12" t="s">
        <v>113</v>
      </c>
      <c r="H12" t="s">
        <v>114</v>
      </c>
    </row>
    <row r="13" spans="1:11" x14ac:dyDescent="0.25">
      <c r="A13" t="s">
        <v>115</v>
      </c>
      <c r="B13" t="s">
        <v>39</v>
      </c>
      <c r="C13" t="s">
        <v>116</v>
      </c>
      <c r="H13" t="s">
        <v>117</v>
      </c>
    </row>
    <row r="14" spans="1:11" x14ac:dyDescent="0.25">
      <c r="B14" t="s">
        <v>39</v>
      </c>
      <c r="C14" t="s">
        <v>118</v>
      </c>
      <c r="H14" t="s">
        <v>74</v>
      </c>
    </row>
    <row r="15" spans="1:11" x14ac:dyDescent="0.25">
      <c r="B15" t="s">
        <v>39</v>
      </c>
      <c r="C15" t="s">
        <v>119</v>
      </c>
      <c r="H15" t="s">
        <v>120</v>
      </c>
    </row>
    <row r="16" spans="1:11" x14ac:dyDescent="0.25">
      <c r="B16" t="s">
        <v>39</v>
      </c>
      <c r="C16" t="s">
        <v>121</v>
      </c>
      <c r="H16" t="s">
        <v>122</v>
      </c>
    </row>
    <row r="17" spans="2:3" x14ac:dyDescent="0.25">
      <c r="B17" t="s">
        <v>39</v>
      </c>
      <c r="C17" t="s">
        <v>123</v>
      </c>
    </row>
    <row r="18" spans="2:3" x14ac:dyDescent="0.25">
      <c r="B18" t="s">
        <v>39</v>
      </c>
      <c r="C18" t="s">
        <v>124</v>
      </c>
    </row>
    <row r="19" spans="2:3" x14ac:dyDescent="0.25">
      <c r="B19" t="s">
        <v>39</v>
      </c>
      <c r="C19" t="s">
        <v>125</v>
      </c>
    </row>
    <row r="20" spans="2:3" x14ac:dyDescent="0.25">
      <c r="B20" t="s">
        <v>39</v>
      </c>
      <c r="C20" t="s">
        <v>126</v>
      </c>
    </row>
    <row r="21" spans="2:3" x14ac:dyDescent="0.25">
      <c r="B21" t="s">
        <v>39</v>
      </c>
      <c r="C21" t="s">
        <v>127</v>
      </c>
    </row>
    <row r="22" spans="2:3" x14ac:dyDescent="0.25">
      <c r="B22" t="s">
        <v>39</v>
      </c>
      <c r="C22" t="s">
        <v>128</v>
      </c>
    </row>
    <row r="23" spans="2:3" x14ac:dyDescent="0.25">
      <c r="B23" t="s">
        <v>39</v>
      </c>
      <c r="C23" t="s">
        <v>129</v>
      </c>
    </row>
    <row r="24" spans="2:3" x14ac:dyDescent="0.25">
      <c r="B24" t="s">
        <v>44</v>
      </c>
      <c r="C24" t="s">
        <v>130</v>
      </c>
    </row>
    <row r="25" spans="2:3" x14ac:dyDescent="0.25">
      <c r="B25" t="s">
        <v>44</v>
      </c>
      <c r="C25" t="s">
        <v>131</v>
      </c>
    </row>
    <row r="26" spans="2:3" x14ac:dyDescent="0.25">
      <c r="B26" t="s">
        <v>44</v>
      </c>
      <c r="C26" t="s">
        <v>132</v>
      </c>
    </row>
    <row r="27" spans="2:3" x14ac:dyDescent="0.25">
      <c r="B27" t="s">
        <v>44</v>
      </c>
      <c r="C27" t="s">
        <v>133</v>
      </c>
    </row>
    <row r="28" spans="2:3" x14ac:dyDescent="0.25">
      <c r="B28" t="s">
        <v>44</v>
      </c>
      <c r="C28" t="s">
        <v>134</v>
      </c>
    </row>
    <row r="29" spans="2:3" x14ac:dyDescent="0.25">
      <c r="B29" t="s">
        <v>44</v>
      </c>
      <c r="C29" t="s">
        <v>135</v>
      </c>
    </row>
    <row r="30" spans="2:3" x14ac:dyDescent="0.25">
      <c r="B30" t="s">
        <v>44</v>
      </c>
      <c r="C30" t="s">
        <v>136</v>
      </c>
    </row>
    <row r="31" spans="2:3" x14ac:dyDescent="0.25">
      <c r="B31" t="s">
        <v>44</v>
      </c>
      <c r="C31" t="s">
        <v>137</v>
      </c>
    </row>
    <row r="32" spans="2:3" x14ac:dyDescent="0.25">
      <c r="B32" t="s">
        <v>44</v>
      </c>
      <c r="C32" t="s">
        <v>138</v>
      </c>
    </row>
    <row r="33" spans="2:3" x14ac:dyDescent="0.25">
      <c r="B33" t="s">
        <v>45</v>
      </c>
      <c r="C33" t="s">
        <v>139</v>
      </c>
    </row>
    <row r="34" spans="2:3" x14ac:dyDescent="0.25">
      <c r="B34" t="s">
        <v>45</v>
      </c>
      <c r="C34" t="s">
        <v>140</v>
      </c>
    </row>
    <row r="35" spans="2:3" x14ac:dyDescent="0.25">
      <c r="B35" t="s">
        <v>45</v>
      </c>
      <c r="C35" t="s">
        <v>141</v>
      </c>
    </row>
    <row r="36" spans="2:3" x14ac:dyDescent="0.25">
      <c r="B36" t="s">
        <v>45</v>
      </c>
      <c r="C36" t="s">
        <v>142</v>
      </c>
    </row>
    <row r="37" spans="2:3" x14ac:dyDescent="0.25">
      <c r="B37" t="s">
        <v>45</v>
      </c>
      <c r="C37" t="s">
        <v>143</v>
      </c>
    </row>
    <row r="38" spans="2:3" x14ac:dyDescent="0.25">
      <c r="B38" t="s">
        <v>45</v>
      </c>
      <c r="C38" t="s">
        <v>144</v>
      </c>
    </row>
    <row r="39" spans="2:3" x14ac:dyDescent="0.25">
      <c r="B39" t="s">
        <v>45</v>
      </c>
      <c r="C39" t="s">
        <v>145</v>
      </c>
    </row>
    <row r="40" spans="2:3" x14ac:dyDescent="0.25">
      <c r="B40" t="s">
        <v>45</v>
      </c>
      <c r="C40" t="s">
        <v>146</v>
      </c>
    </row>
    <row r="41" spans="2:3" x14ac:dyDescent="0.25">
      <c r="B41" t="s">
        <v>45</v>
      </c>
      <c r="C41" t="s">
        <v>147</v>
      </c>
    </row>
    <row r="42" spans="2:3" x14ac:dyDescent="0.25">
      <c r="B42" t="s">
        <v>45</v>
      </c>
      <c r="C42" t="s">
        <v>148</v>
      </c>
    </row>
    <row r="43" spans="2:3" x14ac:dyDescent="0.25">
      <c r="B43" t="s">
        <v>45</v>
      </c>
      <c r="C43" t="s">
        <v>149</v>
      </c>
    </row>
    <row r="44" spans="2:3" x14ac:dyDescent="0.25">
      <c r="B44" t="s">
        <v>45</v>
      </c>
      <c r="C44" t="s">
        <v>150</v>
      </c>
    </row>
    <row r="45" spans="2:3" x14ac:dyDescent="0.25">
      <c r="B45" t="s">
        <v>45</v>
      </c>
      <c r="C45" t="s">
        <v>151</v>
      </c>
    </row>
    <row r="46" spans="2:3" x14ac:dyDescent="0.25">
      <c r="B46" t="s">
        <v>45</v>
      </c>
      <c r="C46" t="s">
        <v>152</v>
      </c>
    </row>
    <row r="47" spans="2:3" x14ac:dyDescent="0.25">
      <c r="B47" t="s">
        <v>45</v>
      </c>
      <c r="C47" t="s">
        <v>153</v>
      </c>
    </row>
    <row r="48" spans="2:3" x14ac:dyDescent="0.25">
      <c r="B48" t="s">
        <v>45</v>
      </c>
      <c r="C48" t="s">
        <v>154</v>
      </c>
    </row>
    <row r="49" spans="2:3" x14ac:dyDescent="0.25">
      <c r="B49" t="s">
        <v>46</v>
      </c>
      <c r="C49" t="s">
        <v>155</v>
      </c>
    </row>
    <row r="50" spans="2:3" x14ac:dyDescent="0.25">
      <c r="B50" t="s">
        <v>46</v>
      </c>
      <c r="C50" t="s">
        <v>156</v>
      </c>
    </row>
    <row r="51" spans="2:3" x14ac:dyDescent="0.25">
      <c r="B51" t="s">
        <v>46</v>
      </c>
      <c r="C51" t="s">
        <v>157</v>
      </c>
    </row>
    <row r="52" spans="2:3" x14ac:dyDescent="0.25">
      <c r="B52" t="s">
        <v>46</v>
      </c>
      <c r="C52" t="s">
        <v>158</v>
      </c>
    </row>
    <row r="53" spans="2:3" x14ac:dyDescent="0.25">
      <c r="B53" t="s">
        <v>46</v>
      </c>
      <c r="C53" t="s">
        <v>159</v>
      </c>
    </row>
    <row r="54" spans="2:3" x14ac:dyDescent="0.25">
      <c r="B54" t="s">
        <v>46</v>
      </c>
      <c r="C54" t="s">
        <v>160</v>
      </c>
    </row>
    <row r="55" spans="2:3" x14ac:dyDescent="0.25">
      <c r="B55" t="s">
        <v>46</v>
      </c>
      <c r="C55" t="s">
        <v>161</v>
      </c>
    </row>
    <row r="56" spans="2:3" x14ac:dyDescent="0.25">
      <c r="B56" t="s">
        <v>46</v>
      </c>
      <c r="C56" t="s">
        <v>162</v>
      </c>
    </row>
    <row r="57" spans="2:3" x14ac:dyDescent="0.25">
      <c r="B57" t="s">
        <v>46</v>
      </c>
      <c r="C57" t="s">
        <v>163</v>
      </c>
    </row>
    <row r="58" spans="2:3" x14ac:dyDescent="0.25">
      <c r="B58" t="s">
        <v>46</v>
      </c>
      <c r="C58" t="s">
        <v>164</v>
      </c>
    </row>
    <row r="59" spans="2:3" x14ac:dyDescent="0.25">
      <c r="B59" t="s">
        <v>46</v>
      </c>
      <c r="C59" t="s">
        <v>165</v>
      </c>
    </row>
    <row r="60" spans="2:3" x14ac:dyDescent="0.25">
      <c r="B60" t="s">
        <v>46</v>
      </c>
      <c r="C60" t="s">
        <v>166</v>
      </c>
    </row>
    <row r="61" spans="2:3" x14ac:dyDescent="0.25">
      <c r="B61" t="s">
        <v>46</v>
      </c>
      <c r="C61" t="s">
        <v>167</v>
      </c>
    </row>
    <row r="62" spans="2:3" x14ac:dyDescent="0.25">
      <c r="B62" t="s">
        <v>46</v>
      </c>
      <c r="C62" t="s">
        <v>168</v>
      </c>
    </row>
    <row r="63" spans="2:3" x14ac:dyDescent="0.25">
      <c r="B63" t="s">
        <v>46</v>
      </c>
      <c r="C63" t="s">
        <v>169</v>
      </c>
    </row>
    <row r="64" spans="2:3" x14ac:dyDescent="0.25">
      <c r="B64" t="s">
        <v>46</v>
      </c>
      <c r="C64" t="s">
        <v>170</v>
      </c>
    </row>
    <row r="65" spans="2:3" x14ac:dyDescent="0.25">
      <c r="B65" t="s">
        <v>46</v>
      </c>
      <c r="C65" t="s">
        <v>171</v>
      </c>
    </row>
    <row r="66" spans="2:3" x14ac:dyDescent="0.25">
      <c r="B66" t="s">
        <v>58</v>
      </c>
      <c r="C66" t="s">
        <v>172</v>
      </c>
    </row>
    <row r="67" spans="2:3" x14ac:dyDescent="0.25">
      <c r="B67" t="s">
        <v>58</v>
      </c>
      <c r="C67" t="s">
        <v>173</v>
      </c>
    </row>
    <row r="68" spans="2:3" x14ac:dyDescent="0.25">
      <c r="B68" t="s">
        <v>58</v>
      </c>
      <c r="C68" t="s">
        <v>174</v>
      </c>
    </row>
    <row r="69" spans="2:3" x14ac:dyDescent="0.25">
      <c r="B69" t="s">
        <v>58</v>
      </c>
      <c r="C69" t="s">
        <v>175</v>
      </c>
    </row>
    <row r="70" spans="2:3" x14ac:dyDescent="0.25">
      <c r="B70" t="s">
        <v>58</v>
      </c>
      <c r="C70" t="s">
        <v>176</v>
      </c>
    </row>
    <row r="71" spans="2:3" x14ac:dyDescent="0.25">
      <c r="B71" t="s">
        <v>58</v>
      </c>
      <c r="C71" t="s">
        <v>177</v>
      </c>
    </row>
    <row r="72" spans="2:3" x14ac:dyDescent="0.25">
      <c r="B72" t="s">
        <v>58</v>
      </c>
      <c r="C72" t="s">
        <v>178</v>
      </c>
    </row>
    <row r="73" spans="2:3" x14ac:dyDescent="0.25">
      <c r="B73" t="s">
        <v>58</v>
      </c>
      <c r="C73" t="s">
        <v>179</v>
      </c>
    </row>
    <row r="74" spans="2:3" x14ac:dyDescent="0.25">
      <c r="B74" t="s">
        <v>58</v>
      </c>
      <c r="C74" t="s">
        <v>180</v>
      </c>
    </row>
    <row r="75" spans="2:3" x14ac:dyDescent="0.25">
      <c r="B75" t="s">
        <v>58</v>
      </c>
      <c r="C75" t="s">
        <v>181</v>
      </c>
    </row>
    <row r="76" spans="2:3" x14ac:dyDescent="0.25">
      <c r="B76" t="s">
        <v>58</v>
      </c>
      <c r="C76" t="s">
        <v>182</v>
      </c>
    </row>
    <row r="77" spans="2:3" x14ac:dyDescent="0.25">
      <c r="B77" t="s">
        <v>58</v>
      </c>
      <c r="C77" t="s">
        <v>183</v>
      </c>
    </row>
    <row r="78" spans="2:3" x14ac:dyDescent="0.25">
      <c r="B78" t="s">
        <v>57</v>
      </c>
      <c r="C78" t="s">
        <v>184</v>
      </c>
    </row>
    <row r="79" spans="2:3" x14ac:dyDescent="0.25">
      <c r="B79" t="s">
        <v>57</v>
      </c>
      <c r="C79" t="s">
        <v>185</v>
      </c>
    </row>
    <row r="80" spans="2:3" x14ac:dyDescent="0.25">
      <c r="B80" t="s">
        <v>57</v>
      </c>
      <c r="C80" t="s">
        <v>186</v>
      </c>
    </row>
    <row r="81" spans="2:3" x14ac:dyDescent="0.25">
      <c r="B81" t="s">
        <v>57</v>
      </c>
      <c r="C81" t="s">
        <v>187</v>
      </c>
    </row>
    <row r="82" spans="2:3" x14ac:dyDescent="0.25">
      <c r="B82" t="s">
        <v>57</v>
      </c>
      <c r="C82" t="s">
        <v>188</v>
      </c>
    </row>
    <row r="83" spans="2:3" x14ac:dyDescent="0.25">
      <c r="B83" t="s">
        <v>57</v>
      </c>
      <c r="C83" t="s">
        <v>189</v>
      </c>
    </row>
    <row r="84" spans="2:3" x14ac:dyDescent="0.25">
      <c r="B84" t="s">
        <v>57</v>
      </c>
      <c r="C84" t="s">
        <v>190</v>
      </c>
    </row>
    <row r="85" spans="2:3" x14ac:dyDescent="0.25">
      <c r="B85" t="s">
        <v>57</v>
      </c>
      <c r="C85" t="s">
        <v>191</v>
      </c>
    </row>
    <row r="86" spans="2:3" x14ac:dyDescent="0.25">
      <c r="B86" t="s">
        <v>57</v>
      </c>
      <c r="C86" t="s">
        <v>192</v>
      </c>
    </row>
    <row r="87" spans="2:3" x14ac:dyDescent="0.25">
      <c r="B87" t="s">
        <v>57</v>
      </c>
      <c r="C87" t="s">
        <v>17</v>
      </c>
    </row>
    <row r="88" spans="2:3" x14ac:dyDescent="0.25">
      <c r="B88" t="s">
        <v>57</v>
      </c>
      <c r="C88" t="s">
        <v>193</v>
      </c>
    </row>
    <row r="89" spans="2:3" x14ac:dyDescent="0.25">
      <c r="B89" t="s">
        <v>51</v>
      </c>
      <c r="C89" t="s">
        <v>194</v>
      </c>
    </row>
    <row r="90" spans="2:3" x14ac:dyDescent="0.25">
      <c r="B90" t="s">
        <v>51</v>
      </c>
      <c r="C90" t="s">
        <v>195</v>
      </c>
    </row>
    <row r="91" spans="2:3" x14ac:dyDescent="0.25">
      <c r="B91" t="s">
        <v>51</v>
      </c>
      <c r="C91" t="s">
        <v>196</v>
      </c>
    </row>
    <row r="92" spans="2:3" x14ac:dyDescent="0.25">
      <c r="B92" t="s">
        <v>51</v>
      </c>
      <c r="C92" t="s">
        <v>197</v>
      </c>
    </row>
    <row r="93" spans="2:3" x14ac:dyDescent="0.25">
      <c r="B93" t="s">
        <v>51</v>
      </c>
      <c r="C93" t="s">
        <v>198</v>
      </c>
    </row>
    <row r="94" spans="2:3" x14ac:dyDescent="0.25">
      <c r="B94" t="s">
        <v>51</v>
      </c>
      <c r="C94" t="s">
        <v>199</v>
      </c>
    </row>
    <row r="95" spans="2:3" x14ac:dyDescent="0.25">
      <c r="B95" t="s">
        <v>51</v>
      </c>
      <c r="C95" t="s">
        <v>200</v>
      </c>
    </row>
    <row r="96" spans="2:3" x14ac:dyDescent="0.25">
      <c r="B96" t="s">
        <v>51</v>
      </c>
      <c r="C96" t="s">
        <v>201</v>
      </c>
    </row>
    <row r="97" spans="2:3" x14ac:dyDescent="0.25">
      <c r="B97" t="s">
        <v>51</v>
      </c>
      <c r="C97" t="s">
        <v>202</v>
      </c>
    </row>
    <row r="98" spans="2:3" x14ac:dyDescent="0.25">
      <c r="B98" t="s">
        <v>51</v>
      </c>
      <c r="C98" t="s">
        <v>203</v>
      </c>
    </row>
    <row r="99" spans="2:3" x14ac:dyDescent="0.25">
      <c r="B99" t="s">
        <v>51</v>
      </c>
      <c r="C99" t="s">
        <v>204</v>
      </c>
    </row>
    <row r="100" spans="2:3" x14ac:dyDescent="0.25">
      <c r="B100" t="s">
        <v>47</v>
      </c>
      <c r="C100" t="s">
        <v>205</v>
      </c>
    </row>
    <row r="101" spans="2:3" x14ac:dyDescent="0.25">
      <c r="B101" t="s">
        <v>47</v>
      </c>
      <c r="C101" t="s">
        <v>206</v>
      </c>
    </row>
    <row r="102" spans="2:3" x14ac:dyDescent="0.25">
      <c r="B102" t="s">
        <v>47</v>
      </c>
      <c r="C102" t="s">
        <v>207</v>
      </c>
    </row>
    <row r="103" spans="2:3" x14ac:dyDescent="0.25">
      <c r="B103" t="s">
        <v>47</v>
      </c>
      <c r="C103" t="s">
        <v>208</v>
      </c>
    </row>
    <row r="104" spans="2:3" x14ac:dyDescent="0.25">
      <c r="B104" t="s">
        <v>47</v>
      </c>
      <c r="C104" t="s">
        <v>209</v>
      </c>
    </row>
    <row r="105" spans="2:3" x14ac:dyDescent="0.25">
      <c r="B105" t="s">
        <v>47</v>
      </c>
      <c r="C105" t="s">
        <v>210</v>
      </c>
    </row>
    <row r="106" spans="2:3" x14ac:dyDescent="0.25">
      <c r="B106" t="s">
        <v>50</v>
      </c>
      <c r="C106" t="s">
        <v>211</v>
      </c>
    </row>
    <row r="107" spans="2:3" x14ac:dyDescent="0.25">
      <c r="B107" t="s">
        <v>50</v>
      </c>
      <c r="C107" t="s">
        <v>212</v>
      </c>
    </row>
    <row r="108" spans="2:3" x14ac:dyDescent="0.25">
      <c r="B108" t="s">
        <v>50</v>
      </c>
      <c r="C108" t="s">
        <v>213</v>
      </c>
    </row>
    <row r="109" spans="2:3" x14ac:dyDescent="0.25">
      <c r="B109" t="s">
        <v>50</v>
      </c>
      <c r="C109" t="s">
        <v>214</v>
      </c>
    </row>
    <row r="110" spans="2:3" x14ac:dyDescent="0.25">
      <c r="B110" t="s">
        <v>50</v>
      </c>
      <c r="C110" t="s">
        <v>215</v>
      </c>
    </row>
    <row r="111" spans="2:3" x14ac:dyDescent="0.25">
      <c r="B111" t="s">
        <v>50</v>
      </c>
      <c r="C111" t="s">
        <v>216</v>
      </c>
    </row>
    <row r="112" spans="2:3" x14ac:dyDescent="0.25">
      <c r="B112" t="s">
        <v>50</v>
      </c>
      <c r="C112" t="s">
        <v>217</v>
      </c>
    </row>
    <row r="113" spans="2:3" x14ac:dyDescent="0.25">
      <c r="B113" t="s">
        <v>50</v>
      </c>
      <c r="C113" t="s">
        <v>218</v>
      </c>
    </row>
    <row r="114" spans="2:3" x14ac:dyDescent="0.25">
      <c r="B114" t="s">
        <v>50</v>
      </c>
      <c r="C114" t="s">
        <v>219</v>
      </c>
    </row>
    <row r="115" spans="2:3" x14ac:dyDescent="0.25">
      <c r="B115" t="s">
        <v>50</v>
      </c>
      <c r="C115" t="s">
        <v>220</v>
      </c>
    </row>
    <row r="116" spans="2:3" x14ac:dyDescent="0.25">
      <c r="B116" t="s">
        <v>50</v>
      </c>
      <c r="C116" t="s">
        <v>221</v>
      </c>
    </row>
    <row r="117" spans="2:3" x14ac:dyDescent="0.25">
      <c r="B117" t="s">
        <v>50</v>
      </c>
      <c r="C117" t="s">
        <v>222</v>
      </c>
    </row>
    <row r="118" spans="2:3" x14ac:dyDescent="0.25">
      <c r="B118" t="s">
        <v>50</v>
      </c>
      <c r="C118" t="s">
        <v>223</v>
      </c>
    </row>
    <row r="119" spans="2:3" x14ac:dyDescent="0.25">
      <c r="B119" t="s">
        <v>50</v>
      </c>
      <c r="C119" t="s">
        <v>224</v>
      </c>
    </row>
    <row r="120" spans="2:3" x14ac:dyDescent="0.25">
      <c r="B120" t="s">
        <v>50</v>
      </c>
      <c r="C120" t="s">
        <v>225</v>
      </c>
    </row>
    <row r="121" spans="2:3" x14ac:dyDescent="0.25">
      <c r="B121" t="s">
        <v>50</v>
      </c>
      <c r="C121" t="s">
        <v>226</v>
      </c>
    </row>
    <row r="122" spans="2:3" x14ac:dyDescent="0.25">
      <c r="B122" t="s">
        <v>53</v>
      </c>
      <c r="C122" t="s">
        <v>227</v>
      </c>
    </row>
    <row r="123" spans="2:3" x14ac:dyDescent="0.25">
      <c r="B123" t="s">
        <v>53</v>
      </c>
      <c r="C123" t="s">
        <v>228</v>
      </c>
    </row>
    <row r="124" spans="2:3" x14ac:dyDescent="0.25">
      <c r="B124" t="s">
        <v>53</v>
      </c>
      <c r="C124" t="s">
        <v>229</v>
      </c>
    </row>
    <row r="125" spans="2:3" x14ac:dyDescent="0.25">
      <c r="B125" t="s">
        <v>53</v>
      </c>
      <c r="C125" t="s">
        <v>230</v>
      </c>
    </row>
    <row r="126" spans="2:3" x14ac:dyDescent="0.25">
      <c r="B126" t="s">
        <v>53</v>
      </c>
      <c r="C126" t="s">
        <v>231</v>
      </c>
    </row>
    <row r="127" spans="2:3" x14ac:dyDescent="0.25">
      <c r="B127" t="s">
        <v>53</v>
      </c>
      <c r="C127" t="s">
        <v>25</v>
      </c>
    </row>
    <row r="128" spans="2:3" x14ac:dyDescent="0.25">
      <c r="B128" t="s">
        <v>53</v>
      </c>
      <c r="C128" t="s">
        <v>232</v>
      </c>
    </row>
    <row r="129" spans="2:3" x14ac:dyDescent="0.25">
      <c r="B129" t="s">
        <v>53</v>
      </c>
      <c r="C129" t="s">
        <v>233</v>
      </c>
    </row>
    <row r="130" spans="2:3" x14ac:dyDescent="0.25">
      <c r="B130" t="s">
        <v>48</v>
      </c>
      <c r="C130" t="s">
        <v>234</v>
      </c>
    </row>
    <row r="131" spans="2:3" x14ac:dyDescent="0.25">
      <c r="B131" t="s">
        <v>48</v>
      </c>
      <c r="C131" t="s">
        <v>235</v>
      </c>
    </row>
    <row r="132" spans="2:3" x14ac:dyDescent="0.25">
      <c r="B132" t="s">
        <v>48</v>
      </c>
      <c r="C132" t="s">
        <v>236</v>
      </c>
    </row>
    <row r="133" spans="2:3" x14ac:dyDescent="0.25">
      <c r="B133" t="s">
        <v>48</v>
      </c>
      <c r="C133" t="s">
        <v>237</v>
      </c>
    </row>
    <row r="134" spans="2:3" x14ac:dyDescent="0.25">
      <c r="B134" t="s">
        <v>48</v>
      </c>
      <c r="C134" t="s">
        <v>238</v>
      </c>
    </row>
    <row r="135" spans="2:3" x14ac:dyDescent="0.25">
      <c r="B135" t="s">
        <v>48</v>
      </c>
      <c r="C135" t="s">
        <v>239</v>
      </c>
    </row>
    <row r="136" spans="2:3" x14ac:dyDescent="0.25">
      <c r="B136" t="s">
        <v>48</v>
      </c>
      <c r="C136" t="s">
        <v>240</v>
      </c>
    </row>
    <row r="137" spans="2:3" x14ac:dyDescent="0.25">
      <c r="B137" t="s">
        <v>48</v>
      </c>
      <c r="C137" t="s">
        <v>241</v>
      </c>
    </row>
    <row r="138" spans="2:3" x14ac:dyDescent="0.25">
      <c r="B138" t="s">
        <v>48</v>
      </c>
      <c r="C138" t="s">
        <v>242</v>
      </c>
    </row>
    <row r="139" spans="2:3" x14ac:dyDescent="0.25">
      <c r="B139" t="s">
        <v>48</v>
      </c>
      <c r="C139" t="s">
        <v>243</v>
      </c>
    </row>
    <row r="140" spans="2:3" x14ac:dyDescent="0.25">
      <c r="B140" t="s">
        <v>48</v>
      </c>
      <c r="C140" t="s">
        <v>244</v>
      </c>
    </row>
    <row r="141" spans="2:3" x14ac:dyDescent="0.25">
      <c r="B141" t="s">
        <v>48</v>
      </c>
      <c r="C141" t="s">
        <v>245</v>
      </c>
    </row>
    <row r="142" spans="2:3" x14ac:dyDescent="0.25">
      <c r="B142" t="s">
        <v>54</v>
      </c>
      <c r="C142" t="s">
        <v>246</v>
      </c>
    </row>
    <row r="143" spans="2:3" x14ac:dyDescent="0.25">
      <c r="B143" t="s">
        <v>54</v>
      </c>
      <c r="C143" t="s">
        <v>247</v>
      </c>
    </row>
    <row r="144" spans="2:3" x14ac:dyDescent="0.25">
      <c r="B144" t="s">
        <v>54</v>
      </c>
      <c r="C144" t="s">
        <v>248</v>
      </c>
    </row>
    <row r="145" spans="2:3" x14ac:dyDescent="0.25">
      <c r="B145" t="s">
        <v>54</v>
      </c>
      <c r="C145" t="s">
        <v>249</v>
      </c>
    </row>
    <row r="146" spans="2:3" x14ac:dyDescent="0.25">
      <c r="B146" t="s">
        <v>54</v>
      </c>
      <c r="C146" t="s">
        <v>250</v>
      </c>
    </row>
    <row r="147" spans="2:3" x14ac:dyDescent="0.25">
      <c r="B147" t="s">
        <v>54</v>
      </c>
      <c r="C147" t="s">
        <v>251</v>
      </c>
    </row>
    <row r="148" spans="2:3" x14ac:dyDescent="0.25">
      <c r="B148" t="s">
        <v>54</v>
      </c>
      <c r="C148" t="s">
        <v>252</v>
      </c>
    </row>
    <row r="149" spans="2:3" x14ac:dyDescent="0.25">
      <c r="B149" t="s">
        <v>54</v>
      </c>
      <c r="C149" t="s">
        <v>253</v>
      </c>
    </row>
    <row r="150" spans="2:3" x14ac:dyDescent="0.25">
      <c r="B150" t="s">
        <v>54</v>
      </c>
      <c r="C150" t="s">
        <v>254</v>
      </c>
    </row>
    <row r="151" spans="2:3" x14ac:dyDescent="0.25">
      <c r="B151" t="s">
        <v>54</v>
      </c>
      <c r="C151" t="s">
        <v>255</v>
      </c>
    </row>
    <row r="152" spans="2:3" x14ac:dyDescent="0.25">
      <c r="B152" t="s">
        <v>55</v>
      </c>
      <c r="C152" t="s">
        <v>256</v>
      </c>
    </row>
    <row r="153" spans="2:3" x14ac:dyDescent="0.25">
      <c r="B153" t="s">
        <v>55</v>
      </c>
      <c r="C153" t="s">
        <v>257</v>
      </c>
    </row>
    <row r="154" spans="2:3" x14ac:dyDescent="0.25">
      <c r="B154" t="s">
        <v>55</v>
      </c>
      <c r="C154" t="s">
        <v>258</v>
      </c>
    </row>
    <row r="155" spans="2:3" x14ac:dyDescent="0.25">
      <c r="B155" t="s">
        <v>55</v>
      </c>
      <c r="C155" t="s">
        <v>259</v>
      </c>
    </row>
    <row r="156" spans="2:3" x14ac:dyDescent="0.25">
      <c r="B156" t="s">
        <v>55</v>
      </c>
      <c r="C156" t="s">
        <v>260</v>
      </c>
    </row>
    <row r="157" spans="2:3" x14ac:dyDescent="0.25">
      <c r="B157" t="s">
        <v>55</v>
      </c>
      <c r="C157" t="s">
        <v>261</v>
      </c>
    </row>
    <row r="158" spans="2:3" x14ac:dyDescent="0.25">
      <c r="B158" t="s">
        <v>49</v>
      </c>
      <c r="C158" t="s">
        <v>262</v>
      </c>
    </row>
    <row r="159" spans="2:3" x14ac:dyDescent="0.25">
      <c r="B159" t="s">
        <v>49</v>
      </c>
      <c r="C159" t="s">
        <v>15</v>
      </c>
    </row>
    <row r="160" spans="2:3" x14ac:dyDescent="0.25">
      <c r="B160" t="s">
        <v>49</v>
      </c>
      <c r="C160" t="s">
        <v>263</v>
      </c>
    </row>
    <row r="161" spans="2:3" x14ac:dyDescent="0.25">
      <c r="B161" t="s">
        <v>49</v>
      </c>
      <c r="C161" t="s">
        <v>264</v>
      </c>
    </row>
    <row r="162" spans="2:3" x14ac:dyDescent="0.25">
      <c r="B162" t="s">
        <v>49</v>
      </c>
      <c r="C162" t="s">
        <v>265</v>
      </c>
    </row>
    <row r="163" spans="2:3" x14ac:dyDescent="0.25">
      <c r="B163" t="s">
        <v>49</v>
      </c>
      <c r="C163" t="s">
        <v>266</v>
      </c>
    </row>
    <row r="164" spans="2:3" x14ac:dyDescent="0.25">
      <c r="B164" t="s">
        <v>49</v>
      </c>
      <c r="C164" t="s">
        <v>267</v>
      </c>
    </row>
    <row r="165" spans="2:3" x14ac:dyDescent="0.25">
      <c r="B165" t="s">
        <v>49</v>
      </c>
      <c r="C165" t="s">
        <v>268</v>
      </c>
    </row>
    <row r="166" spans="2:3" x14ac:dyDescent="0.25">
      <c r="B166" t="s">
        <v>56</v>
      </c>
      <c r="C166" t="s">
        <v>269</v>
      </c>
    </row>
    <row r="167" spans="2:3" x14ac:dyDescent="0.25">
      <c r="B167" t="s">
        <v>56</v>
      </c>
      <c r="C167" t="s">
        <v>270</v>
      </c>
    </row>
    <row r="168" spans="2:3" x14ac:dyDescent="0.25">
      <c r="B168" t="s">
        <v>56</v>
      </c>
      <c r="C168" t="s">
        <v>271</v>
      </c>
    </row>
    <row r="169" spans="2:3" x14ac:dyDescent="0.25">
      <c r="B169" t="s">
        <v>56</v>
      </c>
      <c r="C169" t="s">
        <v>272</v>
      </c>
    </row>
    <row r="170" spans="2:3" x14ac:dyDescent="0.25">
      <c r="B170" t="s">
        <v>56</v>
      </c>
      <c r="C170" t="s">
        <v>273</v>
      </c>
    </row>
    <row r="171" spans="2:3" x14ac:dyDescent="0.25">
      <c r="B171" t="s">
        <v>56</v>
      </c>
      <c r="C171" t="s">
        <v>274</v>
      </c>
    </row>
    <row r="172" spans="2:3" x14ac:dyDescent="0.25">
      <c r="B172" t="s">
        <v>56</v>
      </c>
      <c r="C172" t="s">
        <v>275</v>
      </c>
    </row>
    <row r="173" spans="2:3" x14ac:dyDescent="0.25">
      <c r="B173" t="s">
        <v>56</v>
      </c>
      <c r="C173" t="s">
        <v>276</v>
      </c>
    </row>
    <row r="174" spans="2:3" x14ac:dyDescent="0.25">
      <c r="B174" t="s">
        <v>56</v>
      </c>
      <c r="C174" t="s">
        <v>277</v>
      </c>
    </row>
    <row r="175" spans="2:3" x14ac:dyDescent="0.25">
      <c r="B175" t="s">
        <v>56</v>
      </c>
      <c r="C175" t="s">
        <v>278</v>
      </c>
    </row>
    <row r="176" spans="2:3" x14ac:dyDescent="0.25">
      <c r="B176" t="s">
        <v>56</v>
      </c>
      <c r="C176" t="s">
        <v>279</v>
      </c>
    </row>
    <row r="177" spans="2:3" x14ac:dyDescent="0.25">
      <c r="B177" t="s">
        <v>56</v>
      </c>
      <c r="C177" t="s">
        <v>280</v>
      </c>
    </row>
    <row r="178" spans="2:3" x14ac:dyDescent="0.25">
      <c r="B178" t="s">
        <v>56</v>
      </c>
      <c r="C178" t="s">
        <v>281</v>
      </c>
    </row>
    <row r="179" spans="2:3" x14ac:dyDescent="0.25">
      <c r="B179" t="s">
        <v>56</v>
      </c>
      <c r="C179" t="s">
        <v>282</v>
      </c>
    </row>
    <row r="180" spans="2:3" x14ac:dyDescent="0.25">
      <c r="B180" t="s">
        <v>56</v>
      </c>
      <c r="C180" t="s">
        <v>283</v>
      </c>
    </row>
    <row r="181" spans="2:3" x14ac:dyDescent="0.25">
      <c r="B181" t="s">
        <v>56</v>
      </c>
      <c r="C181" t="s">
        <v>284</v>
      </c>
    </row>
    <row r="182" spans="2:3" x14ac:dyDescent="0.25">
      <c r="B182" t="s">
        <v>52</v>
      </c>
      <c r="C182" t="s">
        <v>285</v>
      </c>
    </row>
    <row r="183" spans="2:3" x14ac:dyDescent="0.25">
      <c r="B183" t="s">
        <v>52</v>
      </c>
      <c r="C183" t="s">
        <v>286</v>
      </c>
    </row>
    <row r="184" spans="2:3" x14ac:dyDescent="0.25">
      <c r="B184" t="s">
        <v>52</v>
      </c>
      <c r="C184" t="s">
        <v>287</v>
      </c>
    </row>
    <row r="185" spans="2:3" x14ac:dyDescent="0.25">
      <c r="B185" t="s">
        <v>52</v>
      </c>
      <c r="C185" t="s">
        <v>288</v>
      </c>
    </row>
    <row r="186" spans="2:3" x14ac:dyDescent="0.25">
      <c r="B186" t="s">
        <v>52</v>
      </c>
      <c r="C186" t="s">
        <v>289</v>
      </c>
    </row>
    <row r="187" spans="2:3" x14ac:dyDescent="0.25">
      <c r="B187" t="s">
        <v>52</v>
      </c>
      <c r="C187" t="s">
        <v>290</v>
      </c>
    </row>
    <row r="188" spans="2:3" x14ac:dyDescent="0.25">
      <c r="B188" t="s">
        <v>52</v>
      </c>
      <c r="C188" t="s">
        <v>291</v>
      </c>
    </row>
    <row r="189" spans="2:3" x14ac:dyDescent="0.25">
      <c r="B189" t="s">
        <v>52</v>
      </c>
      <c r="C189" t="s">
        <v>292</v>
      </c>
    </row>
    <row r="190" spans="2:3" x14ac:dyDescent="0.25">
      <c r="B190" t="s">
        <v>52</v>
      </c>
      <c r="C190" t="s">
        <v>293</v>
      </c>
    </row>
    <row r="191" spans="2:3" x14ac:dyDescent="0.25">
      <c r="B191" t="s">
        <v>52</v>
      </c>
      <c r="C191" t="s">
        <v>294</v>
      </c>
    </row>
    <row r="192" spans="2:3" x14ac:dyDescent="0.25">
      <c r="B192" t="s">
        <v>52</v>
      </c>
      <c r="C192" t="s">
        <v>295</v>
      </c>
    </row>
    <row r="193" spans="2:3" x14ac:dyDescent="0.25">
      <c r="B193" t="s">
        <v>52</v>
      </c>
      <c r="C193" t="s">
        <v>296</v>
      </c>
    </row>
    <row r="194" spans="2:3" x14ac:dyDescent="0.25">
      <c r="B194" t="s">
        <v>52</v>
      </c>
      <c r="C194" t="s">
        <v>297</v>
      </c>
    </row>
    <row r="195" spans="2:3" x14ac:dyDescent="0.25">
      <c r="B195" t="s">
        <v>52</v>
      </c>
      <c r="C195" t="s">
        <v>298</v>
      </c>
    </row>
    <row r="196" spans="2:3" x14ac:dyDescent="0.25">
      <c r="B196" t="s">
        <v>52</v>
      </c>
      <c r="C196" t="s">
        <v>299</v>
      </c>
    </row>
  </sheetData>
  <autoFilter ref="A2:J196" xr:uid="{21419317-0BCC-4037-80AF-E578B97B9529}"/>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F458C0-3031-40C8-A55E-724F3CF31346}">
  <dimension ref="A1:O1559"/>
  <sheetViews>
    <sheetView topLeftCell="A966" zoomScale="90" zoomScaleNormal="90" workbookViewId="0">
      <selection activeCell="E981" sqref="E981"/>
    </sheetView>
  </sheetViews>
  <sheetFormatPr defaultColWidth="8.7109375" defaultRowHeight="15" x14ac:dyDescent="0.25"/>
  <cols>
    <col min="1" max="1" width="10.140625" style="2" customWidth="1"/>
    <col min="2" max="2" width="22.5703125" style="1" customWidth="1"/>
    <col min="3" max="3" width="18.28515625" style="1" customWidth="1"/>
    <col min="4" max="4" width="17.140625" style="2" customWidth="1"/>
    <col min="5" max="5" width="19.42578125" style="2" customWidth="1"/>
    <col min="6" max="6" width="12.42578125" style="1" customWidth="1"/>
    <col min="7" max="7" width="18.28515625" style="1" customWidth="1"/>
    <col min="8" max="8" width="18.42578125" style="1" customWidth="1"/>
    <col min="9" max="9" width="38.140625" style="1" customWidth="1"/>
    <col min="10" max="10" width="14.85546875" style="2" customWidth="1"/>
    <col min="11" max="11" width="12.28515625" style="1" customWidth="1"/>
    <col min="12" max="12" width="11.42578125" style="1" customWidth="1"/>
    <col min="13" max="13" width="15" style="2" customWidth="1"/>
    <col min="14" max="14" width="10.28515625" style="2" customWidth="1"/>
    <col min="15" max="15" width="17.5703125" style="62" customWidth="1"/>
    <col min="16" max="16384" width="8.7109375" style="1"/>
  </cols>
  <sheetData>
    <row r="1" spans="2:15" x14ac:dyDescent="0.25">
      <c r="O1" s="1"/>
    </row>
    <row r="2" spans="2:15" ht="30" x14ac:dyDescent="0.25">
      <c r="B2" s="2" t="s">
        <v>32</v>
      </c>
      <c r="C2" s="2" t="s">
        <v>300</v>
      </c>
      <c r="D2" s="2" t="s">
        <v>59</v>
      </c>
      <c r="E2" s="2" t="s">
        <v>61</v>
      </c>
      <c r="F2" s="2" t="s">
        <v>301</v>
      </c>
      <c r="G2" s="2" t="s">
        <v>65</v>
      </c>
      <c r="H2" s="2" t="s">
        <v>302</v>
      </c>
      <c r="I2" s="2" t="s">
        <v>303</v>
      </c>
      <c r="J2" s="2" t="s">
        <v>304</v>
      </c>
      <c r="K2" s="2" t="s">
        <v>305</v>
      </c>
      <c r="L2" s="2" t="s">
        <v>306</v>
      </c>
      <c r="M2" s="2" t="s">
        <v>33</v>
      </c>
      <c r="N2" s="2" t="s">
        <v>307</v>
      </c>
      <c r="O2" s="2" t="s">
        <v>308</v>
      </c>
    </row>
    <row r="3" spans="2:15" x14ac:dyDescent="0.25">
      <c r="B3" s="3" t="str">
        <f>_xlfn.IFNA(INDEX(Data!$B:$B,MATCH(Table1[[#This Row],[Desa/Kelurahan]],Data!$C:$C,0)),"")</f>
        <v>BARONG TONGKOK</v>
      </c>
      <c r="C3" s="1" t="s">
        <v>129</v>
      </c>
      <c r="D3" s="2" t="s">
        <v>75</v>
      </c>
      <c r="E3" s="2" t="s">
        <v>85</v>
      </c>
      <c r="F3" s="2"/>
      <c r="G3" s="2" t="s">
        <v>309</v>
      </c>
      <c r="H3" s="2"/>
      <c r="J3" s="51">
        <v>43866</v>
      </c>
      <c r="K3" s="6">
        <f>IF(Table1[[#This Row],[Tanggal]]="","",YEAR(Table1[[#This Row],[Tanggal]]))</f>
        <v>2020</v>
      </c>
      <c r="L3" s="6">
        <f>IF(Table1[[#This Row],[Tanggal]]="","",YEAR(Table1[[#This Row],[Tanggal]]))</f>
        <v>2020</v>
      </c>
      <c r="M3" s="35" t="str">
        <f>_xlfn.IFNA(INDEX(Data!$D:$D,MATCH(Table1[[#This Row],[Entry Type]],Data!$E:$E,0)),"")</f>
        <v>Lemah</v>
      </c>
      <c r="N3" s="50" t="str">
        <f>IF(Table1[[#This Row],[Tanggal]]="","","Jaringan")</f>
        <v>Jaringan</v>
      </c>
      <c r="O3" s="1"/>
    </row>
    <row r="4" spans="2:15" x14ac:dyDescent="0.25">
      <c r="B4" s="3" t="str">
        <f>_xlfn.IFNA(INDEX(Data!$B:$B,MATCH(Table1[[#This Row],[Desa/Kelurahan]],Data!$C:$C,0)),"")</f>
        <v>BARONG TONGKOK</v>
      </c>
      <c r="C4" s="1" t="s">
        <v>128</v>
      </c>
      <c r="D4" s="2" t="s">
        <v>75</v>
      </c>
      <c r="E4" s="2" t="s">
        <v>85</v>
      </c>
      <c r="F4" s="2"/>
      <c r="G4" s="2" t="s">
        <v>309</v>
      </c>
      <c r="H4" s="2"/>
      <c r="J4" s="51">
        <v>43866</v>
      </c>
      <c r="K4" s="6">
        <f>IF(Table1[[#This Row],[Tanggal]]="","",YEAR(Table1[[#This Row],[Tanggal]]))</f>
        <v>2020</v>
      </c>
      <c r="L4" s="6">
        <f>IF(Table1[[#This Row],[Tanggal]]="","",YEAR(Table1[[#This Row],[Tanggal]]))</f>
        <v>2020</v>
      </c>
      <c r="M4" s="35" t="str">
        <f>_xlfn.IFNA(INDEX(Data!$D:$D,MATCH(Table1[[#This Row],[Entry Type]],Data!$E:$E,0)),"")</f>
        <v>Lemah</v>
      </c>
      <c r="N4" s="50" t="str">
        <f>IF(Table1[[#This Row],[Tanggal]]="","","Jaringan")</f>
        <v>Jaringan</v>
      </c>
      <c r="O4" s="1"/>
    </row>
    <row r="5" spans="2:15" x14ac:dyDescent="0.25">
      <c r="B5" s="3" t="str">
        <f>_xlfn.IFNA(INDEX(Data!$B:$B,MATCH(Table1[[#This Row],[Desa/Kelurahan]],Data!$C:$C,0)),"")</f>
        <v>BARONG TONGKOK</v>
      </c>
      <c r="C5" s="1" t="s">
        <v>14</v>
      </c>
      <c r="D5" s="2" t="s">
        <v>75</v>
      </c>
      <c r="E5" s="2" t="s">
        <v>70</v>
      </c>
      <c r="F5" s="2"/>
      <c r="G5" s="2" t="s">
        <v>309</v>
      </c>
      <c r="H5" s="2"/>
      <c r="J5" s="51">
        <v>43866</v>
      </c>
      <c r="K5" s="6">
        <f>IF(Table1[[#This Row],[Tanggal]]="","",YEAR(Table1[[#This Row],[Tanggal]]))</f>
        <v>2020</v>
      </c>
      <c r="L5" s="6">
        <f>IF(Table1[[#This Row],[Tanggal]]="","",YEAR(Table1[[#This Row],[Tanggal]]))</f>
        <v>2020</v>
      </c>
      <c r="M5" s="35" t="str">
        <f>_xlfn.IFNA(INDEX(Data!$D:$D,MATCH(Table1[[#This Row],[Entry Type]],Data!$E:$E,0)),"")</f>
        <v>Coverage</v>
      </c>
      <c r="N5" s="50" t="str">
        <f>IF(Table1[[#This Row],[Tanggal]]="","","Jaringan")</f>
        <v>Jaringan</v>
      </c>
      <c r="O5" s="1"/>
    </row>
    <row r="6" spans="2:15" x14ac:dyDescent="0.25">
      <c r="B6" s="3" t="str">
        <f>_xlfn.IFNA(INDEX(Data!$B:$B,MATCH(Table1[[#This Row],[Desa/Kelurahan]],Data!$C:$C,0)),"")</f>
        <v>BARONG TONGKOK</v>
      </c>
      <c r="C6" s="1" t="s">
        <v>101</v>
      </c>
      <c r="D6" s="2" t="s">
        <v>75</v>
      </c>
      <c r="E6" s="2" t="s">
        <v>85</v>
      </c>
      <c r="F6" s="2"/>
      <c r="G6" s="2" t="s">
        <v>309</v>
      </c>
      <c r="H6" s="2"/>
      <c r="J6" s="51">
        <v>43866</v>
      </c>
      <c r="K6" s="6">
        <f>IF(Table1[[#This Row],[Tanggal]]="","",YEAR(Table1[[#This Row],[Tanggal]]))</f>
        <v>2020</v>
      </c>
      <c r="L6" s="6">
        <f>IF(Table1[[#This Row],[Tanggal]]="","",YEAR(Table1[[#This Row],[Tanggal]]))</f>
        <v>2020</v>
      </c>
      <c r="M6" s="35" t="str">
        <f>_xlfn.IFNA(INDEX(Data!$D:$D,MATCH(Table1[[#This Row],[Entry Type]],Data!$E:$E,0)),"")</f>
        <v>Lemah</v>
      </c>
      <c r="N6" s="50" t="str">
        <f>IF(Table1[[#This Row],[Tanggal]]="","","Jaringan")</f>
        <v>Jaringan</v>
      </c>
      <c r="O6" s="1"/>
    </row>
    <row r="7" spans="2:15" x14ac:dyDescent="0.25">
      <c r="B7" s="4" t="str">
        <f>_xlfn.IFNA(INDEX(Data!$B:$B,MATCH(Table1[[#This Row],[Desa/Kelurahan]],Data!$C:$C,0)),"")</f>
        <v>BARONG TONGKOK</v>
      </c>
      <c r="C7" s="1" t="s">
        <v>110</v>
      </c>
      <c r="D7" s="2" t="s">
        <v>75</v>
      </c>
      <c r="E7" s="2" t="s">
        <v>85</v>
      </c>
      <c r="F7" s="2"/>
      <c r="G7" s="2" t="s">
        <v>309</v>
      </c>
      <c r="H7" s="2"/>
      <c r="J7" s="51">
        <v>43866</v>
      </c>
      <c r="K7" s="6">
        <f>IF(Table1[[#This Row],[Tanggal]]="","",YEAR(Table1[[#This Row],[Tanggal]]))</f>
        <v>2020</v>
      </c>
      <c r="L7" s="6">
        <f>IF(Table1[[#This Row],[Tanggal]]="","",YEAR(Table1[[#This Row],[Tanggal]]))</f>
        <v>2020</v>
      </c>
      <c r="M7" s="35" t="str">
        <f>_xlfn.IFNA(INDEX(Data!$D:$D,MATCH(Table1[[#This Row],[Entry Type]],Data!$E:$E,0)),"")</f>
        <v>Lemah</v>
      </c>
      <c r="N7" s="50" t="str">
        <f>IF(Table1[[#This Row],[Tanggal]]="","","Jaringan")</f>
        <v>Jaringan</v>
      </c>
      <c r="O7" s="1"/>
    </row>
    <row r="8" spans="2:15" x14ac:dyDescent="0.25">
      <c r="B8" s="4" t="str">
        <f>_xlfn.IFNA(INDEX(Data!$B:$B,MATCH(Table1[[#This Row],[Desa/Kelurahan]],Data!$C:$C,0)),"")</f>
        <v>BARONG TONGKOK</v>
      </c>
      <c r="C8" s="1" t="s">
        <v>107</v>
      </c>
      <c r="D8" s="2" t="s">
        <v>75</v>
      </c>
      <c r="E8" s="2" t="s">
        <v>85</v>
      </c>
      <c r="F8" s="2"/>
      <c r="G8" s="2" t="s">
        <v>309</v>
      </c>
      <c r="H8" s="2"/>
      <c r="J8" s="51">
        <v>43866</v>
      </c>
      <c r="K8" s="6">
        <f>IF(Table1[[#This Row],[Tanggal]]="","",YEAR(Table1[[#This Row],[Tanggal]]))</f>
        <v>2020</v>
      </c>
      <c r="L8" s="6">
        <f>IF(Table1[[#This Row],[Tanggal]]="","",YEAR(Table1[[#This Row],[Tanggal]]))</f>
        <v>2020</v>
      </c>
      <c r="M8" s="35" t="str">
        <f>_xlfn.IFNA(INDEX(Data!$D:$D,MATCH(Table1[[#This Row],[Entry Type]],Data!$E:$E,0)),"")</f>
        <v>Lemah</v>
      </c>
      <c r="N8" s="50" t="str">
        <f>IF(Table1[[#This Row],[Tanggal]]="","","Jaringan")</f>
        <v>Jaringan</v>
      </c>
      <c r="O8" s="1"/>
    </row>
    <row r="9" spans="2:15" x14ac:dyDescent="0.25">
      <c r="B9" s="4" t="str">
        <f>_xlfn.IFNA(INDEX(Data!$B:$B,MATCH(Table1[[#This Row],[Desa/Kelurahan]],Data!$C:$C,0)),"")</f>
        <v>BARONG TONGKOK</v>
      </c>
      <c r="C9" s="1" t="s">
        <v>98</v>
      </c>
      <c r="D9" s="2" t="s">
        <v>75</v>
      </c>
      <c r="E9" s="2" t="s">
        <v>70</v>
      </c>
      <c r="F9" s="2"/>
      <c r="G9" s="2" t="s">
        <v>309</v>
      </c>
      <c r="H9" s="2"/>
      <c r="J9" s="51">
        <v>43866</v>
      </c>
      <c r="K9" s="6">
        <f>IF(Table1[[#This Row],[Tanggal]]="","",YEAR(Table1[[#This Row],[Tanggal]]))</f>
        <v>2020</v>
      </c>
      <c r="L9" s="6">
        <f>IF(Table1[[#This Row],[Tanggal]]="","",YEAR(Table1[[#This Row],[Tanggal]]))</f>
        <v>2020</v>
      </c>
      <c r="M9" s="35" t="str">
        <f>_xlfn.IFNA(INDEX(Data!$D:$D,MATCH(Table1[[#This Row],[Entry Type]],Data!$E:$E,0)),"")</f>
        <v>Coverage</v>
      </c>
      <c r="N9" s="50" t="str">
        <f>IF(Table1[[#This Row],[Tanggal]]="","","Jaringan")</f>
        <v>Jaringan</v>
      </c>
      <c r="O9" s="1"/>
    </row>
    <row r="10" spans="2:15" x14ac:dyDescent="0.25">
      <c r="B10" s="4" t="str">
        <f>_xlfn.IFNA(INDEX(Data!$B:$B,MATCH(Table1[[#This Row],[Desa/Kelurahan]],Data!$C:$C,0)),"")</f>
        <v>BARONG TONGKOK</v>
      </c>
      <c r="C10" s="1" t="s">
        <v>76</v>
      </c>
      <c r="D10" s="2" t="s">
        <v>75</v>
      </c>
      <c r="E10" s="2" t="s">
        <v>85</v>
      </c>
      <c r="F10" s="2"/>
      <c r="G10" s="2" t="s">
        <v>309</v>
      </c>
      <c r="H10" s="2"/>
      <c r="J10" s="51">
        <v>43866</v>
      </c>
      <c r="K10" s="6">
        <f>IF(Table1[[#This Row],[Tanggal]]="","",YEAR(Table1[[#This Row],[Tanggal]]))</f>
        <v>2020</v>
      </c>
      <c r="L10" s="6">
        <f>IF(Table1[[#This Row],[Tanggal]]="","",YEAR(Table1[[#This Row],[Tanggal]]))</f>
        <v>2020</v>
      </c>
      <c r="M10" s="35" t="str">
        <f>_xlfn.IFNA(INDEX(Data!$D:$D,MATCH(Table1[[#This Row],[Entry Type]],Data!$E:$E,0)),"")</f>
        <v>Lemah</v>
      </c>
      <c r="N10" s="50" t="str">
        <f>IF(Table1[[#This Row],[Tanggal]]="","","Jaringan")</f>
        <v>Jaringan</v>
      </c>
      <c r="O10" s="1"/>
    </row>
    <row r="11" spans="2:15" x14ac:dyDescent="0.25">
      <c r="B11" s="4" t="str">
        <f>_xlfn.IFNA(INDEX(Data!$B:$B,MATCH(Table1[[#This Row],[Desa/Kelurahan]],Data!$C:$C,0)),"")</f>
        <v>BARONG TONGKOK</v>
      </c>
      <c r="C11" s="1" t="s">
        <v>69</v>
      </c>
      <c r="D11" s="2" t="s">
        <v>75</v>
      </c>
      <c r="E11" s="2" t="s">
        <v>85</v>
      </c>
      <c r="F11" s="2"/>
      <c r="G11" s="2" t="s">
        <v>309</v>
      </c>
      <c r="H11" s="2"/>
      <c r="J11" s="51">
        <v>43866</v>
      </c>
      <c r="K11" s="6">
        <f>IF(Table1[[#This Row],[Tanggal]]="","",YEAR(Table1[[#This Row],[Tanggal]]))</f>
        <v>2020</v>
      </c>
      <c r="L11" s="6">
        <f>IF(Table1[[#This Row],[Tanggal]]="","",YEAR(Table1[[#This Row],[Tanggal]]))</f>
        <v>2020</v>
      </c>
      <c r="M11" s="35" t="str">
        <f>_xlfn.IFNA(INDEX(Data!$D:$D,MATCH(Table1[[#This Row],[Entry Type]],Data!$E:$E,0)),"")</f>
        <v>Lemah</v>
      </c>
      <c r="N11" s="50" t="str">
        <f>IF(Table1[[#This Row],[Tanggal]]="","","Jaringan")</f>
        <v>Jaringan</v>
      </c>
      <c r="O11" s="1"/>
    </row>
    <row r="12" spans="2:15" x14ac:dyDescent="0.25">
      <c r="B12" s="4" t="str">
        <f>_xlfn.IFNA(INDEX(Data!$B:$B,MATCH(Table1[[#This Row],[Desa/Kelurahan]],Data!$C:$C,0)),"")</f>
        <v>BARONG TONGKOK</v>
      </c>
      <c r="C12" s="1" t="s">
        <v>91</v>
      </c>
      <c r="D12" s="2" t="s">
        <v>75</v>
      </c>
      <c r="E12" s="2" t="s">
        <v>85</v>
      </c>
      <c r="F12" s="2"/>
      <c r="G12" s="2" t="s">
        <v>309</v>
      </c>
      <c r="H12" s="2"/>
      <c r="J12" s="51">
        <v>43866</v>
      </c>
      <c r="K12" s="6">
        <f>IF(Table1[[#This Row],[Tanggal]]="","",YEAR(Table1[[#This Row],[Tanggal]]))</f>
        <v>2020</v>
      </c>
      <c r="L12" s="6">
        <f>IF(Table1[[#This Row],[Tanggal]]="","",YEAR(Table1[[#This Row],[Tanggal]]))</f>
        <v>2020</v>
      </c>
      <c r="M12" s="35" t="str">
        <f>_xlfn.IFNA(INDEX(Data!$D:$D,MATCH(Table1[[#This Row],[Entry Type]],Data!$E:$E,0)),"")</f>
        <v>Lemah</v>
      </c>
      <c r="N12" s="50" t="str">
        <f>IF(Table1[[#This Row],[Tanggal]]="","","Jaringan")</f>
        <v>Jaringan</v>
      </c>
      <c r="O12" s="1"/>
    </row>
    <row r="13" spans="2:15" x14ac:dyDescent="0.25">
      <c r="B13" s="4" t="str">
        <f>_xlfn.IFNA(INDEX(Data!$B:$B,MATCH(Table1[[#This Row],[Desa/Kelurahan]],Data!$C:$C,0)),"")</f>
        <v>BARONG TONGKOK</v>
      </c>
      <c r="C13" s="1" t="s">
        <v>84</v>
      </c>
      <c r="D13" s="2" t="s">
        <v>75</v>
      </c>
      <c r="E13" s="2" t="s">
        <v>70</v>
      </c>
      <c r="F13" s="2"/>
      <c r="G13" s="2" t="s">
        <v>309</v>
      </c>
      <c r="H13" s="2"/>
      <c r="J13" s="51">
        <v>43866</v>
      </c>
      <c r="K13" s="6">
        <f>IF(Table1[[#This Row],[Tanggal]]="","",YEAR(Table1[[#This Row],[Tanggal]]))</f>
        <v>2020</v>
      </c>
      <c r="L13" s="6">
        <f>IF(Table1[[#This Row],[Tanggal]]="","",YEAR(Table1[[#This Row],[Tanggal]]))</f>
        <v>2020</v>
      </c>
      <c r="M13" s="35" t="str">
        <f>_xlfn.IFNA(INDEX(Data!$D:$D,MATCH(Table1[[#This Row],[Entry Type]],Data!$E:$E,0)),"")</f>
        <v>Coverage</v>
      </c>
      <c r="N13" s="50" t="str">
        <f>IF(Table1[[#This Row],[Tanggal]]="","","Jaringan")</f>
        <v>Jaringan</v>
      </c>
      <c r="O13" s="1"/>
    </row>
    <row r="14" spans="2:15" x14ac:dyDescent="0.25">
      <c r="B14" s="4" t="str">
        <f>_xlfn.IFNA(INDEX(Data!$B:$B,MATCH(Table1[[#This Row],[Desa/Kelurahan]],Data!$C:$C,0)),"")</f>
        <v>BARONG TONGKOK</v>
      </c>
      <c r="C14" s="1" t="s">
        <v>113</v>
      </c>
      <c r="D14" s="2" t="s">
        <v>92</v>
      </c>
      <c r="E14" s="2" t="s">
        <v>92</v>
      </c>
      <c r="F14" s="2"/>
      <c r="G14" s="2" t="s">
        <v>309</v>
      </c>
      <c r="H14" s="2"/>
      <c r="J14" s="51">
        <v>43866</v>
      </c>
      <c r="K14" s="6">
        <f>IF(Table1[[#This Row],[Tanggal]]="","",YEAR(Table1[[#This Row],[Tanggal]]))</f>
        <v>2020</v>
      </c>
      <c r="L14" s="6">
        <f>IF(Table1[[#This Row],[Tanggal]]="","",YEAR(Table1[[#This Row],[Tanggal]]))</f>
        <v>2020</v>
      </c>
      <c r="M14" s="35" t="str">
        <f>_xlfn.IFNA(INDEX(Data!$D:$D,MATCH(Table1[[#This Row],[Entry Type]],Data!$E:$E,0)),"")</f>
        <v>Blankspot</v>
      </c>
      <c r="N14" s="50" t="str">
        <f>IF(Table1[[#This Row],[Tanggal]]="","","Jaringan")</f>
        <v>Jaringan</v>
      </c>
      <c r="O14" s="1"/>
    </row>
    <row r="15" spans="2:15" x14ac:dyDescent="0.25">
      <c r="B15" s="4" t="str">
        <f>_xlfn.IFNA(INDEX(Data!$B:$B,MATCH(Table1[[#This Row],[Desa/Kelurahan]],Data!$C:$C,0)),"")</f>
        <v>BARONG TONGKOK</v>
      </c>
      <c r="C15" s="1" t="s">
        <v>125</v>
      </c>
      <c r="D15" s="2" t="s">
        <v>75</v>
      </c>
      <c r="E15" s="2" t="s">
        <v>85</v>
      </c>
      <c r="F15" s="2"/>
      <c r="G15" s="2" t="s">
        <v>309</v>
      </c>
      <c r="H15" s="2"/>
      <c r="J15" s="51">
        <v>43866</v>
      </c>
      <c r="K15" s="6">
        <f>IF(Table1[[#This Row],[Tanggal]]="","",YEAR(Table1[[#This Row],[Tanggal]]))</f>
        <v>2020</v>
      </c>
      <c r="L15" s="6">
        <f>IF(Table1[[#This Row],[Tanggal]]="","",YEAR(Table1[[#This Row],[Tanggal]]))</f>
        <v>2020</v>
      </c>
      <c r="M15" s="35" t="str">
        <f>_xlfn.IFNA(INDEX(Data!$D:$D,MATCH(Table1[[#This Row],[Entry Type]],Data!$E:$E,0)),"")</f>
        <v>Lemah</v>
      </c>
      <c r="N15" s="50" t="str">
        <f>IF(Table1[[#This Row],[Tanggal]]="","","Jaringan")</f>
        <v>Jaringan</v>
      </c>
      <c r="O15" s="1"/>
    </row>
    <row r="16" spans="2:15" x14ac:dyDescent="0.25">
      <c r="B16" s="4" t="str">
        <f>_xlfn.IFNA(INDEX(Data!$B:$B,MATCH(Table1[[#This Row],[Desa/Kelurahan]],Data!$C:$C,0)),"")</f>
        <v>BARONG TONGKOK</v>
      </c>
      <c r="C16" s="1" t="s">
        <v>124</v>
      </c>
      <c r="D16" s="2" t="s">
        <v>75</v>
      </c>
      <c r="E16" s="2" t="s">
        <v>85</v>
      </c>
      <c r="F16" s="2"/>
      <c r="G16" s="2" t="s">
        <v>309</v>
      </c>
      <c r="H16" s="2"/>
      <c r="J16" s="51">
        <v>43866</v>
      </c>
      <c r="K16" s="6">
        <f>IF(Table1[[#This Row],[Tanggal]]="","",YEAR(Table1[[#This Row],[Tanggal]]))</f>
        <v>2020</v>
      </c>
      <c r="L16" s="6">
        <f>IF(Table1[[#This Row],[Tanggal]]="","",YEAR(Table1[[#This Row],[Tanggal]]))</f>
        <v>2020</v>
      </c>
      <c r="M16" s="35" t="str">
        <f>_xlfn.IFNA(INDEX(Data!$D:$D,MATCH(Table1[[#This Row],[Entry Type]],Data!$E:$E,0)),"")</f>
        <v>Lemah</v>
      </c>
      <c r="N16" s="50" t="str">
        <f>IF(Table1[[#This Row],[Tanggal]]="","","Jaringan")</f>
        <v>Jaringan</v>
      </c>
      <c r="O16" s="1"/>
    </row>
    <row r="17" spans="2:15" x14ac:dyDescent="0.25">
      <c r="B17" s="4" t="str">
        <f>_xlfn.IFNA(INDEX(Data!$B:$B,MATCH(Table1[[#This Row],[Desa/Kelurahan]],Data!$C:$C,0)),"")</f>
        <v>BARONG TONGKOK</v>
      </c>
      <c r="C17" s="1" t="s">
        <v>127</v>
      </c>
      <c r="D17" s="2" t="s">
        <v>75</v>
      </c>
      <c r="E17" s="2" t="s">
        <v>85</v>
      </c>
      <c r="F17" s="2"/>
      <c r="G17" s="2" t="s">
        <v>309</v>
      </c>
      <c r="H17" s="2"/>
      <c r="J17" s="51">
        <v>43866</v>
      </c>
      <c r="K17" s="6">
        <f>IF(Table1[[#This Row],[Tanggal]]="","",YEAR(Table1[[#This Row],[Tanggal]]))</f>
        <v>2020</v>
      </c>
      <c r="L17" s="6">
        <f>IF(Table1[[#This Row],[Tanggal]]="","",YEAR(Table1[[#This Row],[Tanggal]]))</f>
        <v>2020</v>
      </c>
      <c r="M17" s="35" t="str">
        <f>_xlfn.IFNA(INDEX(Data!$D:$D,MATCH(Table1[[#This Row],[Entry Type]],Data!$E:$E,0)),"")</f>
        <v>Lemah</v>
      </c>
      <c r="N17" s="50" t="str">
        <f>IF(Table1[[#This Row],[Tanggal]]="","","Jaringan")</f>
        <v>Jaringan</v>
      </c>
      <c r="O17" s="1"/>
    </row>
    <row r="18" spans="2:15" x14ac:dyDescent="0.25">
      <c r="B18" s="4" t="str">
        <f>_xlfn.IFNA(INDEX(Data!$B:$B,MATCH(Table1[[#This Row],[Desa/Kelurahan]],Data!$C:$C,0)),"")</f>
        <v>BARONG TONGKOK</v>
      </c>
      <c r="C18" s="1" t="s">
        <v>126</v>
      </c>
      <c r="D18" s="2" t="s">
        <v>75</v>
      </c>
      <c r="E18" s="2" t="s">
        <v>85</v>
      </c>
      <c r="F18" s="2"/>
      <c r="G18" s="2" t="s">
        <v>309</v>
      </c>
      <c r="H18" s="2"/>
      <c r="J18" s="51">
        <v>43866</v>
      </c>
      <c r="K18" s="6">
        <f>IF(Table1[[#This Row],[Tanggal]]="","",YEAR(Table1[[#This Row],[Tanggal]]))</f>
        <v>2020</v>
      </c>
      <c r="L18" s="6">
        <f>IF(Table1[[#This Row],[Tanggal]]="","",YEAR(Table1[[#This Row],[Tanggal]]))</f>
        <v>2020</v>
      </c>
      <c r="M18" s="35" t="str">
        <f>_xlfn.IFNA(INDEX(Data!$D:$D,MATCH(Table1[[#This Row],[Entry Type]],Data!$E:$E,0)),"")</f>
        <v>Lemah</v>
      </c>
      <c r="N18" s="50" t="str">
        <f>IF(Table1[[#This Row],[Tanggal]]="","","Jaringan")</f>
        <v>Jaringan</v>
      </c>
      <c r="O18" s="1"/>
    </row>
    <row r="19" spans="2:15" x14ac:dyDescent="0.25">
      <c r="B19" s="4" t="str">
        <f>_xlfn.IFNA(INDEX(Data!$B:$B,MATCH(Table1[[#This Row],[Desa/Kelurahan]],Data!$C:$C,0)),"")</f>
        <v>BARONG TONGKOK</v>
      </c>
      <c r="C19" s="1" t="s">
        <v>123</v>
      </c>
      <c r="D19" s="2" t="s">
        <v>75</v>
      </c>
      <c r="E19" s="2" t="s">
        <v>70</v>
      </c>
      <c r="F19" s="2"/>
      <c r="G19" s="2" t="s">
        <v>309</v>
      </c>
      <c r="H19" s="2"/>
      <c r="J19" s="51">
        <v>43866</v>
      </c>
      <c r="K19" s="6">
        <f>IF(Table1[[#This Row],[Tanggal]]="","",YEAR(Table1[[#This Row],[Tanggal]]))</f>
        <v>2020</v>
      </c>
      <c r="L19" s="6">
        <f>IF(Table1[[#This Row],[Tanggal]]="","",YEAR(Table1[[#This Row],[Tanggal]]))</f>
        <v>2020</v>
      </c>
      <c r="M19" s="35" t="str">
        <f>_xlfn.IFNA(INDEX(Data!$D:$D,MATCH(Table1[[#This Row],[Entry Type]],Data!$E:$E,0)),"")</f>
        <v>Coverage</v>
      </c>
      <c r="N19" s="50" t="str">
        <f>IF(Table1[[#This Row],[Tanggal]]="","","Jaringan")</f>
        <v>Jaringan</v>
      </c>
      <c r="O19" s="1"/>
    </row>
    <row r="20" spans="2:15" x14ac:dyDescent="0.25">
      <c r="B20" s="4" t="str">
        <f>_xlfn.IFNA(INDEX(Data!$B:$B,MATCH(Table1[[#This Row],[Desa/Kelurahan]],Data!$C:$C,0)),"")</f>
        <v>BARONG TONGKOK</v>
      </c>
      <c r="C20" s="1" t="s">
        <v>118</v>
      </c>
      <c r="D20" s="2" t="s">
        <v>75</v>
      </c>
      <c r="E20" s="2" t="s">
        <v>85</v>
      </c>
      <c r="F20" s="2"/>
      <c r="G20" s="2" t="s">
        <v>309</v>
      </c>
      <c r="H20" s="2"/>
      <c r="J20" s="51">
        <v>43866</v>
      </c>
      <c r="K20" s="6">
        <f>IF(Table1[[#This Row],[Tanggal]]="","",YEAR(Table1[[#This Row],[Tanggal]]))</f>
        <v>2020</v>
      </c>
      <c r="L20" s="6">
        <f>IF(Table1[[#This Row],[Tanggal]]="","",YEAR(Table1[[#This Row],[Tanggal]]))</f>
        <v>2020</v>
      </c>
      <c r="M20" s="35" t="str">
        <f>_xlfn.IFNA(INDEX(Data!$D:$D,MATCH(Table1[[#This Row],[Entry Type]],Data!$E:$E,0)),"")</f>
        <v>Lemah</v>
      </c>
      <c r="N20" s="50" t="str">
        <f>IF(Table1[[#This Row],[Tanggal]]="","","Jaringan")</f>
        <v>Jaringan</v>
      </c>
      <c r="O20" s="1"/>
    </row>
    <row r="21" spans="2:15" x14ac:dyDescent="0.25">
      <c r="B21" s="4" t="str">
        <f>_xlfn.IFNA(INDEX(Data!$B:$B,MATCH(Table1[[#This Row],[Desa/Kelurahan]],Data!$C:$C,0)),"")</f>
        <v>BARONG TONGKOK</v>
      </c>
      <c r="C21" s="1" t="s">
        <v>116</v>
      </c>
      <c r="D21" s="2" t="s">
        <v>75</v>
      </c>
      <c r="E21" s="2" t="s">
        <v>70</v>
      </c>
      <c r="F21" s="2"/>
      <c r="G21" s="2" t="s">
        <v>309</v>
      </c>
      <c r="H21" s="2"/>
      <c r="J21" s="51">
        <v>43866</v>
      </c>
      <c r="K21" s="6">
        <f>IF(Table1[[#This Row],[Tanggal]]="","",YEAR(Table1[[#This Row],[Tanggal]]))</f>
        <v>2020</v>
      </c>
      <c r="L21" s="6">
        <f>IF(Table1[[#This Row],[Tanggal]]="","",YEAR(Table1[[#This Row],[Tanggal]]))</f>
        <v>2020</v>
      </c>
      <c r="M21" s="35" t="str">
        <f>_xlfn.IFNA(INDEX(Data!$D:$D,MATCH(Table1[[#This Row],[Entry Type]],Data!$E:$E,0)),"")</f>
        <v>Coverage</v>
      </c>
      <c r="N21" s="50" t="str">
        <f>IF(Table1[[#This Row],[Tanggal]]="","","Jaringan")</f>
        <v>Jaringan</v>
      </c>
      <c r="O21" s="1"/>
    </row>
    <row r="22" spans="2:15" x14ac:dyDescent="0.25">
      <c r="B22" s="4" t="str">
        <f>_xlfn.IFNA(INDEX(Data!$B:$B,MATCH(Table1[[#This Row],[Desa/Kelurahan]],Data!$C:$C,0)),"")</f>
        <v>BARONG TONGKOK</v>
      </c>
      <c r="C22" s="1" t="s">
        <v>121</v>
      </c>
      <c r="D22" s="2" t="s">
        <v>75</v>
      </c>
      <c r="E22" s="2" t="s">
        <v>70</v>
      </c>
      <c r="F22" s="2"/>
      <c r="G22" s="2" t="s">
        <v>309</v>
      </c>
      <c r="H22" s="2"/>
      <c r="J22" s="51">
        <v>43866</v>
      </c>
      <c r="K22" s="6">
        <f>IF(Table1[[#This Row],[Tanggal]]="","",YEAR(Table1[[#This Row],[Tanggal]]))</f>
        <v>2020</v>
      </c>
      <c r="L22" s="6">
        <f>IF(Table1[[#This Row],[Tanggal]]="","",YEAR(Table1[[#This Row],[Tanggal]]))</f>
        <v>2020</v>
      </c>
      <c r="M22" s="35" t="str">
        <f>_xlfn.IFNA(INDEX(Data!$D:$D,MATCH(Table1[[#This Row],[Entry Type]],Data!$E:$E,0)),"")</f>
        <v>Coverage</v>
      </c>
      <c r="N22" s="50" t="str">
        <f>IF(Table1[[#This Row],[Tanggal]]="","","Jaringan")</f>
        <v>Jaringan</v>
      </c>
      <c r="O22" s="1"/>
    </row>
    <row r="23" spans="2:15" x14ac:dyDescent="0.25">
      <c r="B23" s="4" t="str">
        <f>_xlfn.IFNA(INDEX(Data!$B:$B,MATCH(Table1[[#This Row],[Desa/Kelurahan]],Data!$C:$C,0)),"")</f>
        <v>BARONG TONGKOK</v>
      </c>
      <c r="C23" s="1" t="s">
        <v>119</v>
      </c>
      <c r="D23" s="2" t="s">
        <v>75</v>
      </c>
      <c r="E23" s="2" t="s">
        <v>70</v>
      </c>
      <c r="F23" s="2"/>
      <c r="G23" s="2" t="s">
        <v>309</v>
      </c>
      <c r="H23" s="2"/>
      <c r="J23" s="51">
        <v>43866</v>
      </c>
      <c r="K23" s="6">
        <f>IF(Table1[[#This Row],[Tanggal]]="","",YEAR(Table1[[#This Row],[Tanggal]]))</f>
        <v>2020</v>
      </c>
      <c r="L23" s="6">
        <f>IF(Table1[[#This Row],[Tanggal]]="","",YEAR(Table1[[#This Row],[Tanggal]]))</f>
        <v>2020</v>
      </c>
      <c r="M23" s="35" t="str">
        <f>_xlfn.IFNA(INDEX(Data!$D:$D,MATCH(Table1[[#This Row],[Entry Type]],Data!$E:$E,0)),"")</f>
        <v>Coverage</v>
      </c>
      <c r="N23" s="50" t="str">
        <f>IF(Table1[[#This Row],[Tanggal]]="","","Jaringan")</f>
        <v>Jaringan</v>
      </c>
      <c r="O23" s="1"/>
    </row>
    <row r="24" spans="2:15" x14ac:dyDescent="0.25">
      <c r="B24" s="4" t="str">
        <f>_xlfn.IFNA(INDEX(Data!$B:$B,MATCH(Table1[[#This Row],[Desa/Kelurahan]],Data!$C:$C,0)),"")</f>
        <v>SEKOLAQ DARAT</v>
      </c>
      <c r="C24" s="1" t="s">
        <v>15</v>
      </c>
      <c r="D24" s="2" t="s">
        <v>75</v>
      </c>
      <c r="E24" s="2" t="s">
        <v>70</v>
      </c>
      <c r="F24" s="2"/>
      <c r="G24" s="2" t="s">
        <v>309</v>
      </c>
      <c r="H24" s="2"/>
      <c r="J24" s="51">
        <v>43866</v>
      </c>
      <c r="K24" s="6">
        <f>IF(Table1[[#This Row],[Tanggal]]="","",YEAR(Table1[[#This Row],[Tanggal]]))</f>
        <v>2020</v>
      </c>
      <c r="L24" s="6">
        <f>IF(Table1[[#This Row],[Tanggal]]="","",YEAR(Table1[[#This Row],[Tanggal]]))</f>
        <v>2020</v>
      </c>
      <c r="M24" s="35" t="str">
        <f>_xlfn.IFNA(INDEX(Data!$D:$D,MATCH(Table1[[#This Row],[Entry Type]],Data!$E:$E,0)),"")</f>
        <v>Coverage</v>
      </c>
      <c r="N24" s="50" t="str">
        <f>IF(Table1[[#This Row],[Tanggal]]="","","Jaringan")</f>
        <v>Jaringan</v>
      </c>
      <c r="O24" s="1"/>
    </row>
    <row r="25" spans="2:15" x14ac:dyDescent="0.25">
      <c r="B25" s="4" t="str">
        <f>_xlfn.IFNA(INDEX(Data!$B:$B,MATCH(Table1[[#This Row],[Desa/Kelurahan]],Data!$C:$C,0)),"")</f>
        <v>SEKOLAQ DARAT</v>
      </c>
      <c r="C25" s="1" t="s">
        <v>262</v>
      </c>
      <c r="D25" s="2" t="s">
        <v>75</v>
      </c>
      <c r="E25" s="2" t="s">
        <v>70</v>
      </c>
      <c r="F25" s="2"/>
      <c r="G25" s="2" t="s">
        <v>309</v>
      </c>
      <c r="H25" s="2"/>
      <c r="J25" s="51">
        <v>43866</v>
      </c>
      <c r="K25" s="6">
        <f>IF(Table1[[#This Row],[Tanggal]]="","",YEAR(Table1[[#This Row],[Tanggal]]))</f>
        <v>2020</v>
      </c>
      <c r="L25" s="6">
        <f>IF(Table1[[#This Row],[Tanggal]]="","",YEAR(Table1[[#This Row],[Tanggal]]))</f>
        <v>2020</v>
      </c>
      <c r="M25" s="35" t="str">
        <f>_xlfn.IFNA(INDEX(Data!$D:$D,MATCH(Table1[[#This Row],[Entry Type]],Data!$E:$E,0)),"")</f>
        <v>Coverage</v>
      </c>
      <c r="N25" s="50" t="str">
        <f>IF(Table1[[#This Row],[Tanggal]]="","","Jaringan")</f>
        <v>Jaringan</v>
      </c>
      <c r="O25" s="1"/>
    </row>
    <row r="26" spans="2:15" x14ac:dyDescent="0.25">
      <c r="B26" s="44" t="str">
        <f>_xlfn.IFNA(INDEX(Data!$B:$B,MATCH(Table1[[#This Row],[Desa/Kelurahan]],Data!$C:$C,0)),"")</f>
        <v>SEKOLAQ DARAT</v>
      </c>
      <c r="C26" s="1" t="s">
        <v>268</v>
      </c>
      <c r="D26" s="2" t="s">
        <v>75</v>
      </c>
      <c r="E26" s="2" t="s">
        <v>70</v>
      </c>
      <c r="F26" s="2"/>
      <c r="G26" s="2" t="s">
        <v>309</v>
      </c>
      <c r="H26" s="2"/>
      <c r="J26" s="51">
        <v>43866</v>
      </c>
      <c r="K26" s="6">
        <f>IF(Table1[[#This Row],[Tanggal]]="","",YEAR(Table1[[#This Row],[Tanggal]]))</f>
        <v>2020</v>
      </c>
      <c r="L26" s="6">
        <f>IF(Table1[[#This Row],[Tanggal]]="","",YEAR(Table1[[#This Row],[Tanggal]]))</f>
        <v>2020</v>
      </c>
      <c r="M26" s="35" t="str">
        <f>_xlfn.IFNA(INDEX(Data!$D:$D,MATCH(Table1[[#This Row],[Entry Type]],Data!$E:$E,0)),"")</f>
        <v>Coverage</v>
      </c>
      <c r="N26" s="50" t="str">
        <f>IF(Table1[[#This Row],[Tanggal]]="","","Jaringan")</f>
        <v>Jaringan</v>
      </c>
      <c r="O26" s="1"/>
    </row>
    <row r="27" spans="2:15" x14ac:dyDescent="0.25">
      <c r="B27" s="43" t="str">
        <f>_xlfn.IFNA(INDEX(Data!$B:$B,MATCH(Table1[[#This Row],[Desa/Kelurahan]],Data!$C:$C,0)),"")</f>
        <v>SEKOLAQ DARAT</v>
      </c>
      <c r="C27" s="1" t="s">
        <v>264</v>
      </c>
      <c r="D27" s="2" t="s">
        <v>75</v>
      </c>
      <c r="E27" s="2" t="s">
        <v>85</v>
      </c>
      <c r="F27" s="2"/>
      <c r="G27" s="2" t="s">
        <v>309</v>
      </c>
      <c r="H27" s="2"/>
      <c r="J27" s="51">
        <v>43866</v>
      </c>
      <c r="K27" s="6">
        <f>IF(Table1[[#This Row],[Tanggal]]="","",YEAR(Table1[[#This Row],[Tanggal]]))</f>
        <v>2020</v>
      </c>
      <c r="L27" s="6">
        <f>IF(Table1[[#This Row],[Tanggal]]="","",YEAR(Table1[[#This Row],[Tanggal]]))</f>
        <v>2020</v>
      </c>
      <c r="M27" s="35" t="str">
        <f>_xlfn.IFNA(INDEX(Data!$D:$D,MATCH(Table1[[#This Row],[Entry Type]],Data!$E:$E,0)),"")</f>
        <v>Lemah</v>
      </c>
      <c r="N27" s="50" t="str">
        <f>IF(Table1[[#This Row],[Tanggal]]="","","Jaringan")</f>
        <v>Jaringan</v>
      </c>
      <c r="O27" s="1"/>
    </row>
    <row r="28" spans="2:15" x14ac:dyDescent="0.25">
      <c r="B28" s="4" t="str">
        <f>_xlfn.IFNA(INDEX(Data!$B:$B,MATCH(Table1[[#This Row],[Desa/Kelurahan]],Data!$C:$C,0)),"")</f>
        <v>SEKOLAQ DARAT</v>
      </c>
      <c r="C28" s="1" t="s">
        <v>263</v>
      </c>
      <c r="D28" s="2" t="s">
        <v>75</v>
      </c>
      <c r="E28" s="2" t="s">
        <v>70</v>
      </c>
      <c r="F28" s="2"/>
      <c r="G28" s="2" t="s">
        <v>309</v>
      </c>
      <c r="H28" s="2"/>
      <c r="J28" s="51">
        <v>43866</v>
      </c>
      <c r="K28" s="6">
        <f>IF(Table1[[#This Row],[Tanggal]]="","",YEAR(Table1[[#This Row],[Tanggal]]))</f>
        <v>2020</v>
      </c>
      <c r="L28" s="6">
        <f>IF(Table1[[#This Row],[Tanggal]]="","",YEAR(Table1[[#This Row],[Tanggal]]))</f>
        <v>2020</v>
      </c>
      <c r="M28" s="35" t="str">
        <f>_xlfn.IFNA(INDEX(Data!$D:$D,MATCH(Table1[[#This Row],[Entry Type]],Data!$E:$E,0)),"")</f>
        <v>Coverage</v>
      </c>
      <c r="N28" s="50" t="str">
        <f>IF(Table1[[#This Row],[Tanggal]]="","","Jaringan")</f>
        <v>Jaringan</v>
      </c>
      <c r="O28" s="1"/>
    </row>
    <row r="29" spans="2:15" x14ac:dyDescent="0.25">
      <c r="B29" s="4" t="str">
        <f>_xlfn.IFNA(INDEX(Data!$B:$B,MATCH(Table1[[#This Row],[Desa/Kelurahan]],Data!$C:$C,0)),"")</f>
        <v>SEKOLAQ DARAT</v>
      </c>
      <c r="C29" s="1" t="s">
        <v>265</v>
      </c>
      <c r="D29" s="2" t="s">
        <v>75</v>
      </c>
      <c r="E29" s="2" t="s">
        <v>70</v>
      </c>
      <c r="F29" s="2"/>
      <c r="G29" s="2" t="s">
        <v>309</v>
      </c>
      <c r="H29" s="2"/>
      <c r="J29" s="51">
        <v>43866</v>
      </c>
      <c r="K29" s="6">
        <f>IF(Table1[[#This Row],[Tanggal]]="","",YEAR(Table1[[#This Row],[Tanggal]]))</f>
        <v>2020</v>
      </c>
      <c r="L29" s="36">
        <f>IF(Table1[[#This Row],[Tanggal]]="","",YEAR(Table1[[#This Row],[Tanggal]]))</f>
        <v>2020</v>
      </c>
      <c r="M29" s="37" t="str">
        <f>_xlfn.IFNA(INDEX(Data!$D:$D,MATCH(Table1[[#This Row],[Entry Type]],Data!$E:$E,0)),"")</f>
        <v>Coverage</v>
      </c>
      <c r="N29" s="50" t="str">
        <f>IF(Table1[[#This Row],[Tanggal]]="","","Jaringan")</f>
        <v>Jaringan</v>
      </c>
      <c r="O29" s="1"/>
    </row>
    <row r="30" spans="2:15" x14ac:dyDescent="0.25">
      <c r="B30" s="44" t="str">
        <f>_xlfn.IFNA(INDEX(Data!$B:$B,MATCH(Table1[[#This Row],[Desa/Kelurahan]],Data!$C:$C,0)),"")</f>
        <v>SEKOLAQ DARAT</v>
      </c>
      <c r="C30" s="1" t="s">
        <v>266</v>
      </c>
      <c r="D30" s="2" t="s">
        <v>75</v>
      </c>
      <c r="E30" s="2" t="s">
        <v>70</v>
      </c>
      <c r="F30" s="2"/>
      <c r="G30" s="2" t="s">
        <v>309</v>
      </c>
      <c r="H30" s="2"/>
      <c r="J30" s="51">
        <v>43866</v>
      </c>
      <c r="K30" s="36">
        <f>IF(Table1[[#This Row],[Tanggal]]="","",YEAR(Table1[[#This Row],[Tanggal]]))</f>
        <v>2020</v>
      </c>
      <c r="L30" s="36">
        <f>IF(Table1[[#This Row],[Tanggal]]="","",YEAR(Table1[[#This Row],[Tanggal]]))</f>
        <v>2020</v>
      </c>
      <c r="M30" s="37" t="str">
        <f>_xlfn.IFNA(INDEX(Data!$D:$D,MATCH(Table1[[#This Row],[Entry Type]],Data!$E:$E,0)),"")</f>
        <v>Coverage</v>
      </c>
      <c r="N30" s="50" t="str">
        <f>IF(Table1[[#This Row],[Tanggal]]="","","Jaringan")</f>
        <v>Jaringan</v>
      </c>
      <c r="O30" s="1"/>
    </row>
    <row r="31" spans="2:15" x14ac:dyDescent="0.25">
      <c r="B31" s="4" t="str">
        <f>_xlfn.IFNA(INDEX(Data!$B:$B,MATCH(Table1[[#This Row],[Desa/Kelurahan]],Data!$C:$C,0)),"")</f>
        <v>SEKOLAQ DARAT</v>
      </c>
      <c r="C31" s="1" t="s">
        <v>267</v>
      </c>
      <c r="D31" s="2" t="s">
        <v>75</v>
      </c>
      <c r="E31" s="2" t="s">
        <v>70</v>
      </c>
      <c r="F31" s="2"/>
      <c r="G31" s="2" t="s">
        <v>309</v>
      </c>
      <c r="H31" s="2"/>
      <c r="J31" s="51">
        <v>43866</v>
      </c>
      <c r="K31" s="36">
        <f>IF(Table1[[#This Row],[Tanggal]]="","",YEAR(Table1[[#This Row],[Tanggal]]))</f>
        <v>2020</v>
      </c>
      <c r="L31" s="36">
        <f>IF(Table1[[#This Row],[Tanggal]]="","",YEAR(Table1[[#This Row],[Tanggal]]))</f>
        <v>2020</v>
      </c>
      <c r="M31" s="37" t="str">
        <f>_xlfn.IFNA(INDEX(Data!$D:$D,MATCH(Table1[[#This Row],[Entry Type]],Data!$E:$E,0)),"")</f>
        <v>Coverage</v>
      </c>
      <c r="N31" s="50" t="str">
        <f>IF(Table1[[#This Row],[Tanggal]]="","","Jaringan")</f>
        <v>Jaringan</v>
      </c>
      <c r="O31" s="1"/>
    </row>
    <row r="32" spans="2:15" x14ac:dyDescent="0.25">
      <c r="B32" s="4" t="str">
        <f>_xlfn.IFNA(INDEX(Data!$B:$B,MATCH(Table1[[#This Row],[Desa/Kelurahan]],Data!$C:$C,0)),"")</f>
        <v>MELAK</v>
      </c>
      <c r="C32" s="1" t="s">
        <v>210</v>
      </c>
      <c r="D32" s="2" t="s">
        <v>75</v>
      </c>
      <c r="E32" s="2" t="s">
        <v>85</v>
      </c>
      <c r="F32" s="2"/>
      <c r="G32" s="2" t="s">
        <v>309</v>
      </c>
      <c r="H32" s="2"/>
      <c r="J32" s="51">
        <v>43866</v>
      </c>
      <c r="K32" s="36">
        <f>IF(Table1[[#This Row],[Tanggal]]="","",YEAR(Table1[[#This Row],[Tanggal]]))</f>
        <v>2020</v>
      </c>
      <c r="L32" s="36">
        <f>IF(Table1[[#This Row],[Tanggal]]="","",YEAR(Table1[[#This Row],[Tanggal]]))</f>
        <v>2020</v>
      </c>
      <c r="M32" s="37" t="str">
        <f>_xlfn.IFNA(INDEX(Data!$D:$D,MATCH(Table1[[#This Row],[Entry Type]],Data!$E:$E,0)),"")</f>
        <v>Lemah</v>
      </c>
      <c r="N32" s="50" t="str">
        <f>IF(Table1[[#This Row],[Tanggal]]="","","Jaringan")</f>
        <v>Jaringan</v>
      </c>
      <c r="O32" s="1"/>
    </row>
    <row r="33" spans="2:15" ht="18.75" customHeight="1" x14ac:dyDescent="0.25">
      <c r="B33" s="4" t="str">
        <f>_xlfn.IFNA(INDEX(Data!$B:$B,MATCH(Table1[[#This Row],[Desa/Kelurahan]],Data!$C:$C,0)),"")</f>
        <v>MELAK</v>
      </c>
      <c r="C33" s="1" t="s">
        <v>206</v>
      </c>
      <c r="D33" s="2" t="s">
        <v>75</v>
      </c>
      <c r="E33" s="2" t="s">
        <v>85</v>
      </c>
      <c r="F33" s="2"/>
      <c r="G33" s="2" t="s">
        <v>309</v>
      </c>
      <c r="H33" s="2"/>
      <c r="J33" s="51">
        <v>43866</v>
      </c>
      <c r="K33" s="36">
        <f>IF(Table1[[#This Row],[Tanggal]]="","",YEAR(Table1[[#This Row],[Tanggal]]))</f>
        <v>2020</v>
      </c>
      <c r="L33" s="36">
        <f>IF(Table1[[#This Row],[Tanggal]]="","",YEAR(Table1[[#This Row],[Tanggal]]))</f>
        <v>2020</v>
      </c>
      <c r="M33" s="37" t="str">
        <f>_xlfn.IFNA(INDEX(Data!$D:$D,MATCH(Table1[[#This Row],[Entry Type]],Data!$E:$E,0)),"")</f>
        <v>Lemah</v>
      </c>
      <c r="N33" s="50" t="str">
        <f>IF(Table1[[#This Row],[Tanggal]]="","","Jaringan")</f>
        <v>Jaringan</v>
      </c>
      <c r="O33" s="1"/>
    </row>
    <row r="34" spans="2:15" x14ac:dyDescent="0.25">
      <c r="B34" s="4" t="str">
        <f>_xlfn.IFNA(INDEX(Data!$B:$B,MATCH(Table1[[#This Row],[Desa/Kelurahan]],Data!$C:$C,0)),"")</f>
        <v>MELAK</v>
      </c>
      <c r="C34" s="1" t="s">
        <v>207</v>
      </c>
      <c r="D34" s="2" t="s">
        <v>75</v>
      </c>
      <c r="E34" s="2" t="s">
        <v>70</v>
      </c>
      <c r="F34" s="2"/>
      <c r="G34" s="2" t="s">
        <v>309</v>
      </c>
      <c r="H34" s="2"/>
      <c r="J34" s="51">
        <v>43866</v>
      </c>
      <c r="K34" s="36">
        <f>IF(Table1[[#This Row],[Tanggal]]="","",YEAR(Table1[[#This Row],[Tanggal]]))</f>
        <v>2020</v>
      </c>
      <c r="L34" s="36">
        <f>IF(Table1[[#This Row],[Tanggal]]="","",YEAR(Table1[[#This Row],[Tanggal]]))</f>
        <v>2020</v>
      </c>
      <c r="M34" s="37" t="str">
        <f>_xlfn.IFNA(INDEX(Data!$D:$D,MATCH(Table1[[#This Row],[Entry Type]],Data!$E:$E,0)),"")</f>
        <v>Coverage</v>
      </c>
      <c r="N34" s="50" t="str">
        <f>IF(Table1[[#This Row],[Tanggal]]="","","Jaringan")</f>
        <v>Jaringan</v>
      </c>
      <c r="O34" s="1"/>
    </row>
    <row r="35" spans="2:15" x14ac:dyDescent="0.25">
      <c r="B35" s="43" t="str">
        <f>_xlfn.IFNA(INDEX(Data!$B:$B,MATCH(Table1[[#This Row],[Desa/Kelurahan]],Data!$C:$C,0)),"")</f>
        <v>MELAK</v>
      </c>
      <c r="C35" s="1" t="s">
        <v>208</v>
      </c>
      <c r="D35" s="2" t="s">
        <v>75</v>
      </c>
      <c r="E35" s="2" t="s">
        <v>70</v>
      </c>
      <c r="F35" s="2"/>
      <c r="G35" s="2" t="s">
        <v>309</v>
      </c>
      <c r="H35" s="2"/>
      <c r="J35" s="51">
        <v>43866</v>
      </c>
      <c r="K35" s="36">
        <f>IF(Table1[[#This Row],[Tanggal]]="","",YEAR(Table1[[#This Row],[Tanggal]]))</f>
        <v>2020</v>
      </c>
      <c r="L35" s="36">
        <f>IF(Table1[[#This Row],[Tanggal]]="","",YEAR(Table1[[#This Row],[Tanggal]]))</f>
        <v>2020</v>
      </c>
      <c r="M35" s="37" t="str">
        <f>_xlfn.IFNA(INDEX(Data!$D:$D,MATCH(Table1[[#This Row],[Entry Type]],Data!$E:$E,0)),"")</f>
        <v>Coverage</v>
      </c>
      <c r="N35" s="50" t="str">
        <f>IF(Table1[[#This Row],[Tanggal]]="","","Jaringan")</f>
        <v>Jaringan</v>
      </c>
      <c r="O35" s="1"/>
    </row>
    <row r="36" spans="2:15" x14ac:dyDescent="0.25">
      <c r="B36" s="44" t="str">
        <f>_xlfn.IFNA(INDEX(Data!$B:$B,MATCH(Table1[[#This Row],[Desa/Kelurahan]],Data!$C:$C,0)),"")</f>
        <v>MELAK</v>
      </c>
      <c r="C36" s="1" t="s">
        <v>205</v>
      </c>
      <c r="D36" s="2" t="s">
        <v>75</v>
      </c>
      <c r="E36" s="2" t="s">
        <v>85</v>
      </c>
      <c r="F36" s="2"/>
      <c r="G36" s="2" t="s">
        <v>309</v>
      </c>
      <c r="H36" s="2"/>
      <c r="J36" s="51">
        <v>43866</v>
      </c>
      <c r="K36" s="36">
        <f>IF(Table1[[#This Row],[Tanggal]]="","",YEAR(Table1[[#This Row],[Tanggal]]))</f>
        <v>2020</v>
      </c>
      <c r="L36" s="36">
        <f>IF(Table1[[#This Row],[Tanggal]]="","",YEAR(Table1[[#This Row],[Tanggal]]))</f>
        <v>2020</v>
      </c>
      <c r="M36" s="37" t="str">
        <f>_xlfn.IFNA(INDEX(Data!$D:$D,MATCH(Table1[[#This Row],[Entry Type]],Data!$E:$E,0)),"")</f>
        <v>Lemah</v>
      </c>
      <c r="N36" s="50" t="str">
        <f>IF(Table1[[#This Row],[Tanggal]]="","","Jaringan")</f>
        <v>Jaringan</v>
      </c>
      <c r="O36" s="1"/>
    </row>
    <row r="37" spans="2:15" x14ac:dyDescent="0.25">
      <c r="B37" s="43" t="str">
        <f>_xlfn.IFNA(INDEX(Data!$B:$B,MATCH(Table1[[#This Row],[Desa/Kelurahan]],Data!$C:$C,0)),"")</f>
        <v>MELAK</v>
      </c>
      <c r="C37" s="1" t="s">
        <v>209</v>
      </c>
      <c r="D37" s="2" t="s">
        <v>75</v>
      </c>
      <c r="E37" s="2" t="s">
        <v>85</v>
      </c>
      <c r="F37" s="2"/>
      <c r="G37" s="2" t="s">
        <v>309</v>
      </c>
      <c r="H37" s="2"/>
      <c r="J37" s="51">
        <v>43866</v>
      </c>
      <c r="K37" s="36">
        <f>IF(Table1[[#This Row],[Tanggal]]="","",YEAR(Table1[[#This Row],[Tanggal]]))</f>
        <v>2020</v>
      </c>
      <c r="L37" s="36">
        <f>IF(Table1[[#This Row],[Tanggal]]="","",YEAR(Table1[[#This Row],[Tanggal]]))</f>
        <v>2020</v>
      </c>
      <c r="M37" s="37" t="str">
        <f>_xlfn.IFNA(INDEX(Data!$D:$D,MATCH(Table1[[#This Row],[Entry Type]],Data!$E:$E,0)),"")</f>
        <v>Lemah</v>
      </c>
      <c r="N37" s="50" t="str">
        <f>IF(Table1[[#This Row],[Tanggal]]="","","Jaringan")</f>
        <v>Jaringan</v>
      </c>
      <c r="O37" s="1"/>
    </row>
    <row r="38" spans="2:15" x14ac:dyDescent="0.25">
      <c r="B38" s="4" t="str">
        <f>_xlfn.IFNA(INDEX(Data!$B:$B,MATCH(Table1[[#This Row],[Desa/Kelurahan]],Data!$C:$C,0)),"")</f>
        <v>LINGGANG BIGUNG</v>
      </c>
      <c r="C38" s="1" t="s">
        <v>191</v>
      </c>
      <c r="D38" s="2" t="s">
        <v>92</v>
      </c>
      <c r="E38" s="2" t="s">
        <v>85</v>
      </c>
      <c r="F38" s="2"/>
      <c r="G38" s="2" t="s">
        <v>309</v>
      </c>
      <c r="H38" s="2"/>
      <c r="J38" s="51">
        <v>43866</v>
      </c>
      <c r="K38" s="36">
        <f>IF(Table1[[#This Row],[Tanggal]]="","",YEAR(Table1[[#This Row],[Tanggal]]))</f>
        <v>2020</v>
      </c>
      <c r="L38" s="36">
        <f>IF(Table1[[#This Row],[Tanggal]]="","",YEAR(Table1[[#This Row],[Tanggal]]))</f>
        <v>2020</v>
      </c>
      <c r="M38" s="37" t="str">
        <f>_xlfn.IFNA(INDEX(Data!$D:$D,MATCH(Table1[[#This Row],[Entry Type]],Data!$E:$E,0)),"")</f>
        <v>Lemah</v>
      </c>
      <c r="N38" s="50" t="str">
        <f>IF(Table1[[#This Row],[Tanggal]]="","","Jaringan")</f>
        <v>Jaringan</v>
      </c>
      <c r="O38" s="1"/>
    </row>
    <row r="39" spans="2:15" x14ac:dyDescent="0.25">
      <c r="B39" s="4" t="str">
        <f>_xlfn.IFNA(INDEX(Data!$B:$B,MATCH(Table1[[#This Row],[Desa/Kelurahan]],Data!$C:$C,0)),"")</f>
        <v>LINGGANG BIGUNG</v>
      </c>
      <c r="C39" s="1" t="s">
        <v>184</v>
      </c>
      <c r="D39" s="2" t="s">
        <v>92</v>
      </c>
      <c r="E39" s="2" t="s">
        <v>70</v>
      </c>
      <c r="F39" s="2"/>
      <c r="G39" s="2" t="s">
        <v>309</v>
      </c>
      <c r="H39" s="2"/>
      <c r="J39" s="51">
        <v>43866</v>
      </c>
      <c r="K39" s="36">
        <f>IF(Table1[[#This Row],[Tanggal]]="","",YEAR(Table1[[#This Row],[Tanggal]]))</f>
        <v>2020</v>
      </c>
      <c r="L39" s="36">
        <f>IF(Table1[[#This Row],[Tanggal]]="","",YEAR(Table1[[#This Row],[Tanggal]]))</f>
        <v>2020</v>
      </c>
      <c r="M39" s="37" t="str">
        <f>_xlfn.IFNA(INDEX(Data!$D:$D,MATCH(Table1[[#This Row],[Entry Type]],Data!$E:$E,0)),"")</f>
        <v>Coverage</v>
      </c>
      <c r="N39" s="50" t="str">
        <f>IF(Table1[[#This Row],[Tanggal]]="","","Jaringan")</f>
        <v>Jaringan</v>
      </c>
      <c r="O39" s="1"/>
    </row>
    <row r="40" spans="2:15" x14ac:dyDescent="0.25">
      <c r="B40" s="4" t="str">
        <f>_xlfn.IFNA(INDEX(Data!$B:$B,MATCH(Table1[[#This Row],[Desa/Kelurahan]],Data!$C:$C,0)),"")</f>
        <v>LINGGANG BIGUNG</v>
      </c>
      <c r="C40" s="1" t="s">
        <v>190</v>
      </c>
      <c r="D40" s="2" t="s">
        <v>92</v>
      </c>
      <c r="E40" s="2" t="s">
        <v>92</v>
      </c>
      <c r="F40" s="2"/>
      <c r="G40" s="2" t="s">
        <v>309</v>
      </c>
      <c r="H40" s="2"/>
      <c r="J40" s="51">
        <v>43866</v>
      </c>
      <c r="K40" s="36">
        <f>IF(Table1[[#This Row],[Tanggal]]="","",YEAR(Table1[[#This Row],[Tanggal]]))</f>
        <v>2020</v>
      </c>
      <c r="L40" s="36">
        <f>IF(Table1[[#This Row],[Tanggal]]="","",YEAR(Table1[[#This Row],[Tanggal]]))</f>
        <v>2020</v>
      </c>
      <c r="M40" s="37" t="str">
        <f>_xlfn.IFNA(INDEX(Data!$D:$D,MATCH(Table1[[#This Row],[Entry Type]],Data!$E:$E,0)),"")</f>
        <v>Blankspot</v>
      </c>
      <c r="N40" s="50" t="str">
        <f>IF(Table1[[#This Row],[Tanggal]]="","","Jaringan")</f>
        <v>Jaringan</v>
      </c>
      <c r="O40" s="1"/>
    </row>
    <row r="41" spans="2:15" x14ac:dyDescent="0.25">
      <c r="B41" s="4" t="str">
        <f>_xlfn.IFNA(INDEX(Data!$B:$B,MATCH(Table1[[#This Row],[Desa/Kelurahan]],Data!$C:$C,0)),"")</f>
        <v>LINGGANG BIGUNG</v>
      </c>
      <c r="C41" s="1" t="s">
        <v>17</v>
      </c>
      <c r="D41" s="2" t="s">
        <v>75</v>
      </c>
      <c r="E41" s="2" t="s">
        <v>70</v>
      </c>
      <c r="F41" s="2"/>
      <c r="G41" s="2" t="s">
        <v>309</v>
      </c>
      <c r="H41" s="2"/>
      <c r="J41" s="51">
        <v>43866</v>
      </c>
      <c r="K41" s="36">
        <f>IF(Table1[[#This Row],[Tanggal]]="","",YEAR(Table1[[#This Row],[Tanggal]]))</f>
        <v>2020</v>
      </c>
      <c r="L41" s="36">
        <f>IF(Table1[[#This Row],[Tanggal]]="","",YEAR(Table1[[#This Row],[Tanggal]]))</f>
        <v>2020</v>
      </c>
      <c r="M41" s="37" t="str">
        <f>_xlfn.IFNA(INDEX(Data!$D:$D,MATCH(Table1[[#This Row],[Entry Type]],Data!$E:$E,0)),"")</f>
        <v>Coverage</v>
      </c>
      <c r="N41" s="50" t="str">
        <f>IF(Table1[[#This Row],[Tanggal]]="","","Jaringan")</f>
        <v>Jaringan</v>
      </c>
      <c r="O41" s="1"/>
    </row>
    <row r="42" spans="2:15" x14ac:dyDescent="0.25">
      <c r="B42" s="4" t="str">
        <f>_xlfn.IFNA(INDEX(Data!$B:$B,MATCH(Table1[[#This Row],[Desa/Kelurahan]],Data!$C:$C,0)),"")</f>
        <v>LINGGANG BIGUNG</v>
      </c>
      <c r="C42" s="1" t="s">
        <v>192</v>
      </c>
      <c r="D42" s="2" t="s">
        <v>75</v>
      </c>
      <c r="E42" s="2" t="s">
        <v>85</v>
      </c>
      <c r="F42" s="2"/>
      <c r="G42" s="2" t="s">
        <v>309</v>
      </c>
      <c r="H42" s="2"/>
      <c r="J42" s="51">
        <v>43866</v>
      </c>
      <c r="K42" s="36">
        <f>IF(Table1[[#This Row],[Tanggal]]="","",YEAR(Table1[[#This Row],[Tanggal]]))</f>
        <v>2020</v>
      </c>
      <c r="L42" s="36">
        <f>IF(Table1[[#This Row],[Tanggal]]="","",YEAR(Table1[[#This Row],[Tanggal]]))</f>
        <v>2020</v>
      </c>
      <c r="M42" s="37" t="str">
        <f>_xlfn.IFNA(INDEX(Data!$D:$D,MATCH(Table1[[#This Row],[Entry Type]],Data!$E:$E,0)),"")</f>
        <v>Lemah</v>
      </c>
      <c r="N42" s="50" t="str">
        <f>IF(Table1[[#This Row],[Tanggal]]="","","Jaringan")</f>
        <v>Jaringan</v>
      </c>
      <c r="O42" s="1"/>
    </row>
    <row r="43" spans="2:15" x14ac:dyDescent="0.25">
      <c r="B43" s="4" t="str">
        <f>_xlfn.IFNA(INDEX(Data!$B:$B,MATCH(Table1[[#This Row],[Desa/Kelurahan]],Data!$C:$C,0)),"")</f>
        <v>LINGGANG BIGUNG</v>
      </c>
      <c r="C43" s="1" t="s">
        <v>189</v>
      </c>
      <c r="D43" s="2" t="s">
        <v>92</v>
      </c>
      <c r="E43" s="2" t="s">
        <v>92</v>
      </c>
      <c r="F43" s="2"/>
      <c r="G43" s="2" t="s">
        <v>309</v>
      </c>
      <c r="H43" s="2"/>
      <c r="J43" s="51">
        <v>43866</v>
      </c>
      <c r="K43" s="36">
        <f>IF(Table1[[#This Row],[Tanggal]]="","",YEAR(Table1[[#This Row],[Tanggal]]))</f>
        <v>2020</v>
      </c>
      <c r="L43" s="36">
        <f>IF(Table1[[#This Row],[Tanggal]]="","",YEAR(Table1[[#This Row],[Tanggal]]))</f>
        <v>2020</v>
      </c>
      <c r="M43" s="37" t="str">
        <f>_xlfn.IFNA(INDEX(Data!$D:$D,MATCH(Table1[[#This Row],[Entry Type]],Data!$E:$E,0)),"")</f>
        <v>Blankspot</v>
      </c>
      <c r="N43" s="50" t="str">
        <f>IF(Table1[[#This Row],[Tanggal]]="","","Jaringan")</f>
        <v>Jaringan</v>
      </c>
      <c r="O43" s="1"/>
    </row>
    <row r="44" spans="2:15" x14ac:dyDescent="0.25">
      <c r="B44" s="4" t="str">
        <f>_xlfn.IFNA(INDEX(Data!$B:$B,MATCH(Table1[[#This Row],[Desa/Kelurahan]],Data!$C:$C,0)),"")</f>
        <v>LINGGANG BIGUNG</v>
      </c>
      <c r="C44" s="1" t="s">
        <v>187</v>
      </c>
      <c r="D44" s="2" t="s">
        <v>92</v>
      </c>
      <c r="E44" s="2" t="s">
        <v>92</v>
      </c>
      <c r="F44" s="2"/>
      <c r="G44" s="2" t="s">
        <v>309</v>
      </c>
      <c r="H44" s="2"/>
      <c r="J44" s="51">
        <v>43866</v>
      </c>
      <c r="K44" s="36">
        <f>IF(Table1[[#This Row],[Tanggal]]="","",YEAR(Table1[[#This Row],[Tanggal]]))</f>
        <v>2020</v>
      </c>
      <c r="L44" s="36">
        <f>IF(Table1[[#This Row],[Tanggal]]="","",YEAR(Table1[[#This Row],[Tanggal]]))</f>
        <v>2020</v>
      </c>
      <c r="M44" s="37" t="str">
        <f>_xlfn.IFNA(INDEX(Data!$D:$D,MATCH(Table1[[#This Row],[Entry Type]],Data!$E:$E,0)),"")</f>
        <v>Blankspot</v>
      </c>
      <c r="N44" s="50" t="str">
        <f>IF(Table1[[#This Row],[Tanggal]]="","","Jaringan")</f>
        <v>Jaringan</v>
      </c>
      <c r="O44" s="1"/>
    </row>
    <row r="45" spans="2:15" ht="30" x14ac:dyDescent="0.25">
      <c r="B45" s="4" t="str">
        <f>_xlfn.IFNA(INDEX(Data!$B:$B,MATCH(Table1[[#This Row],[Desa/Kelurahan]],Data!$C:$C,0)),"")</f>
        <v>LINGGANG BIGUNG</v>
      </c>
      <c r="C45" s="1" t="s">
        <v>193</v>
      </c>
      <c r="D45" s="2" t="s">
        <v>92</v>
      </c>
      <c r="E45" s="2" t="s">
        <v>92</v>
      </c>
      <c r="F45" s="2"/>
      <c r="G45" s="2" t="s">
        <v>309</v>
      </c>
      <c r="H45" s="2"/>
      <c r="J45" s="51">
        <v>43866</v>
      </c>
      <c r="K45" s="36">
        <f>IF(Table1[[#This Row],[Tanggal]]="","",YEAR(Table1[[#This Row],[Tanggal]]))</f>
        <v>2020</v>
      </c>
      <c r="L45" s="36">
        <f>IF(Table1[[#This Row],[Tanggal]]="","",YEAR(Table1[[#This Row],[Tanggal]]))</f>
        <v>2020</v>
      </c>
      <c r="M45" s="37" t="str">
        <f>_xlfn.IFNA(INDEX(Data!$D:$D,MATCH(Table1[[#This Row],[Entry Type]],Data!$E:$E,0)),"")</f>
        <v>Blankspot</v>
      </c>
      <c r="N45" s="50" t="str">
        <f>IF(Table1[[#This Row],[Tanggal]]="","","Jaringan")</f>
        <v>Jaringan</v>
      </c>
      <c r="O45" s="1"/>
    </row>
    <row r="46" spans="2:15" x14ac:dyDescent="0.25">
      <c r="B46" s="4" t="str">
        <f>_xlfn.IFNA(INDEX(Data!$B:$B,MATCH(Table1[[#This Row],[Desa/Kelurahan]],Data!$C:$C,0)),"")</f>
        <v>LINGGANG BIGUNG</v>
      </c>
      <c r="C46" s="1" t="s">
        <v>185</v>
      </c>
      <c r="D46" s="2" t="s">
        <v>75</v>
      </c>
      <c r="E46" s="2" t="s">
        <v>70</v>
      </c>
      <c r="F46" s="2"/>
      <c r="G46" s="2" t="s">
        <v>309</v>
      </c>
      <c r="H46" s="2"/>
      <c r="J46" s="51">
        <v>43866</v>
      </c>
      <c r="K46" s="36">
        <f>IF(Table1[[#This Row],[Tanggal]]="","",YEAR(Table1[[#This Row],[Tanggal]]))</f>
        <v>2020</v>
      </c>
      <c r="L46" s="36">
        <f>IF(Table1[[#This Row],[Tanggal]]="","",YEAR(Table1[[#This Row],[Tanggal]]))</f>
        <v>2020</v>
      </c>
      <c r="M46" s="37" t="str">
        <f>_xlfn.IFNA(INDEX(Data!$D:$D,MATCH(Table1[[#This Row],[Entry Type]],Data!$E:$E,0)),"")</f>
        <v>Coverage</v>
      </c>
      <c r="N46" s="50" t="str">
        <f>IF(Table1[[#This Row],[Tanggal]]="","","Jaringan")</f>
        <v>Jaringan</v>
      </c>
      <c r="O46" s="1"/>
    </row>
    <row r="47" spans="2:15" x14ac:dyDescent="0.25">
      <c r="B47" s="43" t="str">
        <f>_xlfn.IFNA(INDEX(Data!$B:$B,MATCH(Table1[[#This Row],[Desa/Kelurahan]],Data!$C:$C,0)),"")</f>
        <v>LINGGANG BIGUNG</v>
      </c>
      <c r="C47" s="1" t="s">
        <v>188</v>
      </c>
      <c r="D47" s="2" t="s">
        <v>75</v>
      </c>
      <c r="E47" s="2" t="s">
        <v>85</v>
      </c>
      <c r="F47" s="2"/>
      <c r="G47" s="2" t="s">
        <v>309</v>
      </c>
      <c r="H47" s="2"/>
      <c r="J47" s="51">
        <v>43866</v>
      </c>
      <c r="K47" s="36">
        <f>IF(Table1[[#This Row],[Tanggal]]="","",YEAR(Table1[[#This Row],[Tanggal]]))</f>
        <v>2020</v>
      </c>
      <c r="L47" s="36">
        <f>IF(Table1[[#This Row],[Tanggal]]="","",YEAR(Table1[[#This Row],[Tanggal]]))</f>
        <v>2020</v>
      </c>
      <c r="M47" s="37" t="str">
        <f>_xlfn.IFNA(INDEX(Data!$D:$D,MATCH(Table1[[#This Row],[Entry Type]],Data!$E:$E,0)),"")</f>
        <v>Lemah</v>
      </c>
      <c r="N47" s="50" t="str">
        <f>IF(Table1[[#This Row],[Tanggal]]="","","Jaringan")</f>
        <v>Jaringan</v>
      </c>
      <c r="O47" s="1"/>
    </row>
    <row r="48" spans="2:15" x14ac:dyDescent="0.25">
      <c r="B48" s="4" t="str">
        <f>_xlfn.IFNA(INDEX(Data!$B:$B,MATCH(Table1[[#This Row],[Desa/Kelurahan]],Data!$C:$C,0)),"")</f>
        <v>LINGGANG BIGUNG</v>
      </c>
      <c r="C48" s="1" t="s">
        <v>186</v>
      </c>
      <c r="D48" s="2" t="s">
        <v>75</v>
      </c>
      <c r="E48" s="2" t="s">
        <v>70</v>
      </c>
      <c r="F48" s="2"/>
      <c r="G48" s="2" t="s">
        <v>309</v>
      </c>
      <c r="H48" s="2"/>
      <c r="J48" s="51">
        <v>43866</v>
      </c>
      <c r="K48" s="36">
        <f>IF(Table1[[#This Row],[Tanggal]]="","",YEAR(Table1[[#This Row],[Tanggal]]))</f>
        <v>2020</v>
      </c>
      <c r="L48" s="36">
        <f>IF(Table1[[#This Row],[Tanggal]]="","",YEAR(Table1[[#This Row],[Tanggal]]))</f>
        <v>2020</v>
      </c>
      <c r="M48" s="37" t="str">
        <f>_xlfn.IFNA(INDEX(Data!$D:$D,MATCH(Table1[[#This Row],[Entry Type]],Data!$E:$E,0)),"")</f>
        <v>Coverage</v>
      </c>
      <c r="N48" s="50" t="str">
        <f>IF(Table1[[#This Row],[Tanggal]]="","","Jaringan")</f>
        <v>Jaringan</v>
      </c>
      <c r="O48" s="1"/>
    </row>
    <row r="49" spans="2:15" x14ac:dyDescent="0.25">
      <c r="B49" s="4" t="str">
        <f>_xlfn.IFNA(INDEX(Data!$B:$B,MATCH(Table1[[#This Row],[Desa/Kelurahan]],Data!$C:$C,0)),"")</f>
        <v>NYUATAN</v>
      </c>
      <c r="C49" s="1" t="s">
        <v>248</v>
      </c>
      <c r="D49" s="2" t="s">
        <v>75</v>
      </c>
      <c r="E49" s="2" t="s">
        <v>70</v>
      </c>
      <c r="F49" s="2"/>
      <c r="G49" s="2" t="s">
        <v>309</v>
      </c>
      <c r="H49" s="2"/>
      <c r="J49" s="51">
        <v>43866</v>
      </c>
      <c r="K49" s="36">
        <f>IF(Table1[[#This Row],[Tanggal]]="","",YEAR(Table1[[#This Row],[Tanggal]]))</f>
        <v>2020</v>
      </c>
      <c r="L49" s="36">
        <f>IF(Table1[[#This Row],[Tanggal]]="","",YEAR(Table1[[#This Row],[Tanggal]]))</f>
        <v>2020</v>
      </c>
      <c r="M49" s="37" t="str">
        <f>_xlfn.IFNA(INDEX(Data!$D:$D,MATCH(Table1[[#This Row],[Entry Type]],Data!$E:$E,0)),"")</f>
        <v>Coverage</v>
      </c>
      <c r="N49" s="50" t="str">
        <f>IF(Table1[[#This Row],[Tanggal]]="","","Jaringan")</f>
        <v>Jaringan</v>
      </c>
      <c r="O49" s="1"/>
    </row>
    <row r="50" spans="2:15" x14ac:dyDescent="0.25">
      <c r="B50" s="4" t="str">
        <f>_xlfn.IFNA(INDEX(Data!$B:$B,MATCH(Table1[[#This Row],[Desa/Kelurahan]],Data!$C:$C,0)),"")</f>
        <v>NYUATAN</v>
      </c>
      <c r="C50" s="1" t="s">
        <v>247</v>
      </c>
      <c r="D50" s="2" t="s">
        <v>92</v>
      </c>
      <c r="E50" s="2" t="s">
        <v>92</v>
      </c>
      <c r="F50" s="2"/>
      <c r="G50" s="2" t="s">
        <v>309</v>
      </c>
      <c r="H50" s="2"/>
      <c r="J50" s="51">
        <v>43866</v>
      </c>
      <c r="K50" s="36">
        <f>IF(Table1[[#This Row],[Tanggal]]="","",YEAR(Table1[[#This Row],[Tanggal]]))</f>
        <v>2020</v>
      </c>
      <c r="L50" s="36">
        <f>IF(Table1[[#This Row],[Tanggal]]="","",YEAR(Table1[[#This Row],[Tanggal]]))</f>
        <v>2020</v>
      </c>
      <c r="M50" s="37" t="str">
        <f>_xlfn.IFNA(INDEX(Data!$D:$D,MATCH(Table1[[#This Row],[Entry Type]],Data!$E:$E,0)),"")</f>
        <v>Blankspot</v>
      </c>
      <c r="N50" s="50" t="str">
        <f>IF(Table1[[#This Row],[Tanggal]]="","","Jaringan")</f>
        <v>Jaringan</v>
      </c>
      <c r="O50" s="1"/>
    </row>
    <row r="51" spans="2:15" x14ac:dyDescent="0.25">
      <c r="B51" s="4" t="str">
        <f>_xlfn.IFNA(INDEX(Data!$B:$B,MATCH(Table1[[#This Row],[Desa/Kelurahan]],Data!$C:$C,0)),"")</f>
        <v>NYUATAN</v>
      </c>
      <c r="C51" s="1" t="s">
        <v>249</v>
      </c>
      <c r="D51" s="2" t="s">
        <v>75</v>
      </c>
      <c r="E51" s="2" t="s">
        <v>70</v>
      </c>
      <c r="F51" s="2"/>
      <c r="G51" s="2" t="s">
        <v>309</v>
      </c>
      <c r="H51" s="2"/>
      <c r="J51" s="51">
        <v>43866</v>
      </c>
      <c r="K51" s="36">
        <f>IF(Table1[[#This Row],[Tanggal]]="","",YEAR(Table1[[#This Row],[Tanggal]]))</f>
        <v>2020</v>
      </c>
      <c r="L51" s="36">
        <f>IF(Table1[[#This Row],[Tanggal]]="","",YEAR(Table1[[#This Row],[Tanggal]]))</f>
        <v>2020</v>
      </c>
      <c r="M51" s="37" t="str">
        <f>_xlfn.IFNA(INDEX(Data!$D:$D,MATCH(Table1[[#This Row],[Entry Type]],Data!$E:$E,0)),"")</f>
        <v>Coverage</v>
      </c>
      <c r="N51" s="50" t="str">
        <f>IF(Table1[[#This Row],[Tanggal]]="","","Jaringan")</f>
        <v>Jaringan</v>
      </c>
      <c r="O51" s="1"/>
    </row>
    <row r="52" spans="2:15" x14ac:dyDescent="0.25">
      <c r="B52" s="4" t="str">
        <f>_xlfn.IFNA(INDEX(Data!$B:$B,MATCH(Table1[[#This Row],[Desa/Kelurahan]],Data!$C:$C,0)),"")</f>
        <v>NYUATAN</v>
      </c>
      <c r="C52" s="1" t="s">
        <v>251</v>
      </c>
      <c r="D52" s="2" t="s">
        <v>92</v>
      </c>
      <c r="E52" s="2" t="s">
        <v>92</v>
      </c>
      <c r="F52" s="2"/>
      <c r="G52" s="2" t="s">
        <v>309</v>
      </c>
      <c r="H52" s="2"/>
      <c r="J52" s="51">
        <v>43866</v>
      </c>
      <c r="K52" s="36">
        <f>IF(Table1[[#This Row],[Tanggal]]="","",YEAR(Table1[[#This Row],[Tanggal]]))</f>
        <v>2020</v>
      </c>
      <c r="L52" s="36">
        <f>IF(Table1[[#This Row],[Tanggal]]="","",YEAR(Table1[[#This Row],[Tanggal]]))</f>
        <v>2020</v>
      </c>
      <c r="M52" s="37" t="str">
        <f>_xlfn.IFNA(INDEX(Data!$D:$D,MATCH(Table1[[#This Row],[Entry Type]],Data!$E:$E,0)),"")</f>
        <v>Blankspot</v>
      </c>
      <c r="N52" s="50" t="str">
        <f>IF(Table1[[#This Row],[Tanggal]]="","","Jaringan")</f>
        <v>Jaringan</v>
      </c>
      <c r="O52" s="1"/>
    </row>
    <row r="53" spans="2:15" x14ac:dyDescent="0.25">
      <c r="B53" s="4" t="str">
        <f>_xlfn.IFNA(INDEX(Data!$B:$B,MATCH(Table1[[#This Row],[Desa/Kelurahan]],Data!$C:$C,0)),"")</f>
        <v>NYUATAN</v>
      </c>
      <c r="C53" s="1" t="s">
        <v>250</v>
      </c>
      <c r="D53" s="2" t="s">
        <v>92</v>
      </c>
      <c r="E53" s="2" t="s">
        <v>85</v>
      </c>
      <c r="F53" s="2"/>
      <c r="G53" s="2" t="s">
        <v>309</v>
      </c>
      <c r="H53" s="2"/>
      <c r="J53" s="51">
        <v>43866</v>
      </c>
      <c r="K53" s="36">
        <f>IF(Table1[[#This Row],[Tanggal]]="","",YEAR(Table1[[#This Row],[Tanggal]]))</f>
        <v>2020</v>
      </c>
      <c r="L53" s="36">
        <f>IF(Table1[[#This Row],[Tanggal]]="","",YEAR(Table1[[#This Row],[Tanggal]]))</f>
        <v>2020</v>
      </c>
      <c r="M53" s="37" t="str">
        <f>_xlfn.IFNA(INDEX(Data!$D:$D,MATCH(Table1[[#This Row],[Entry Type]],Data!$E:$E,0)),"")</f>
        <v>Lemah</v>
      </c>
      <c r="N53" s="50" t="str">
        <f>IF(Table1[[#This Row],[Tanggal]]="","","Jaringan")</f>
        <v>Jaringan</v>
      </c>
      <c r="O53" s="1"/>
    </row>
    <row r="54" spans="2:15" x14ac:dyDescent="0.25">
      <c r="B54" s="4" t="str">
        <f>_xlfn.IFNA(INDEX(Data!$B:$B,MATCH(Table1[[#This Row],[Desa/Kelurahan]],Data!$C:$C,0)),"")</f>
        <v>NYUATAN</v>
      </c>
      <c r="C54" s="1" t="s">
        <v>246</v>
      </c>
      <c r="D54" s="2" t="s">
        <v>75</v>
      </c>
      <c r="E54" s="2" t="s">
        <v>70</v>
      </c>
      <c r="F54" s="2"/>
      <c r="G54" s="2" t="s">
        <v>309</v>
      </c>
      <c r="H54" s="2"/>
      <c r="J54" s="51">
        <v>43866</v>
      </c>
      <c r="K54" s="36">
        <f>IF(Table1[[#This Row],[Tanggal]]="","",YEAR(Table1[[#This Row],[Tanggal]]))</f>
        <v>2020</v>
      </c>
      <c r="L54" s="36">
        <f>IF(Table1[[#This Row],[Tanggal]]="","",YEAR(Table1[[#This Row],[Tanggal]]))</f>
        <v>2020</v>
      </c>
      <c r="M54" s="37" t="str">
        <f>_xlfn.IFNA(INDEX(Data!$D:$D,MATCH(Table1[[#This Row],[Entry Type]],Data!$E:$E,0)),"")</f>
        <v>Coverage</v>
      </c>
      <c r="N54" s="50" t="str">
        <f>IF(Table1[[#This Row],[Tanggal]]="","","Jaringan")</f>
        <v>Jaringan</v>
      </c>
      <c r="O54" s="1"/>
    </row>
    <row r="55" spans="2:15" x14ac:dyDescent="0.25">
      <c r="B55" s="4" t="str">
        <f>_xlfn.IFNA(INDEX(Data!$B:$B,MATCH(Table1[[#This Row],[Desa/Kelurahan]],Data!$C:$C,0)),"")</f>
        <v>NYUATAN</v>
      </c>
      <c r="C55" s="1" t="s">
        <v>252</v>
      </c>
      <c r="D55" s="2" t="s">
        <v>92</v>
      </c>
      <c r="E55" s="2" t="s">
        <v>92</v>
      </c>
      <c r="F55" s="2"/>
      <c r="G55" s="2" t="s">
        <v>309</v>
      </c>
      <c r="H55" s="2"/>
      <c r="J55" s="51">
        <v>43866</v>
      </c>
      <c r="K55" s="36">
        <f>IF(Table1[[#This Row],[Tanggal]]="","",YEAR(Table1[[#This Row],[Tanggal]]))</f>
        <v>2020</v>
      </c>
      <c r="L55" s="36">
        <f>IF(Table1[[#This Row],[Tanggal]]="","",YEAR(Table1[[#This Row],[Tanggal]]))</f>
        <v>2020</v>
      </c>
      <c r="M55" s="37" t="str">
        <f>_xlfn.IFNA(INDEX(Data!$D:$D,MATCH(Table1[[#This Row],[Entry Type]],Data!$E:$E,0)),"")</f>
        <v>Blankspot</v>
      </c>
      <c r="N55" s="50" t="str">
        <f>IF(Table1[[#This Row],[Tanggal]]="","","Jaringan")</f>
        <v>Jaringan</v>
      </c>
      <c r="O55" s="1"/>
    </row>
    <row r="56" spans="2:15" x14ac:dyDescent="0.25">
      <c r="B56" s="4" t="str">
        <f>_xlfn.IFNA(INDEX(Data!$B:$B,MATCH(Table1[[#This Row],[Desa/Kelurahan]],Data!$C:$C,0)),"")</f>
        <v>NYUATAN</v>
      </c>
      <c r="C56" s="1" t="s">
        <v>255</v>
      </c>
      <c r="D56" s="2" t="s">
        <v>75</v>
      </c>
      <c r="E56" s="2" t="s">
        <v>85</v>
      </c>
      <c r="F56" s="2"/>
      <c r="G56" s="2" t="s">
        <v>309</v>
      </c>
      <c r="H56" s="2"/>
      <c r="J56" s="51">
        <v>43866</v>
      </c>
      <c r="K56" s="36">
        <f>IF(Table1[[#This Row],[Tanggal]]="","",YEAR(Table1[[#This Row],[Tanggal]]))</f>
        <v>2020</v>
      </c>
      <c r="L56" s="36">
        <f>IF(Table1[[#This Row],[Tanggal]]="","",YEAR(Table1[[#This Row],[Tanggal]]))</f>
        <v>2020</v>
      </c>
      <c r="M56" s="37" t="str">
        <f>_xlfn.IFNA(INDEX(Data!$D:$D,MATCH(Table1[[#This Row],[Entry Type]],Data!$E:$E,0)),"")</f>
        <v>Lemah</v>
      </c>
      <c r="N56" s="50" t="str">
        <f>IF(Table1[[#This Row],[Tanggal]]="","","Jaringan")</f>
        <v>Jaringan</v>
      </c>
      <c r="O56" s="1"/>
    </row>
    <row r="57" spans="2:15" x14ac:dyDescent="0.25">
      <c r="B57" s="4" t="str">
        <f>_xlfn.IFNA(INDEX(Data!$B:$B,MATCH(Table1[[#This Row],[Desa/Kelurahan]],Data!$C:$C,0)),"")</f>
        <v>NYUATAN</v>
      </c>
      <c r="C57" s="1" t="s">
        <v>253</v>
      </c>
      <c r="D57" s="2" t="s">
        <v>75</v>
      </c>
      <c r="E57" s="2" t="s">
        <v>70</v>
      </c>
      <c r="F57" s="2"/>
      <c r="G57" s="2" t="s">
        <v>309</v>
      </c>
      <c r="H57" s="2"/>
      <c r="J57" s="51">
        <v>43866</v>
      </c>
      <c r="K57" s="36">
        <f>IF(Table1[[#This Row],[Tanggal]]="","",YEAR(Table1[[#This Row],[Tanggal]]))</f>
        <v>2020</v>
      </c>
      <c r="L57" s="36">
        <f>IF(Table1[[#This Row],[Tanggal]]="","",YEAR(Table1[[#This Row],[Tanggal]]))</f>
        <v>2020</v>
      </c>
      <c r="M57" s="37" t="str">
        <f>_xlfn.IFNA(INDEX(Data!$D:$D,MATCH(Table1[[#This Row],[Entry Type]],Data!$E:$E,0)),"")</f>
        <v>Coverage</v>
      </c>
      <c r="N57" s="50" t="str">
        <f>IF(Table1[[#This Row],[Tanggal]]="","","Jaringan")</f>
        <v>Jaringan</v>
      </c>
      <c r="O57" s="1"/>
    </row>
    <row r="58" spans="2:15" x14ac:dyDescent="0.25">
      <c r="B58" s="4" t="str">
        <f>_xlfn.IFNA(INDEX(Data!$B:$B,MATCH(Table1[[#This Row],[Desa/Kelurahan]],Data!$C:$C,0)),"")</f>
        <v>NYUATAN</v>
      </c>
      <c r="C58" s="1" t="s">
        <v>254</v>
      </c>
      <c r="D58" s="2" t="s">
        <v>75</v>
      </c>
      <c r="E58" s="2" t="s">
        <v>85</v>
      </c>
      <c r="F58" s="2"/>
      <c r="G58" s="2" t="s">
        <v>309</v>
      </c>
      <c r="H58" s="2"/>
      <c r="J58" s="51">
        <v>43866</v>
      </c>
      <c r="K58" s="36">
        <f>IF(Table1[[#This Row],[Tanggal]]="","",YEAR(Table1[[#This Row],[Tanggal]]))</f>
        <v>2020</v>
      </c>
      <c r="L58" s="36">
        <f>IF(Table1[[#This Row],[Tanggal]]="","",YEAR(Table1[[#This Row],[Tanggal]]))</f>
        <v>2020</v>
      </c>
      <c r="M58" s="37" t="str">
        <f>_xlfn.IFNA(INDEX(Data!$D:$D,MATCH(Table1[[#This Row],[Entry Type]],Data!$E:$E,0)),"")</f>
        <v>Lemah</v>
      </c>
      <c r="N58" s="50" t="str">
        <f>IF(Table1[[#This Row],[Tanggal]]="","","Jaringan")</f>
        <v>Jaringan</v>
      </c>
      <c r="O58" s="1"/>
    </row>
    <row r="59" spans="2:15" x14ac:dyDescent="0.25">
      <c r="B59" s="4" t="str">
        <f>_xlfn.IFNA(INDEX(Data!$B:$B,MATCH(Table1[[#This Row],[Desa/Kelurahan]],Data!$C:$C,0)),"")</f>
        <v>TERING</v>
      </c>
      <c r="C59" s="1" t="s">
        <v>290</v>
      </c>
      <c r="D59" s="2" t="s">
        <v>75</v>
      </c>
      <c r="E59" s="2" t="s">
        <v>85</v>
      </c>
      <c r="F59" s="2"/>
      <c r="G59" s="2" t="s">
        <v>309</v>
      </c>
      <c r="H59" s="2"/>
      <c r="J59" s="51">
        <v>43866</v>
      </c>
      <c r="K59" s="36">
        <f>IF(Table1[[#This Row],[Tanggal]]="","",YEAR(Table1[[#This Row],[Tanggal]]))</f>
        <v>2020</v>
      </c>
      <c r="L59" s="36">
        <f>IF(Table1[[#This Row],[Tanggal]]="","",YEAR(Table1[[#This Row],[Tanggal]]))</f>
        <v>2020</v>
      </c>
      <c r="M59" s="37" t="str">
        <f>_xlfn.IFNA(INDEX(Data!$D:$D,MATCH(Table1[[#This Row],[Entry Type]],Data!$E:$E,0)),"")</f>
        <v>Lemah</v>
      </c>
      <c r="N59" s="50" t="str">
        <f>IF(Table1[[#This Row],[Tanggal]]="","","Jaringan")</f>
        <v>Jaringan</v>
      </c>
      <c r="O59" s="1"/>
    </row>
    <row r="60" spans="2:15" x14ac:dyDescent="0.25">
      <c r="B60" s="4" t="str">
        <f>_xlfn.IFNA(INDEX(Data!$B:$B,MATCH(Table1[[#This Row],[Desa/Kelurahan]],Data!$C:$C,0)),"")</f>
        <v>TERING</v>
      </c>
      <c r="C60" s="1" t="s">
        <v>288</v>
      </c>
      <c r="D60" s="2" t="s">
        <v>75</v>
      </c>
      <c r="E60" s="2" t="s">
        <v>85</v>
      </c>
      <c r="F60" s="2"/>
      <c r="G60" s="2" t="s">
        <v>309</v>
      </c>
      <c r="H60" s="2"/>
      <c r="J60" s="51">
        <v>43866</v>
      </c>
      <c r="K60" s="36">
        <f>IF(Table1[[#This Row],[Tanggal]]="","",YEAR(Table1[[#This Row],[Tanggal]]))</f>
        <v>2020</v>
      </c>
      <c r="L60" s="36">
        <f>IF(Table1[[#This Row],[Tanggal]]="","",YEAR(Table1[[#This Row],[Tanggal]]))</f>
        <v>2020</v>
      </c>
      <c r="M60" s="37" t="str">
        <f>_xlfn.IFNA(INDEX(Data!$D:$D,MATCH(Table1[[#This Row],[Entry Type]],Data!$E:$E,0)),"")</f>
        <v>Lemah</v>
      </c>
      <c r="N60" s="50" t="str">
        <f>IF(Table1[[#This Row],[Tanggal]]="","","Jaringan")</f>
        <v>Jaringan</v>
      </c>
      <c r="O60" s="1"/>
    </row>
    <row r="61" spans="2:15" x14ac:dyDescent="0.25">
      <c r="B61" s="4" t="str">
        <f>_xlfn.IFNA(INDEX(Data!$B:$B,MATCH(Table1[[#This Row],[Desa/Kelurahan]],Data!$C:$C,0)),"")</f>
        <v>TERING</v>
      </c>
      <c r="C61" s="1" t="s">
        <v>296</v>
      </c>
      <c r="D61" s="2" t="s">
        <v>75</v>
      </c>
      <c r="E61" s="2" t="s">
        <v>85</v>
      </c>
      <c r="F61" s="2"/>
      <c r="G61" s="2" t="s">
        <v>309</v>
      </c>
      <c r="H61" s="2"/>
      <c r="J61" s="51">
        <v>43866</v>
      </c>
      <c r="K61" s="36">
        <f>IF(Table1[[#This Row],[Tanggal]]="","",YEAR(Table1[[#This Row],[Tanggal]]))</f>
        <v>2020</v>
      </c>
      <c r="L61" s="36">
        <f>IF(Table1[[#This Row],[Tanggal]]="","",YEAR(Table1[[#This Row],[Tanggal]]))</f>
        <v>2020</v>
      </c>
      <c r="M61" s="37" t="str">
        <f>_xlfn.IFNA(INDEX(Data!$D:$D,MATCH(Table1[[#This Row],[Entry Type]],Data!$E:$E,0)),"")</f>
        <v>Lemah</v>
      </c>
      <c r="N61" s="50" t="str">
        <f>IF(Table1[[#This Row],[Tanggal]]="","","Jaringan")</f>
        <v>Jaringan</v>
      </c>
      <c r="O61" s="1"/>
    </row>
    <row r="62" spans="2:15" x14ac:dyDescent="0.25">
      <c r="B62" s="4" t="str">
        <f>_xlfn.IFNA(INDEX(Data!$B:$B,MATCH(Table1[[#This Row],[Desa/Kelurahan]],Data!$C:$C,0)),"")</f>
        <v>TERING</v>
      </c>
      <c r="C62" s="1" t="s">
        <v>294</v>
      </c>
      <c r="D62" s="2" t="s">
        <v>75</v>
      </c>
      <c r="E62" s="2" t="s">
        <v>85</v>
      </c>
      <c r="F62" s="2"/>
      <c r="G62" s="2" t="s">
        <v>309</v>
      </c>
      <c r="H62" s="2"/>
      <c r="J62" s="51">
        <v>43866</v>
      </c>
      <c r="K62" s="36">
        <f>IF(Table1[[#This Row],[Tanggal]]="","",YEAR(Table1[[#This Row],[Tanggal]]))</f>
        <v>2020</v>
      </c>
      <c r="L62" s="36">
        <f>IF(Table1[[#This Row],[Tanggal]]="","",YEAR(Table1[[#This Row],[Tanggal]]))</f>
        <v>2020</v>
      </c>
      <c r="M62" s="37" t="str">
        <f>_xlfn.IFNA(INDEX(Data!$D:$D,MATCH(Table1[[#This Row],[Entry Type]],Data!$E:$E,0)),"")</f>
        <v>Lemah</v>
      </c>
      <c r="N62" s="50" t="str">
        <f>IF(Table1[[#This Row],[Tanggal]]="","","Jaringan")</f>
        <v>Jaringan</v>
      </c>
      <c r="O62" s="1"/>
    </row>
    <row r="63" spans="2:15" ht="20.25" customHeight="1" x14ac:dyDescent="0.25">
      <c r="B63" s="4" t="str">
        <f>_xlfn.IFNA(INDEX(Data!$B:$B,MATCH(Table1[[#This Row],[Desa/Kelurahan]],Data!$C:$C,0)),"")</f>
        <v>TERING</v>
      </c>
      <c r="C63" s="1" t="s">
        <v>292</v>
      </c>
      <c r="D63" s="2" t="s">
        <v>75</v>
      </c>
      <c r="E63" s="2" t="s">
        <v>85</v>
      </c>
      <c r="F63" s="2"/>
      <c r="G63" s="2" t="s">
        <v>309</v>
      </c>
      <c r="H63" s="2"/>
      <c r="J63" s="51">
        <v>43866</v>
      </c>
      <c r="K63" s="36">
        <f>IF(Table1[[#This Row],[Tanggal]]="","",YEAR(Table1[[#This Row],[Tanggal]]))</f>
        <v>2020</v>
      </c>
      <c r="L63" s="36">
        <f>IF(Table1[[#This Row],[Tanggal]]="","",YEAR(Table1[[#This Row],[Tanggal]]))</f>
        <v>2020</v>
      </c>
      <c r="M63" s="37" t="str">
        <f>_xlfn.IFNA(INDEX(Data!$D:$D,MATCH(Table1[[#This Row],[Entry Type]],Data!$E:$E,0)),"")</f>
        <v>Lemah</v>
      </c>
      <c r="N63" s="50" t="str">
        <f>IF(Table1[[#This Row],[Tanggal]]="","","Jaringan")</f>
        <v>Jaringan</v>
      </c>
      <c r="O63" s="1"/>
    </row>
    <row r="64" spans="2:15" x14ac:dyDescent="0.25">
      <c r="B64" s="4" t="str">
        <f>_xlfn.IFNA(INDEX(Data!$B:$B,MATCH(Table1[[#This Row],[Desa/Kelurahan]],Data!$C:$C,0)),"")</f>
        <v>TERING</v>
      </c>
      <c r="C64" s="1" t="s">
        <v>285</v>
      </c>
      <c r="D64" s="2" t="s">
        <v>75</v>
      </c>
      <c r="E64" s="2" t="s">
        <v>85</v>
      </c>
      <c r="F64" s="2"/>
      <c r="G64" s="2" t="s">
        <v>309</v>
      </c>
      <c r="H64" s="2"/>
      <c r="J64" s="51">
        <v>43866</v>
      </c>
      <c r="K64" s="36">
        <f>IF(Table1[[#This Row],[Tanggal]]="","",YEAR(Table1[[#This Row],[Tanggal]]))</f>
        <v>2020</v>
      </c>
      <c r="L64" s="36">
        <f>IF(Table1[[#This Row],[Tanggal]]="","",YEAR(Table1[[#This Row],[Tanggal]]))</f>
        <v>2020</v>
      </c>
      <c r="M64" s="37" t="str">
        <f>_xlfn.IFNA(INDEX(Data!$D:$D,MATCH(Table1[[#This Row],[Entry Type]],Data!$E:$E,0)),"")</f>
        <v>Lemah</v>
      </c>
      <c r="N64" s="50" t="str">
        <f>IF(Table1[[#This Row],[Tanggal]]="","","Jaringan")</f>
        <v>Jaringan</v>
      </c>
      <c r="O64" s="1"/>
    </row>
    <row r="65" spans="2:15" x14ac:dyDescent="0.25">
      <c r="B65" s="4" t="str">
        <f>_xlfn.IFNA(INDEX(Data!$B:$B,MATCH(Table1[[#This Row],[Desa/Kelurahan]],Data!$C:$C,0)),"")</f>
        <v>TERING</v>
      </c>
      <c r="C65" s="1" t="s">
        <v>287</v>
      </c>
      <c r="D65" s="2" t="s">
        <v>75</v>
      </c>
      <c r="E65" s="2" t="s">
        <v>85</v>
      </c>
      <c r="F65" s="2"/>
      <c r="G65" s="2" t="s">
        <v>309</v>
      </c>
      <c r="H65" s="2"/>
      <c r="J65" s="51">
        <v>43866</v>
      </c>
      <c r="K65" s="36">
        <f>IF(Table1[[#This Row],[Tanggal]]="","",YEAR(Table1[[#This Row],[Tanggal]]))</f>
        <v>2020</v>
      </c>
      <c r="L65" s="36">
        <f>IF(Table1[[#This Row],[Tanggal]]="","",YEAR(Table1[[#This Row],[Tanggal]]))</f>
        <v>2020</v>
      </c>
      <c r="M65" s="37" t="str">
        <f>_xlfn.IFNA(INDEX(Data!$D:$D,MATCH(Table1[[#This Row],[Entry Type]],Data!$E:$E,0)),"")</f>
        <v>Lemah</v>
      </c>
      <c r="N65" s="50" t="str">
        <f>IF(Table1[[#This Row],[Tanggal]]="","","Jaringan")</f>
        <v>Jaringan</v>
      </c>
      <c r="O65" s="1"/>
    </row>
    <row r="66" spans="2:15" x14ac:dyDescent="0.25">
      <c r="B66" s="4" t="str">
        <f>_xlfn.IFNA(INDEX(Data!$B:$B,MATCH(Table1[[#This Row],[Desa/Kelurahan]],Data!$C:$C,0)),"")</f>
        <v>TERING</v>
      </c>
      <c r="C66" s="1" t="s">
        <v>286</v>
      </c>
      <c r="D66" s="2" t="s">
        <v>75</v>
      </c>
      <c r="E66" s="2" t="s">
        <v>85</v>
      </c>
      <c r="F66" s="2"/>
      <c r="G66" s="2" t="s">
        <v>309</v>
      </c>
      <c r="H66" s="2"/>
      <c r="J66" s="51">
        <v>43866</v>
      </c>
      <c r="K66" s="36">
        <f>IF(Table1[[#This Row],[Tanggal]]="","",YEAR(Table1[[#This Row],[Tanggal]]))</f>
        <v>2020</v>
      </c>
      <c r="L66" s="36">
        <f>IF(Table1[[#This Row],[Tanggal]]="","",YEAR(Table1[[#This Row],[Tanggal]]))</f>
        <v>2020</v>
      </c>
      <c r="M66" s="37" t="str">
        <f>_xlfn.IFNA(INDEX(Data!$D:$D,MATCH(Table1[[#This Row],[Entry Type]],Data!$E:$E,0)),"")</f>
        <v>Lemah</v>
      </c>
      <c r="N66" s="50" t="str">
        <f>IF(Table1[[#This Row],[Tanggal]]="","","Jaringan")</f>
        <v>Jaringan</v>
      </c>
      <c r="O66" s="1"/>
    </row>
    <row r="67" spans="2:15" x14ac:dyDescent="0.25">
      <c r="B67" s="4" t="str">
        <f>_xlfn.IFNA(INDEX(Data!$B:$B,MATCH(Table1[[#This Row],[Desa/Kelurahan]],Data!$C:$C,0)),"")</f>
        <v>TERING</v>
      </c>
      <c r="C67" s="1" t="s">
        <v>298</v>
      </c>
      <c r="D67" s="2" t="s">
        <v>75</v>
      </c>
      <c r="E67" s="2" t="s">
        <v>70</v>
      </c>
      <c r="F67" s="2"/>
      <c r="G67" s="2" t="s">
        <v>309</v>
      </c>
      <c r="H67" s="2"/>
      <c r="J67" s="51">
        <v>43866</v>
      </c>
      <c r="K67" s="36">
        <f>IF(Table1[[#This Row],[Tanggal]]="","",YEAR(Table1[[#This Row],[Tanggal]]))</f>
        <v>2020</v>
      </c>
      <c r="L67" s="36">
        <f>IF(Table1[[#This Row],[Tanggal]]="","",YEAR(Table1[[#This Row],[Tanggal]]))</f>
        <v>2020</v>
      </c>
      <c r="M67" s="37" t="str">
        <f>_xlfn.IFNA(INDEX(Data!$D:$D,MATCH(Table1[[#This Row],[Entry Type]],Data!$E:$E,0)),"")</f>
        <v>Coverage</v>
      </c>
      <c r="N67" s="50" t="str">
        <f>IF(Table1[[#This Row],[Tanggal]]="","","Jaringan")</f>
        <v>Jaringan</v>
      </c>
      <c r="O67" s="1"/>
    </row>
    <row r="68" spans="2:15" x14ac:dyDescent="0.25">
      <c r="B68" s="4" t="str">
        <f>_xlfn.IFNA(INDEX(Data!$B:$B,MATCH(Table1[[#This Row],[Desa/Kelurahan]],Data!$C:$C,0)),"")</f>
        <v>TERING</v>
      </c>
      <c r="C68" s="1" t="s">
        <v>299</v>
      </c>
      <c r="D68" s="2" t="s">
        <v>75</v>
      </c>
      <c r="E68" s="2" t="s">
        <v>70</v>
      </c>
      <c r="F68" s="2"/>
      <c r="G68" s="2" t="s">
        <v>309</v>
      </c>
      <c r="H68" s="2"/>
      <c r="J68" s="51">
        <v>43866</v>
      </c>
      <c r="K68" s="36">
        <f>IF(Table1[[#This Row],[Tanggal]]="","",YEAR(Table1[[#This Row],[Tanggal]]))</f>
        <v>2020</v>
      </c>
      <c r="L68" s="36">
        <f>IF(Table1[[#This Row],[Tanggal]]="","",YEAR(Table1[[#This Row],[Tanggal]]))</f>
        <v>2020</v>
      </c>
      <c r="M68" s="37" t="str">
        <f>_xlfn.IFNA(INDEX(Data!$D:$D,MATCH(Table1[[#This Row],[Entry Type]],Data!$E:$E,0)),"")</f>
        <v>Coverage</v>
      </c>
      <c r="N68" s="50" t="str">
        <f>IF(Table1[[#This Row],[Tanggal]]="","","Jaringan")</f>
        <v>Jaringan</v>
      </c>
      <c r="O68" s="1"/>
    </row>
    <row r="69" spans="2:15" x14ac:dyDescent="0.25">
      <c r="B69" s="4" t="str">
        <f>_xlfn.IFNA(INDEX(Data!$B:$B,MATCH(Table1[[#This Row],[Desa/Kelurahan]],Data!$C:$C,0)),"")</f>
        <v>TERING</v>
      </c>
      <c r="C69" s="1" t="s">
        <v>289</v>
      </c>
      <c r="D69" s="2" t="s">
        <v>75</v>
      </c>
      <c r="E69" s="2" t="s">
        <v>70</v>
      </c>
      <c r="F69" s="2"/>
      <c r="G69" s="2" t="s">
        <v>309</v>
      </c>
      <c r="H69" s="2"/>
      <c r="J69" s="51">
        <v>43866</v>
      </c>
      <c r="K69" s="36">
        <f>IF(Table1[[#This Row],[Tanggal]]="","",YEAR(Table1[[#This Row],[Tanggal]]))</f>
        <v>2020</v>
      </c>
      <c r="L69" s="36">
        <f>IF(Table1[[#This Row],[Tanggal]]="","",YEAR(Table1[[#This Row],[Tanggal]]))</f>
        <v>2020</v>
      </c>
      <c r="M69" s="37" t="str">
        <f>_xlfn.IFNA(INDEX(Data!$D:$D,MATCH(Table1[[#This Row],[Entry Type]],Data!$E:$E,0)),"")</f>
        <v>Coverage</v>
      </c>
      <c r="N69" s="50" t="str">
        <f>IF(Table1[[#This Row],[Tanggal]]="","","Jaringan")</f>
        <v>Jaringan</v>
      </c>
      <c r="O69" s="1"/>
    </row>
    <row r="70" spans="2:15" x14ac:dyDescent="0.25">
      <c r="B70" s="4" t="str">
        <f>_xlfn.IFNA(INDEX(Data!$B:$B,MATCH(Table1[[#This Row],[Desa/Kelurahan]],Data!$C:$C,0)),"")</f>
        <v>TERING</v>
      </c>
      <c r="C70" s="1" t="s">
        <v>297</v>
      </c>
      <c r="D70" s="2" t="s">
        <v>92</v>
      </c>
      <c r="E70" s="2" t="s">
        <v>92</v>
      </c>
      <c r="F70" s="2"/>
      <c r="G70" s="2" t="s">
        <v>309</v>
      </c>
      <c r="H70" s="2"/>
      <c r="J70" s="51">
        <v>43866</v>
      </c>
      <c r="K70" s="36">
        <f>IF(Table1[[#This Row],[Tanggal]]="","",YEAR(Table1[[#This Row],[Tanggal]]))</f>
        <v>2020</v>
      </c>
      <c r="L70" s="36">
        <f>IF(Table1[[#This Row],[Tanggal]]="","",YEAR(Table1[[#This Row],[Tanggal]]))</f>
        <v>2020</v>
      </c>
      <c r="M70" s="37" t="str">
        <f>_xlfn.IFNA(INDEX(Data!$D:$D,MATCH(Table1[[#This Row],[Entry Type]],Data!$E:$E,0)),"")</f>
        <v>Blankspot</v>
      </c>
      <c r="N70" s="50" t="str">
        <f>IF(Table1[[#This Row],[Tanggal]]="","","Jaringan")</f>
        <v>Jaringan</v>
      </c>
      <c r="O70" s="1"/>
    </row>
    <row r="71" spans="2:15" x14ac:dyDescent="0.25">
      <c r="B71" s="4" t="str">
        <f>_xlfn.IFNA(INDEX(Data!$B:$B,MATCH(Table1[[#This Row],[Desa/Kelurahan]],Data!$C:$C,0)),"")</f>
        <v>TERING</v>
      </c>
      <c r="C71" s="1" t="s">
        <v>291</v>
      </c>
      <c r="D71" s="2" t="s">
        <v>92</v>
      </c>
      <c r="E71" s="2" t="s">
        <v>92</v>
      </c>
      <c r="F71" s="2"/>
      <c r="G71" s="2" t="s">
        <v>309</v>
      </c>
      <c r="H71" s="2"/>
      <c r="J71" s="51">
        <v>43866</v>
      </c>
      <c r="K71" s="36">
        <f>IF(Table1[[#This Row],[Tanggal]]="","",YEAR(Table1[[#This Row],[Tanggal]]))</f>
        <v>2020</v>
      </c>
      <c r="L71" s="36">
        <f>IF(Table1[[#This Row],[Tanggal]]="","",YEAR(Table1[[#This Row],[Tanggal]]))</f>
        <v>2020</v>
      </c>
      <c r="M71" s="37" t="str">
        <f>_xlfn.IFNA(INDEX(Data!$D:$D,MATCH(Table1[[#This Row],[Entry Type]],Data!$E:$E,0)),"")</f>
        <v>Blankspot</v>
      </c>
      <c r="N71" s="50" t="str">
        <f>IF(Table1[[#This Row],[Tanggal]]="","","Jaringan")</f>
        <v>Jaringan</v>
      </c>
      <c r="O71" s="1"/>
    </row>
    <row r="72" spans="2:15" x14ac:dyDescent="0.25">
      <c r="B72" s="4" t="str">
        <f>_xlfn.IFNA(INDEX(Data!$B:$B,MATCH(Table1[[#This Row],[Desa/Kelurahan]],Data!$C:$C,0)),"")</f>
        <v>TERING</v>
      </c>
      <c r="C72" s="1" t="s">
        <v>293</v>
      </c>
      <c r="D72" s="2" t="s">
        <v>75</v>
      </c>
      <c r="E72" s="2" t="s">
        <v>70</v>
      </c>
      <c r="F72" s="2"/>
      <c r="G72" s="2" t="s">
        <v>309</v>
      </c>
      <c r="H72" s="2"/>
      <c r="J72" s="51">
        <v>43866</v>
      </c>
      <c r="K72" s="36">
        <f>IF(Table1[[#This Row],[Tanggal]]="","",YEAR(Table1[[#This Row],[Tanggal]]))</f>
        <v>2020</v>
      </c>
      <c r="L72" s="36">
        <f>IF(Table1[[#This Row],[Tanggal]]="","",YEAR(Table1[[#This Row],[Tanggal]]))</f>
        <v>2020</v>
      </c>
      <c r="M72" s="37" t="str">
        <f>_xlfn.IFNA(INDEX(Data!$D:$D,MATCH(Table1[[#This Row],[Entry Type]],Data!$E:$E,0)),"")</f>
        <v>Coverage</v>
      </c>
      <c r="N72" s="50" t="str">
        <f>IF(Table1[[#This Row],[Tanggal]]="","","Jaringan")</f>
        <v>Jaringan</v>
      </c>
      <c r="O72" s="1"/>
    </row>
    <row r="73" spans="2:15" x14ac:dyDescent="0.25">
      <c r="B73" s="4" t="str">
        <f>_xlfn.IFNA(INDEX(Data!$B:$B,MATCH(Table1[[#This Row],[Desa/Kelurahan]],Data!$C:$C,0)),"")</f>
        <v>TERING</v>
      </c>
      <c r="C73" s="1" t="s">
        <v>295</v>
      </c>
      <c r="D73" s="2" t="s">
        <v>75</v>
      </c>
      <c r="E73" s="2" t="s">
        <v>70</v>
      </c>
      <c r="F73" s="2"/>
      <c r="G73" s="2" t="s">
        <v>309</v>
      </c>
      <c r="H73" s="2"/>
      <c r="J73" s="51">
        <v>43866</v>
      </c>
      <c r="K73" s="36">
        <f>IF(Table1[[#This Row],[Tanggal]]="","",YEAR(Table1[[#This Row],[Tanggal]]))</f>
        <v>2020</v>
      </c>
      <c r="L73" s="36">
        <f>IF(Table1[[#This Row],[Tanggal]]="","",YEAR(Table1[[#This Row],[Tanggal]]))</f>
        <v>2020</v>
      </c>
      <c r="M73" s="37" t="str">
        <f>_xlfn.IFNA(INDEX(Data!$D:$D,MATCH(Table1[[#This Row],[Entry Type]],Data!$E:$E,0)),"")</f>
        <v>Coverage</v>
      </c>
      <c r="N73" s="50" t="str">
        <f>IF(Table1[[#This Row],[Tanggal]]="","","Jaringan")</f>
        <v>Jaringan</v>
      </c>
      <c r="O73" s="1"/>
    </row>
    <row r="74" spans="2:15" x14ac:dyDescent="0.25">
      <c r="B74" s="4" t="str">
        <f>_xlfn.IFNA(INDEX(Data!$B:$B,MATCH(Table1[[#This Row],[Desa/Kelurahan]],Data!$C:$C,0)),"")</f>
        <v>LONG IRAM</v>
      </c>
      <c r="C74" s="1" t="s">
        <v>203</v>
      </c>
      <c r="D74" s="2" t="s">
        <v>92</v>
      </c>
      <c r="E74" s="2" t="s">
        <v>92</v>
      </c>
      <c r="F74" s="2"/>
      <c r="G74" s="2" t="s">
        <v>309</v>
      </c>
      <c r="H74" s="2"/>
      <c r="J74" s="51">
        <v>43866</v>
      </c>
      <c r="K74" s="36">
        <f>IF(Table1[[#This Row],[Tanggal]]="","",YEAR(Table1[[#This Row],[Tanggal]]))</f>
        <v>2020</v>
      </c>
      <c r="L74" s="36">
        <f>IF(Table1[[#This Row],[Tanggal]]="","",YEAR(Table1[[#This Row],[Tanggal]]))</f>
        <v>2020</v>
      </c>
      <c r="M74" s="37" t="str">
        <f>_xlfn.IFNA(INDEX(Data!$D:$D,MATCH(Table1[[#This Row],[Entry Type]],Data!$E:$E,0)),"")</f>
        <v>Blankspot</v>
      </c>
      <c r="N74" s="50" t="str">
        <f>IF(Table1[[#This Row],[Tanggal]]="","","Jaringan")</f>
        <v>Jaringan</v>
      </c>
      <c r="O74" s="1"/>
    </row>
    <row r="75" spans="2:15" x14ac:dyDescent="0.25">
      <c r="B75" s="4" t="str">
        <f>_xlfn.IFNA(INDEX(Data!$B:$B,MATCH(Table1[[#This Row],[Desa/Kelurahan]],Data!$C:$C,0)),"")</f>
        <v>LONG IRAM</v>
      </c>
      <c r="C75" s="1" t="s">
        <v>196</v>
      </c>
      <c r="D75" s="2" t="s">
        <v>92</v>
      </c>
      <c r="E75" s="2" t="s">
        <v>92</v>
      </c>
      <c r="F75" s="2"/>
      <c r="G75" s="2" t="s">
        <v>309</v>
      </c>
      <c r="H75" s="2"/>
      <c r="J75" s="51">
        <v>43866</v>
      </c>
      <c r="K75" s="36">
        <f>IF(Table1[[#This Row],[Tanggal]]="","",YEAR(Table1[[#This Row],[Tanggal]]))</f>
        <v>2020</v>
      </c>
      <c r="L75" s="36">
        <f>IF(Table1[[#This Row],[Tanggal]]="","",YEAR(Table1[[#This Row],[Tanggal]]))</f>
        <v>2020</v>
      </c>
      <c r="M75" s="37" t="str">
        <f>_xlfn.IFNA(INDEX(Data!$D:$D,MATCH(Table1[[#This Row],[Entry Type]],Data!$E:$E,0)),"")</f>
        <v>Blankspot</v>
      </c>
      <c r="N75" s="50" t="str">
        <f>IF(Table1[[#This Row],[Tanggal]]="","","Jaringan")</f>
        <v>Jaringan</v>
      </c>
      <c r="O75" s="1"/>
    </row>
    <row r="76" spans="2:15" x14ac:dyDescent="0.25">
      <c r="B76" s="4" t="str">
        <f>_xlfn.IFNA(INDEX(Data!$B:$B,MATCH(Table1[[#This Row],[Desa/Kelurahan]],Data!$C:$C,0)),"")</f>
        <v>LONG IRAM</v>
      </c>
      <c r="C76" s="1" t="s">
        <v>197</v>
      </c>
      <c r="D76" s="2" t="s">
        <v>92</v>
      </c>
      <c r="E76" s="2" t="s">
        <v>92</v>
      </c>
      <c r="F76" s="2"/>
      <c r="G76" s="2" t="s">
        <v>309</v>
      </c>
      <c r="H76" s="2"/>
      <c r="J76" s="51">
        <v>43866</v>
      </c>
      <c r="K76" s="36">
        <f>IF(Table1[[#This Row],[Tanggal]]="","",YEAR(Table1[[#This Row],[Tanggal]]))</f>
        <v>2020</v>
      </c>
      <c r="L76" s="36">
        <f>IF(Table1[[#This Row],[Tanggal]]="","",YEAR(Table1[[#This Row],[Tanggal]]))</f>
        <v>2020</v>
      </c>
      <c r="M76" s="37" t="str">
        <f>_xlfn.IFNA(INDEX(Data!$D:$D,MATCH(Table1[[#This Row],[Entry Type]],Data!$E:$E,0)),"")</f>
        <v>Blankspot</v>
      </c>
      <c r="N76" s="50" t="str">
        <f>IF(Table1[[#This Row],[Tanggal]]="","","Jaringan")</f>
        <v>Jaringan</v>
      </c>
      <c r="O76" s="1"/>
    </row>
    <row r="77" spans="2:15" x14ac:dyDescent="0.25">
      <c r="B77" s="4" t="str">
        <f>_xlfn.IFNA(INDEX(Data!$B:$B,MATCH(Table1[[#This Row],[Desa/Kelurahan]],Data!$C:$C,0)),"")</f>
        <v>LONG IRAM</v>
      </c>
      <c r="C77" s="1" t="s">
        <v>204</v>
      </c>
      <c r="D77" s="2" t="s">
        <v>92</v>
      </c>
      <c r="E77" s="2" t="s">
        <v>92</v>
      </c>
      <c r="F77" s="2"/>
      <c r="G77" s="2" t="s">
        <v>309</v>
      </c>
      <c r="H77" s="2"/>
      <c r="J77" s="51">
        <v>43866</v>
      </c>
      <c r="K77" s="36">
        <f>IF(Table1[[#This Row],[Tanggal]]="","",YEAR(Table1[[#This Row],[Tanggal]]))</f>
        <v>2020</v>
      </c>
      <c r="L77" s="36">
        <f>IF(Table1[[#This Row],[Tanggal]]="","",YEAR(Table1[[#This Row],[Tanggal]]))</f>
        <v>2020</v>
      </c>
      <c r="M77" s="37" t="str">
        <f>_xlfn.IFNA(INDEX(Data!$D:$D,MATCH(Table1[[#This Row],[Entry Type]],Data!$E:$E,0)),"")</f>
        <v>Blankspot</v>
      </c>
      <c r="N77" s="50" t="str">
        <f>IF(Table1[[#This Row],[Tanggal]]="","","Jaringan")</f>
        <v>Jaringan</v>
      </c>
      <c r="O77" s="1"/>
    </row>
    <row r="78" spans="2:15" x14ac:dyDescent="0.25">
      <c r="B78" s="4" t="str">
        <f>_xlfn.IFNA(INDEX(Data!$B:$B,MATCH(Table1[[#This Row],[Desa/Kelurahan]],Data!$C:$C,0)),"")</f>
        <v>LONG IRAM</v>
      </c>
      <c r="C78" s="1" t="s">
        <v>201</v>
      </c>
      <c r="D78" s="2" t="s">
        <v>75</v>
      </c>
      <c r="E78" s="2" t="s">
        <v>70</v>
      </c>
      <c r="F78" s="2"/>
      <c r="G78" s="2" t="s">
        <v>309</v>
      </c>
      <c r="H78" s="2"/>
      <c r="J78" s="51">
        <v>43866</v>
      </c>
      <c r="K78" s="36">
        <f>IF(Table1[[#This Row],[Tanggal]]="","",YEAR(Table1[[#This Row],[Tanggal]]))</f>
        <v>2020</v>
      </c>
      <c r="L78" s="36">
        <f>IF(Table1[[#This Row],[Tanggal]]="","",YEAR(Table1[[#This Row],[Tanggal]]))</f>
        <v>2020</v>
      </c>
      <c r="M78" s="37" t="str">
        <f>_xlfn.IFNA(INDEX(Data!$D:$D,MATCH(Table1[[#This Row],[Entry Type]],Data!$E:$E,0)),"")</f>
        <v>Coverage</v>
      </c>
      <c r="N78" s="50" t="str">
        <f>IF(Table1[[#This Row],[Tanggal]]="","","Jaringan")</f>
        <v>Jaringan</v>
      </c>
      <c r="O78" s="1"/>
    </row>
    <row r="79" spans="2:15" x14ac:dyDescent="0.25">
      <c r="B79" s="4" t="str">
        <f>_xlfn.IFNA(INDEX(Data!$B:$B,MATCH(Table1[[#This Row],[Desa/Kelurahan]],Data!$C:$C,0)),"")</f>
        <v>LONG IRAM</v>
      </c>
      <c r="C79" s="1" t="s">
        <v>200</v>
      </c>
      <c r="D79" s="2" t="s">
        <v>75</v>
      </c>
      <c r="E79" s="2" t="s">
        <v>70</v>
      </c>
      <c r="F79" s="2"/>
      <c r="G79" s="2" t="s">
        <v>309</v>
      </c>
      <c r="H79" s="2"/>
      <c r="J79" s="51">
        <v>43866</v>
      </c>
      <c r="K79" s="36">
        <f>IF(Table1[[#This Row],[Tanggal]]="","",YEAR(Table1[[#This Row],[Tanggal]]))</f>
        <v>2020</v>
      </c>
      <c r="L79" s="36">
        <f>IF(Table1[[#This Row],[Tanggal]]="","",YEAR(Table1[[#This Row],[Tanggal]]))</f>
        <v>2020</v>
      </c>
      <c r="M79" s="37" t="str">
        <f>_xlfn.IFNA(INDEX(Data!$D:$D,MATCH(Table1[[#This Row],[Entry Type]],Data!$E:$E,0)),"")</f>
        <v>Coverage</v>
      </c>
      <c r="N79" s="50" t="str">
        <f>IF(Table1[[#This Row],[Tanggal]]="","","Jaringan")</f>
        <v>Jaringan</v>
      </c>
      <c r="O79" s="1"/>
    </row>
    <row r="80" spans="2:15" x14ac:dyDescent="0.25">
      <c r="B80" s="4" t="str">
        <f>_xlfn.IFNA(INDEX(Data!$B:$B,MATCH(Table1[[#This Row],[Desa/Kelurahan]],Data!$C:$C,0)),"")</f>
        <v>LONG IRAM</v>
      </c>
      <c r="C80" s="1" t="s">
        <v>195</v>
      </c>
      <c r="D80" s="2" t="s">
        <v>75</v>
      </c>
      <c r="E80" s="2" t="s">
        <v>70</v>
      </c>
      <c r="F80" s="2"/>
      <c r="G80" s="2" t="s">
        <v>309</v>
      </c>
      <c r="H80" s="2"/>
      <c r="J80" s="51">
        <v>43866</v>
      </c>
      <c r="K80" s="36">
        <f>IF(Table1[[#This Row],[Tanggal]]="","",YEAR(Table1[[#This Row],[Tanggal]]))</f>
        <v>2020</v>
      </c>
      <c r="L80" s="36">
        <f>IF(Table1[[#This Row],[Tanggal]]="","",YEAR(Table1[[#This Row],[Tanggal]]))</f>
        <v>2020</v>
      </c>
      <c r="M80" s="37" t="str">
        <f>_xlfn.IFNA(INDEX(Data!$D:$D,MATCH(Table1[[#This Row],[Entry Type]],Data!$E:$E,0)),"")</f>
        <v>Coverage</v>
      </c>
      <c r="N80" s="50" t="str">
        <f>IF(Table1[[#This Row],[Tanggal]]="","","Jaringan")</f>
        <v>Jaringan</v>
      </c>
      <c r="O80" s="1"/>
    </row>
    <row r="81" spans="2:15" x14ac:dyDescent="0.25">
      <c r="B81" s="4" t="str">
        <f>_xlfn.IFNA(INDEX(Data!$B:$B,MATCH(Table1[[#This Row],[Desa/Kelurahan]],Data!$C:$C,0)),"")</f>
        <v>LONG IRAM</v>
      </c>
      <c r="C81" s="1" t="s">
        <v>202</v>
      </c>
      <c r="D81" s="2" t="s">
        <v>92</v>
      </c>
      <c r="E81" s="2" t="s">
        <v>92</v>
      </c>
      <c r="F81" s="2"/>
      <c r="G81" s="2" t="s">
        <v>309</v>
      </c>
      <c r="H81" s="2"/>
      <c r="J81" s="51">
        <v>43866</v>
      </c>
      <c r="K81" s="36">
        <f>IF(Table1[[#This Row],[Tanggal]]="","",YEAR(Table1[[#This Row],[Tanggal]]))</f>
        <v>2020</v>
      </c>
      <c r="L81" s="36">
        <f>IF(Table1[[#This Row],[Tanggal]]="","",YEAR(Table1[[#This Row],[Tanggal]]))</f>
        <v>2020</v>
      </c>
      <c r="M81" s="37" t="str">
        <f>_xlfn.IFNA(INDEX(Data!$D:$D,MATCH(Table1[[#This Row],[Entry Type]],Data!$E:$E,0)),"")</f>
        <v>Blankspot</v>
      </c>
      <c r="N81" s="50" t="str">
        <f>IF(Table1[[#This Row],[Tanggal]]="","","Jaringan")</f>
        <v>Jaringan</v>
      </c>
      <c r="O81" s="1"/>
    </row>
    <row r="82" spans="2:15" x14ac:dyDescent="0.25">
      <c r="B82" s="4" t="str">
        <f>_xlfn.IFNA(INDEX(Data!$B:$B,MATCH(Table1[[#This Row],[Desa/Kelurahan]],Data!$C:$C,0)),"")</f>
        <v>LONG IRAM</v>
      </c>
      <c r="C82" s="1" t="s">
        <v>198</v>
      </c>
      <c r="D82" s="2" t="s">
        <v>75</v>
      </c>
      <c r="E82" s="2" t="s">
        <v>85</v>
      </c>
      <c r="F82" s="2"/>
      <c r="G82" s="2" t="s">
        <v>309</v>
      </c>
      <c r="H82" s="2"/>
      <c r="J82" s="51">
        <v>43866</v>
      </c>
      <c r="K82" s="36">
        <f>IF(Table1[[#This Row],[Tanggal]]="","",YEAR(Table1[[#This Row],[Tanggal]]))</f>
        <v>2020</v>
      </c>
      <c r="L82" s="36">
        <f>IF(Table1[[#This Row],[Tanggal]]="","",YEAR(Table1[[#This Row],[Tanggal]]))</f>
        <v>2020</v>
      </c>
      <c r="M82" s="37" t="str">
        <f>_xlfn.IFNA(INDEX(Data!$D:$D,MATCH(Table1[[#This Row],[Entry Type]],Data!$E:$E,0)),"")</f>
        <v>Lemah</v>
      </c>
      <c r="N82" s="50" t="str">
        <f>IF(Table1[[#This Row],[Tanggal]]="","","Jaringan")</f>
        <v>Jaringan</v>
      </c>
      <c r="O82" s="1"/>
    </row>
    <row r="83" spans="2:15" x14ac:dyDescent="0.25">
      <c r="B83" s="4" t="str">
        <f>_xlfn.IFNA(INDEX(Data!$B:$B,MATCH(Table1[[#This Row],[Desa/Kelurahan]],Data!$C:$C,0)),"")</f>
        <v>LONG IRAM</v>
      </c>
      <c r="C83" s="1" t="s">
        <v>199</v>
      </c>
      <c r="D83" s="2" t="s">
        <v>75</v>
      </c>
      <c r="E83" s="2" t="s">
        <v>85</v>
      </c>
      <c r="F83" s="2"/>
      <c r="G83" s="2" t="s">
        <v>309</v>
      </c>
      <c r="H83" s="2"/>
      <c r="J83" s="51">
        <v>43866</v>
      </c>
      <c r="K83" s="36">
        <f>IF(Table1[[#This Row],[Tanggal]]="","",YEAR(Table1[[#This Row],[Tanggal]]))</f>
        <v>2020</v>
      </c>
      <c r="L83" s="36">
        <f>IF(Table1[[#This Row],[Tanggal]]="","",YEAR(Table1[[#This Row],[Tanggal]]))</f>
        <v>2020</v>
      </c>
      <c r="M83" s="37" t="str">
        <f>_xlfn.IFNA(INDEX(Data!$D:$D,MATCH(Table1[[#This Row],[Entry Type]],Data!$E:$E,0)),"")</f>
        <v>Lemah</v>
      </c>
      <c r="N83" s="50" t="str">
        <f>IF(Table1[[#This Row],[Tanggal]]="","","Jaringan")</f>
        <v>Jaringan</v>
      </c>
      <c r="O83" s="1"/>
    </row>
    <row r="84" spans="2:15" x14ac:dyDescent="0.25">
      <c r="B84" s="4" t="str">
        <f>_xlfn.IFNA(INDEX(Data!$B:$B,MATCH(Table1[[#This Row],[Desa/Kelurahan]],Data!$C:$C,0)),"")</f>
        <v>LONG IRAM</v>
      </c>
      <c r="C84" s="1" t="s">
        <v>194</v>
      </c>
      <c r="D84" s="2" t="s">
        <v>92</v>
      </c>
      <c r="E84" s="2" t="s">
        <v>92</v>
      </c>
      <c r="F84" s="2"/>
      <c r="G84" s="2" t="s">
        <v>309</v>
      </c>
      <c r="H84" s="2"/>
      <c r="J84" s="51">
        <v>43866</v>
      </c>
      <c r="K84" s="36">
        <f>IF(Table1[[#This Row],[Tanggal]]="","",YEAR(Table1[[#This Row],[Tanggal]]))</f>
        <v>2020</v>
      </c>
      <c r="L84" s="36">
        <f>IF(Table1[[#This Row],[Tanggal]]="","",YEAR(Table1[[#This Row],[Tanggal]]))</f>
        <v>2020</v>
      </c>
      <c r="M84" s="37" t="str">
        <f>_xlfn.IFNA(INDEX(Data!$D:$D,MATCH(Table1[[#This Row],[Entry Type]],Data!$E:$E,0)),"")</f>
        <v>Blankspot</v>
      </c>
      <c r="N84" s="50" t="str">
        <f>IF(Table1[[#This Row],[Tanggal]]="","","Jaringan")</f>
        <v>Jaringan</v>
      </c>
      <c r="O84" s="1"/>
    </row>
    <row r="85" spans="2:15" ht="30" x14ac:dyDescent="0.25">
      <c r="B85" s="4" t="str">
        <f>_xlfn.IFNA(INDEX(Data!$B:$B,MATCH(Table1[[#This Row],[Desa/Kelurahan]],Data!$C:$C,0)),"")</f>
        <v>MOOK MANAAR BULANT</v>
      </c>
      <c r="C85" s="1" t="s">
        <v>217</v>
      </c>
      <c r="D85" s="2" t="s">
        <v>92</v>
      </c>
      <c r="E85" s="2" t="s">
        <v>92</v>
      </c>
      <c r="F85" s="2"/>
      <c r="G85" s="2" t="s">
        <v>309</v>
      </c>
      <c r="H85" s="2"/>
      <c r="J85" s="51">
        <v>43866</v>
      </c>
      <c r="K85" s="36">
        <f>IF(Table1[[#This Row],[Tanggal]]="","",YEAR(Table1[[#This Row],[Tanggal]]))</f>
        <v>2020</v>
      </c>
      <c r="L85" s="36">
        <f>IF(Table1[[#This Row],[Tanggal]]="","",YEAR(Table1[[#This Row],[Tanggal]]))</f>
        <v>2020</v>
      </c>
      <c r="M85" s="37" t="str">
        <f>_xlfn.IFNA(INDEX(Data!$D:$D,MATCH(Table1[[#This Row],[Entry Type]],Data!$E:$E,0)),"")</f>
        <v>Blankspot</v>
      </c>
      <c r="N85" s="50" t="str">
        <f>IF(Table1[[#This Row],[Tanggal]]="","","Jaringan")</f>
        <v>Jaringan</v>
      </c>
      <c r="O85" s="1"/>
    </row>
    <row r="86" spans="2:15" ht="30" x14ac:dyDescent="0.25">
      <c r="B86" s="4" t="str">
        <f>_xlfn.IFNA(INDEX(Data!$B:$B,MATCH(Table1[[#This Row],[Desa/Kelurahan]],Data!$C:$C,0)),"")</f>
        <v>MOOK MANAAR BULANT</v>
      </c>
      <c r="C86" s="1" t="s">
        <v>225</v>
      </c>
      <c r="D86" s="2" t="s">
        <v>92</v>
      </c>
      <c r="E86" s="2" t="s">
        <v>92</v>
      </c>
      <c r="F86" s="2"/>
      <c r="G86" s="2" t="s">
        <v>309</v>
      </c>
      <c r="H86" s="2"/>
      <c r="J86" s="51">
        <v>43866</v>
      </c>
      <c r="K86" s="36">
        <f>IF(Table1[[#This Row],[Tanggal]]="","",YEAR(Table1[[#This Row],[Tanggal]]))</f>
        <v>2020</v>
      </c>
      <c r="L86" s="36">
        <f>IF(Table1[[#This Row],[Tanggal]]="","",YEAR(Table1[[#This Row],[Tanggal]]))</f>
        <v>2020</v>
      </c>
      <c r="M86" s="37" t="str">
        <f>_xlfn.IFNA(INDEX(Data!$D:$D,MATCH(Table1[[#This Row],[Entry Type]],Data!$E:$E,0)),"")</f>
        <v>Blankspot</v>
      </c>
      <c r="N86" s="50" t="str">
        <f>IF(Table1[[#This Row],[Tanggal]]="","","Jaringan")</f>
        <v>Jaringan</v>
      </c>
      <c r="O86" s="1"/>
    </row>
    <row r="87" spans="2:15" ht="30" x14ac:dyDescent="0.25">
      <c r="B87" s="4" t="str">
        <f>_xlfn.IFNA(INDEX(Data!$B:$B,MATCH(Table1[[#This Row],[Desa/Kelurahan]],Data!$C:$C,0)),"")</f>
        <v>MOOK MANAAR BULANT</v>
      </c>
      <c r="C87" s="1" t="s">
        <v>221</v>
      </c>
      <c r="D87" s="2" t="s">
        <v>75</v>
      </c>
      <c r="E87" s="2" t="s">
        <v>85</v>
      </c>
      <c r="F87" s="2"/>
      <c r="G87" s="2" t="s">
        <v>309</v>
      </c>
      <c r="H87" s="2"/>
      <c r="J87" s="51">
        <v>43866</v>
      </c>
      <c r="K87" s="36">
        <f>IF(Table1[[#This Row],[Tanggal]]="","",YEAR(Table1[[#This Row],[Tanggal]]))</f>
        <v>2020</v>
      </c>
      <c r="L87" s="36">
        <f>IF(Table1[[#This Row],[Tanggal]]="","",YEAR(Table1[[#This Row],[Tanggal]]))</f>
        <v>2020</v>
      </c>
      <c r="M87" s="37" t="str">
        <f>_xlfn.IFNA(INDEX(Data!$D:$D,MATCH(Table1[[#This Row],[Entry Type]],Data!$E:$E,0)),"")</f>
        <v>Lemah</v>
      </c>
      <c r="N87" s="50" t="str">
        <f>IF(Table1[[#This Row],[Tanggal]]="","","Jaringan")</f>
        <v>Jaringan</v>
      </c>
      <c r="O87" s="1"/>
    </row>
    <row r="88" spans="2:15" ht="30" x14ac:dyDescent="0.25">
      <c r="B88" s="4" t="str">
        <f>_xlfn.IFNA(INDEX(Data!$B:$B,MATCH(Table1[[#This Row],[Desa/Kelurahan]],Data!$C:$C,0)),"")</f>
        <v>MOOK MANAAR BULANT</v>
      </c>
      <c r="C88" s="1" t="s">
        <v>216</v>
      </c>
      <c r="D88" s="2" t="s">
        <v>75</v>
      </c>
      <c r="E88" s="2" t="s">
        <v>85</v>
      </c>
      <c r="F88" s="2"/>
      <c r="G88" s="2" t="s">
        <v>309</v>
      </c>
      <c r="H88" s="2"/>
      <c r="J88" s="51">
        <v>43866</v>
      </c>
      <c r="K88" s="36">
        <f>IF(Table1[[#This Row],[Tanggal]]="","",YEAR(Table1[[#This Row],[Tanggal]]))</f>
        <v>2020</v>
      </c>
      <c r="L88" s="36">
        <f>IF(Table1[[#This Row],[Tanggal]]="","",YEAR(Table1[[#This Row],[Tanggal]]))</f>
        <v>2020</v>
      </c>
      <c r="M88" s="37" t="str">
        <f>_xlfn.IFNA(INDEX(Data!$D:$D,MATCH(Table1[[#This Row],[Entry Type]],Data!$E:$E,0)),"")</f>
        <v>Lemah</v>
      </c>
      <c r="N88" s="50" t="str">
        <f>IF(Table1[[#This Row],[Tanggal]]="","","Jaringan")</f>
        <v>Jaringan</v>
      </c>
      <c r="O88" s="1"/>
    </row>
    <row r="89" spans="2:15" ht="30" x14ac:dyDescent="0.25">
      <c r="B89" s="4" t="str">
        <f>_xlfn.IFNA(INDEX(Data!$B:$B,MATCH(Table1[[#This Row],[Desa/Kelurahan]],Data!$C:$C,0)),"")</f>
        <v>MOOK MANAAR BULANT</v>
      </c>
      <c r="C89" s="1" t="s">
        <v>214</v>
      </c>
      <c r="D89" s="2" t="s">
        <v>75</v>
      </c>
      <c r="E89" s="2" t="s">
        <v>70</v>
      </c>
      <c r="F89" s="2"/>
      <c r="G89" s="2" t="s">
        <v>309</v>
      </c>
      <c r="H89" s="2"/>
      <c r="J89" s="51">
        <v>43866</v>
      </c>
      <c r="K89" s="36">
        <f>IF(Table1[[#This Row],[Tanggal]]="","",YEAR(Table1[[#This Row],[Tanggal]]))</f>
        <v>2020</v>
      </c>
      <c r="L89" s="36">
        <f>IF(Table1[[#This Row],[Tanggal]]="","",YEAR(Table1[[#This Row],[Tanggal]]))</f>
        <v>2020</v>
      </c>
      <c r="M89" s="37" t="str">
        <f>_xlfn.IFNA(INDEX(Data!$D:$D,MATCH(Table1[[#This Row],[Entry Type]],Data!$E:$E,0)),"")</f>
        <v>Coverage</v>
      </c>
      <c r="N89" s="50" t="str">
        <f>IF(Table1[[#This Row],[Tanggal]]="","","Jaringan")</f>
        <v>Jaringan</v>
      </c>
      <c r="O89" s="1"/>
    </row>
    <row r="90" spans="2:15" ht="30" x14ac:dyDescent="0.25">
      <c r="B90" s="4" t="str">
        <f>_xlfn.IFNA(INDEX(Data!$B:$B,MATCH(Table1[[#This Row],[Desa/Kelurahan]],Data!$C:$C,0)),"")</f>
        <v>MOOK MANAAR BULANT</v>
      </c>
      <c r="C90" s="1" t="s">
        <v>220</v>
      </c>
      <c r="D90" s="2" t="s">
        <v>75</v>
      </c>
      <c r="E90" s="2" t="s">
        <v>85</v>
      </c>
      <c r="F90" s="2"/>
      <c r="G90" s="2" t="s">
        <v>309</v>
      </c>
      <c r="H90" s="2"/>
      <c r="J90" s="51">
        <v>43866</v>
      </c>
      <c r="K90" s="36">
        <f>IF(Table1[[#This Row],[Tanggal]]="","",YEAR(Table1[[#This Row],[Tanggal]]))</f>
        <v>2020</v>
      </c>
      <c r="L90" s="36">
        <f>IF(Table1[[#This Row],[Tanggal]]="","",YEAR(Table1[[#This Row],[Tanggal]]))</f>
        <v>2020</v>
      </c>
      <c r="M90" s="37" t="str">
        <f>_xlfn.IFNA(INDEX(Data!$D:$D,MATCH(Table1[[#This Row],[Entry Type]],Data!$E:$E,0)),"")</f>
        <v>Lemah</v>
      </c>
      <c r="N90" s="50" t="str">
        <f>IF(Table1[[#This Row],[Tanggal]]="","","Jaringan")</f>
        <v>Jaringan</v>
      </c>
      <c r="O90" s="1"/>
    </row>
    <row r="91" spans="2:15" ht="30" x14ac:dyDescent="0.25">
      <c r="B91" s="4" t="str">
        <f>_xlfn.IFNA(INDEX(Data!$B:$B,MATCH(Table1[[#This Row],[Desa/Kelurahan]],Data!$C:$C,0)),"")</f>
        <v>MOOK MANAAR BULANT</v>
      </c>
      <c r="C91" s="1" t="s">
        <v>222</v>
      </c>
      <c r="D91" s="2" t="s">
        <v>75</v>
      </c>
      <c r="E91" s="2" t="s">
        <v>85</v>
      </c>
      <c r="F91" s="2"/>
      <c r="G91" s="2" t="s">
        <v>309</v>
      </c>
      <c r="H91" s="2"/>
      <c r="J91" s="51">
        <v>43866</v>
      </c>
      <c r="K91" s="36">
        <f>IF(Table1[[#This Row],[Tanggal]]="","",YEAR(Table1[[#This Row],[Tanggal]]))</f>
        <v>2020</v>
      </c>
      <c r="L91" s="36">
        <f>IF(Table1[[#This Row],[Tanggal]]="","",YEAR(Table1[[#This Row],[Tanggal]]))</f>
        <v>2020</v>
      </c>
      <c r="M91" s="37" t="str">
        <f>_xlfn.IFNA(INDEX(Data!$D:$D,MATCH(Table1[[#This Row],[Entry Type]],Data!$E:$E,0)),"")</f>
        <v>Lemah</v>
      </c>
      <c r="N91" s="50" t="str">
        <f>IF(Table1[[#This Row],[Tanggal]]="","","Jaringan")</f>
        <v>Jaringan</v>
      </c>
      <c r="O91" s="1"/>
    </row>
    <row r="92" spans="2:15" ht="30" x14ac:dyDescent="0.25">
      <c r="B92" s="4" t="str">
        <f>_xlfn.IFNA(INDEX(Data!$B:$B,MATCH(Table1[[#This Row],[Desa/Kelurahan]],Data!$C:$C,0)),"")</f>
        <v>MOOK MANAAR BULANT</v>
      </c>
      <c r="C92" s="1" t="s">
        <v>213</v>
      </c>
      <c r="D92" s="2" t="s">
        <v>75</v>
      </c>
      <c r="E92" s="2" t="s">
        <v>85</v>
      </c>
      <c r="F92" s="2"/>
      <c r="G92" s="2" t="s">
        <v>309</v>
      </c>
      <c r="H92" s="2"/>
      <c r="J92" s="51">
        <v>43866</v>
      </c>
      <c r="K92" s="36">
        <f>IF(Table1[[#This Row],[Tanggal]]="","",YEAR(Table1[[#This Row],[Tanggal]]))</f>
        <v>2020</v>
      </c>
      <c r="L92" s="36">
        <f>IF(Table1[[#This Row],[Tanggal]]="","",YEAR(Table1[[#This Row],[Tanggal]]))</f>
        <v>2020</v>
      </c>
      <c r="M92" s="37" t="str">
        <f>_xlfn.IFNA(INDEX(Data!$D:$D,MATCH(Table1[[#This Row],[Entry Type]],Data!$E:$E,0)),"")</f>
        <v>Lemah</v>
      </c>
      <c r="N92" s="50" t="str">
        <f>IF(Table1[[#This Row],[Tanggal]]="","","Jaringan")</f>
        <v>Jaringan</v>
      </c>
      <c r="O92" s="1"/>
    </row>
    <row r="93" spans="2:15" ht="30" x14ac:dyDescent="0.25">
      <c r="B93" s="4" t="str">
        <f>_xlfn.IFNA(INDEX(Data!$B:$B,MATCH(Table1[[#This Row],[Desa/Kelurahan]],Data!$C:$C,0)),"")</f>
        <v>MOOK MANAAR BULANT</v>
      </c>
      <c r="C93" s="1" t="s">
        <v>212</v>
      </c>
      <c r="D93" s="2" t="s">
        <v>75</v>
      </c>
      <c r="E93" s="2" t="s">
        <v>85</v>
      </c>
      <c r="F93" s="2"/>
      <c r="G93" s="2" t="s">
        <v>309</v>
      </c>
      <c r="H93" s="2"/>
      <c r="J93" s="51">
        <v>43866</v>
      </c>
      <c r="K93" s="36">
        <f>IF(Table1[[#This Row],[Tanggal]]="","",YEAR(Table1[[#This Row],[Tanggal]]))</f>
        <v>2020</v>
      </c>
      <c r="L93" s="36">
        <f>IF(Table1[[#This Row],[Tanggal]]="","",YEAR(Table1[[#This Row],[Tanggal]]))</f>
        <v>2020</v>
      </c>
      <c r="M93" s="37" t="str">
        <f>_xlfn.IFNA(INDEX(Data!$D:$D,MATCH(Table1[[#This Row],[Entry Type]],Data!$E:$E,0)),"")</f>
        <v>Lemah</v>
      </c>
      <c r="N93" s="50" t="str">
        <f>IF(Table1[[#This Row],[Tanggal]]="","","Jaringan")</f>
        <v>Jaringan</v>
      </c>
      <c r="O93" s="1"/>
    </row>
    <row r="94" spans="2:15" ht="30" x14ac:dyDescent="0.25">
      <c r="B94" s="4" t="str">
        <f>_xlfn.IFNA(INDEX(Data!$B:$B,MATCH(Table1[[#This Row],[Desa/Kelurahan]],Data!$C:$C,0)),"")</f>
        <v>MOOK MANAAR BULANT</v>
      </c>
      <c r="C94" s="1" t="s">
        <v>211</v>
      </c>
      <c r="D94" s="2" t="s">
        <v>75</v>
      </c>
      <c r="E94" s="2" t="s">
        <v>85</v>
      </c>
      <c r="F94" s="2"/>
      <c r="G94" s="2" t="s">
        <v>309</v>
      </c>
      <c r="H94" s="2"/>
      <c r="J94" s="51">
        <v>43866</v>
      </c>
      <c r="K94" s="36">
        <f>IF(Table1[[#This Row],[Tanggal]]="","",YEAR(Table1[[#This Row],[Tanggal]]))</f>
        <v>2020</v>
      </c>
      <c r="L94" s="36">
        <f>IF(Table1[[#This Row],[Tanggal]]="","",YEAR(Table1[[#This Row],[Tanggal]]))</f>
        <v>2020</v>
      </c>
      <c r="M94" s="37" t="str">
        <f>_xlfn.IFNA(INDEX(Data!$D:$D,MATCH(Table1[[#This Row],[Entry Type]],Data!$E:$E,0)),"")</f>
        <v>Lemah</v>
      </c>
      <c r="N94" s="50" t="str">
        <f>IF(Table1[[#This Row],[Tanggal]]="","","Jaringan")</f>
        <v>Jaringan</v>
      </c>
      <c r="O94" s="1"/>
    </row>
    <row r="95" spans="2:15" ht="30" x14ac:dyDescent="0.25">
      <c r="B95" s="4" t="str">
        <f>_xlfn.IFNA(INDEX(Data!$B:$B,MATCH(Table1[[#This Row],[Desa/Kelurahan]],Data!$C:$C,0)),"")</f>
        <v>MOOK MANAAR BULANT</v>
      </c>
      <c r="C95" s="1" t="s">
        <v>226</v>
      </c>
      <c r="D95" s="2" t="s">
        <v>75</v>
      </c>
      <c r="E95" s="2" t="s">
        <v>85</v>
      </c>
      <c r="F95" s="2"/>
      <c r="G95" s="2" t="s">
        <v>309</v>
      </c>
      <c r="H95" s="2"/>
      <c r="J95" s="51">
        <v>43866</v>
      </c>
      <c r="K95" s="36">
        <f>IF(Table1[[#This Row],[Tanggal]]="","",YEAR(Table1[[#This Row],[Tanggal]]))</f>
        <v>2020</v>
      </c>
      <c r="L95" s="36">
        <f>IF(Table1[[#This Row],[Tanggal]]="","",YEAR(Table1[[#This Row],[Tanggal]]))</f>
        <v>2020</v>
      </c>
      <c r="M95" s="37" t="str">
        <f>_xlfn.IFNA(INDEX(Data!$D:$D,MATCH(Table1[[#This Row],[Entry Type]],Data!$E:$E,0)),"")</f>
        <v>Lemah</v>
      </c>
      <c r="N95" s="50" t="str">
        <f>IF(Table1[[#This Row],[Tanggal]]="","","Jaringan")</f>
        <v>Jaringan</v>
      </c>
      <c r="O95" s="1"/>
    </row>
    <row r="96" spans="2:15" ht="30" x14ac:dyDescent="0.25">
      <c r="B96" s="4" t="str">
        <f>_xlfn.IFNA(INDEX(Data!$B:$B,MATCH(Table1[[#This Row],[Desa/Kelurahan]],Data!$C:$C,0)),"")</f>
        <v>MOOK MANAAR BULANT</v>
      </c>
      <c r="C96" s="1" t="s">
        <v>215</v>
      </c>
      <c r="D96" s="2" t="s">
        <v>75</v>
      </c>
      <c r="E96" s="2" t="s">
        <v>70</v>
      </c>
      <c r="F96" s="2"/>
      <c r="G96" s="2" t="s">
        <v>309</v>
      </c>
      <c r="H96" s="2"/>
      <c r="J96" s="51">
        <v>43866</v>
      </c>
      <c r="K96" s="36">
        <f>IF(Table1[[#This Row],[Tanggal]]="","",YEAR(Table1[[#This Row],[Tanggal]]))</f>
        <v>2020</v>
      </c>
      <c r="L96" s="36">
        <f>IF(Table1[[#This Row],[Tanggal]]="","",YEAR(Table1[[#This Row],[Tanggal]]))</f>
        <v>2020</v>
      </c>
      <c r="M96" s="37" t="str">
        <f>_xlfn.IFNA(INDEX(Data!$D:$D,MATCH(Table1[[#This Row],[Entry Type]],Data!$E:$E,0)),"")</f>
        <v>Coverage</v>
      </c>
      <c r="N96" s="50" t="str">
        <f>IF(Table1[[#This Row],[Tanggal]]="","","Jaringan")</f>
        <v>Jaringan</v>
      </c>
      <c r="O96" s="1"/>
    </row>
    <row r="97" spans="2:15" ht="30" x14ac:dyDescent="0.25">
      <c r="B97" s="4" t="str">
        <f>_xlfn.IFNA(INDEX(Data!$B:$B,MATCH(Table1[[#This Row],[Desa/Kelurahan]],Data!$C:$C,0)),"")</f>
        <v>MOOK MANAAR BULANT</v>
      </c>
      <c r="C97" s="1" t="s">
        <v>218</v>
      </c>
      <c r="D97" s="2" t="s">
        <v>75</v>
      </c>
      <c r="E97" s="2" t="s">
        <v>85</v>
      </c>
      <c r="F97" s="2"/>
      <c r="G97" s="2" t="s">
        <v>309</v>
      </c>
      <c r="H97" s="2"/>
      <c r="J97" s="51">
        <v>43866</v>
      </c>
      <c r="K97" s="36">
        <f>IF(Table1[[#This Row],[Tanggal]]="","",YEAR(Table1[[#This Row],[Tanggal]]))</f>
        <v>2020</v>
      </c>
      <c r="L97" s="36">
        <f>IF(Table1[[#This Row],[Tanggal]]="","",YEAR(Table1[[#This Row],[Tanggal]]))</f>
        <v>2020</v>
      </c>
      <c r="M97" s="37" t="str">
        <f>_xlfn.IFNA(INDEX(Data!$D:$D,MATCH(Table1[[#This Row],[Entry Type]],Data!$E:$E,0)),"")</f>
        <v>Lemah</v>
      </c>
      <c r="N97" s="50" t="str">
        <f>IF(Table1[[#This Row],[Tanggal]]="","","Jaringan")</f>
        <v>Jaringan</v>
      </c>
      <c r="O97" s="1"/>
    </row>
    <row r="98" spans="2:15" ht="30" x14ac:dyDescent="0.25">
      <c r="B98" s="4" t="str">
        <f>_xlfn.IFNA(INDEX(Data!$B:$B,MATCH(Table1[[#This Row],[Desa/Kelurahan]],Data!$C:$C,0)),"")</f>
        <v>MOOK MANAAR BULANT</v>
      </c>
      <c r="C98" s="1" t="s">
        <v>219</v>
      </c>
      <c r="D98" s="2" t="s">
        <v>92</v>
      </c>
      <c r="E98" s="2" t="s">
        <v>92</v>
      </c>
      <c r="F98" s="2"/>
      <c r="G98" s="2" t="s">
        <v>309</v>
      </c>
      <c r="H98" s="2"/>
      <c r="J98" s="51">
        <v>43866</v>
      </c>
      <c r="K98" s="36">
        <f>IF(Table1[[#This Row],[Tanggal]]="","",YEAR(Table1[[#This Row],[Tanggal]]))</f>
        <v>2020</v>
      </c>
      <c r="L98" s="36">
        <f>IF(Table1[[#This Row],[Tanggal]]="","",YEAR(Table1[[#This Row],[Tanggal]]))</f>
        <v>2020</v>
      </c>
      <c r="M98" s="37" t="str">
        <f>_xlfn.IFNA(INDEX(Data!$D:$D,MATCH(Table1[[#This Row],[Entry Type]],Data!$E:$E,0)),"")</f>
        <v>Blankspot</v>
      </c>
      <c r="N98" s="50" t="str">
        <f>IF(Table1[[#This Row],[Tanggal]]="","","Jaringan")</f>
        <v>Jaringan</v>
      </c>
      <c r="O98" s="1"/>
    </row>
    <row r="99" spans="2:15" ht="30" x14ac:dyDescent="0.25">
      <c r="B99" s="4" t="str">
        <f>_xlfn.IFNA(INDEX(Data!$B:$B,MATCH(Table1[[#This Row],[Desa/Kelurahan]],Data!$C:$C,0)),"")</f>
        <v>MOOK MANAAR BULANT</v>
      </c>
      <c r="C99" s="1" t="s">
        <v>224</v>
      </c>
      <c r="D99" s="2" t="s">
        <v>75</v>
      </c>
      <c r="E99" s="2" t="s">
        <v>85</v>
      </c>
      <c r="F99" s="2"/>
      <c r="G99" s="2" t="s">
        <v>309</v>
      </c>
      <c r="H99" s="2"/>
      <c r="J99" s="51">
        <v>43866</v>
      </c>
      <c r="K99" s="36">
        <f>IF(Table1[[#This Row],[Tanggal]]="","",YEAR(Table1[[#This Row],[Tanggal]]))</f>
        <v>2020</v>
      </c>
      <c r="L99" s="36">
        <f>IF(Table1[[#This Row],[Tanggal]]="","",YEAR(Table1[[#This Row],[Tanggal]]))</f>
        <v>2020</v>
      </c>
      <c r="M99" s="37" t="str">
        <f>_xlfn.IFNA(INDEX(Data!$D:$D,MATCH(Table1[[#This Row],[Entry Type]],Data!$E:$E,0)),"")</f>
        <v>Lemah</v>
      </c>
      <c r="N99" s="50" t="str">
        <f>IF(Table1[[#This Row],[Tanggal]]="","","Jaringan")</f>
        <v>Jaringan</v>
      </c>
      <c r="O99" s="1"/>
    </row>
    <row r="100" spans="2:15" ht="30" x14ac:dyDescent="0.25">
      <c r="B100" s="4" t="str">
        <f>_xlfn.IFNA(INDEX(Data!$B:$B,MATCH(Table1[[#This Row],[Desa/Kelurahan]],Data!$C:$C,0)),"")</f>
        <v>MOOK MANAAR BULANT</v>
      </c>
      <c r="C100" s="1" t="s">
        <v>223</v>
      </c>
      <c r="D100" s="2" t="s">
        <v>92</v>
      </c>
      <c r="E100" s="2" t="s">
        <v>92</v>
      </c>
      <c r="F100" s="2"/>
      <c r="G100" s="2" t="s">
        <v>309</v>
      </c>
      <c r="H100" s="2"/>
      <c r="J100" s="51">
        <v>43866</v>
      </c>
      <c r="K100" s="36">
        <f>IF(Table1[[#This Row],[Tanggal]]="","",YEAR(Table1[[#This Row],[Tanggal]]))</f>
        <v>2020</v>
      </c>
      <c r="L100" s="36">
        <f>IF(Table1[[#This Row],[Tanggal]]="","",YEAR(Table1[[#This Row],[Tanggal]]))</f>
        <v>2020</v>
      </c>
      <c r="M100" s="37" t="str">
        <f>_xlfn.IFNA(INDEX(Data!$D:$D,MATCH(Table1[[#This Row],[Entry Type]],Data!$E:$E,0)),"")</f>
        <v>Blankspot</v>
      </c>
      <c r="N100" s="50" t="str">
        <f>IF(Table1[[#This Row],[Tanggal]]="","","Jaringan")</f>
        <v>Jaringan</v>
      </c>
      <c r="O100" s="1"/>
    </row>
    <row r="101" spans="2:15" x14ac:dyDescent="0.25">
      <c r="B101" s="4" t="str">
        <f>_xlfn.IFNA(INDEX(Data!$B:$B,MATCH(Table1[[#This Row],[Desa/Kelurahan]],Data!$C:$C,0)),"")</f>
        <v>MUARA PAHU</v>
      </c>
      <c r="C101" s="1" t="s">
        <v>236</v>
      </c>
      <c r="D101" s="2" t="s">
        <v>75</v>
      </c>
      <c r="E101" s="2" t="s">
        <v>85</v>
      </c>
      <c r="F101" s="2"/>
      <c r="G101" s="2" t="s">
        <v>309</v>
      </c>
      <c r="H101" s="2"/>
      <c r="J101" s="51">
        <v>43866</v>
      </c>
      <c r="K101" s="36">
        <f>IF(Table1[[#This Row],[Tanggal]]="","",YEAR(Table1[[#This Row],[Tanggal]]))</f>
        <v>2020</v>
      </c>
      <c r="L101" s="36">
        <f>IF(Table1[[#This Row],[Tanggal]]="","",YEAR(Table1[[#This Row],[Tanggal]]))</f>
        <v>2020</v>
      </c>
      <c r="M101" s="37" t="str">
        <f>_xlfn.IFNA(INDEX(Data!$D:$D,MATCH(Table1[[#This Row],[Entry Type]],Data!$E:$E,0)),"")</f>
        <v>Lemah</v>
      </c>
      <c r="N101" s="50" t="str">
        <f>IF(Table1[[#This Row],[Tanggal]]="","","Jaringan")</f>
        <v>Jaringan</v>
      </c>
      <c r="O101" s="1"/>
    </row>
    <row r="102" spans="2:15" x14ac:dyDescent="0.25">
      <c r="B102" s="4" t="str">
        <f>_xlfn.IFNA(INDEX(Data!$B:$B,MATCH(Table1[[#This Row],[Desa/Kelurahan]],Data!$C:$C,0)),"")</f>
        <v>MUARA PAHU</v>
      </c>
      <c r="C102" s="1" t="s">
        <v>243</v>
      </c>
      <c r="D102" s="2" t="s">
        <v>75</v>
      </c>
      <c r="E102" s="2" t="s">
        <v>85</v>
      </c>
      <c r="F102" s="2"/>
      <c r="G102" s="2" t="s">
        <v>309</v>
      </c>
      <c r="H102" s="2"/>
      <c r="J102" s="51">
        <v>43866</v>
      </c>
      <c r="K102" s="36">
        <f>IF(Table1[[#This Row],[Tanggal]]="","",YEAR(Table1[[#This Row],[Tanggal]]))</f>
        <v>2020</v>
      </c>
      <c r="L102" s="36">
        <f>IF(Table1[[#This Row],[Tanggal]]="","",YEAR(Table1[[#This Row],[Tanggal]]))</f>
        <v>2020</v>
      </c>
      <c r="M102" s="37" t="str">
        <f>_xlfn.IFNA(INDEX(Data!$D:$D,MATCH(Table1[[#This Row],[Entry Type]],Data!$E:$E,0)),"")</f>
        <v>Lemah</v>
      </c>
      <c r="N102" s="50" t="str">
        <f>IF(Table1[[#This Row],[Tanggal]]="","","Jaringan")</f>
        <v>Jaringan</v>
      </c>
      <c r="O102" s="1"/>
    </row>
    <row r="103" spans="2:15" x14ac:dyDescent="0.25">
      <c r="B103" s="4" t="str">
        <f>_xlfn.IFNA(INDEX(Data!$B:$B,MATCH(Table1[[#This Row],[Desa/Kelurahan]],Data!$C:$C,0)),"")</f>
        <v>MUARA PAHU</v>
      </c>
      <c r="C103" s="1" t="s">
        <v>245</v>
      </c>
      <c r="D103" s="2" t="s">
        <v>75</v>
      </c>
      <c r="E103" s="2" t="s">
        <v>85</v>
      </c>
      <c r="F103" s="2"/>
      <c r="G103" s="2" t="s">
        <v>309</v>
      </c>
      <c r="H103" s="2"/>
      <c r="J103" s="51">
        <v>43866</v>
      </c>
      <c r="K103" s="36">
        <f>IF(Table1[[#This Row],[Tanggal]]="","",YEAR(Table1[[#This Row],[Tanggal]]))</f>
        <v>2020</v>
      </c>
      <c r="L103" s="36">
        <f>IF(Table1[[#This Row],[Tanggal]]="","",YEAR(Table1[[#This Row],[Tanggal]]))</f>
        <v>2020</v>
      </c>
      <c r="M103" s="37" t="str">
        <f>_xlfn.IFNA(INDEX(Data!$D:$D,MATCH(Table1[[#This Row],[Entry Type]],Data!$E:$E,0)),"")</f>
        <v>Lemah</v>
      </c>
      <c r="N103" s="50" t="str">
        <f>IF(Table1[[#This Row],[Tanggal]]="","","Jaringan")</f>
        <v>Jaringan</v>
      </c>
      <c r="O103" s="1"/>
    </row>
    <row r="104" spans="2:15" x14ac:dyDescent="0.25">
      <c r="B104" s="4" t="str">
        <f>_xlfn.IFNA(INDEX(Data!$B:$B,MATCH(Table1[[#This Row],[Desa/Kelurahan]],Data!$C:$C,0)),"")</f>
        <v>MUARA PAHU</v>
      </c>
      <c r="C104" s="1" t="s">
        <v>244</v>
      </c>
      <c r="D104" s="2" t="s">
        <v>75</v>
      </c>
      <c r="E104" s="2" t="s">
        <v>85</v>
      </c>
      <c r="F104" s="2"/>
      <c r="G104" s="2" t="s">
        <v>309</v>
      </c>
      <c r="H104" s="2"/>
      <c r="J104" s="51">
        <v>43866</v>
      </c>
      <c r="K104" s="36">
        <f>IF(Table1[[#This Row],[Tanggal]]="","",YEAR(Table1[[#This Row],[Tanggal]]))</f>
        <v>2020</v>
      </c>
      <c r="L104" s="36">
        <f>IF(Table1[[#This Row],[Tanggal]]="","",YEAR(Table1[[#This Row],[Tanggal]]))</f>
        <v>2020</v>
      </c>
      <c r="M104" s="37" t="str">
        <f>_xlfn.IFNA(INDEX(Data!$D:$D,MATCH(Table1[[#This Row],[Entry Type]],Data!$E:$E,0)),"")</f>
        <v>Lemah</v>
      </c>
      <c r="N104" s="50" t="str">
        <f>IF(Table1[[#This Row],[Tanggal]]="","","Jaringan")</f>
        <v>Jaringan</v>
      </c>
      <c r="O104" s="1"/>
    </row>
    <row r="105" spans="2:15" x14ac:dyDescent="0.25">
      <c r="B105" s="4" t="str">
        <f>_xlfn.IFNA(INDEX(Data!$B:$B,MATCH(Table1[[#This Row],[Desa/Kelurahan]],Data!$C:$C,0)),"")</f>
        <v>MUARA PAHU</v>
      </c>
      <c r="C105" s="1" t="s">
        <v>242</v>
      </c>
      <c r="D105" s="2" t="s">
        <v>75</v>
      </c>
      <c r="E105" s="2" t="s">
        <v>85</v>
      </c>
      <c r="F105" s="2"/>
      <c r="G105" s="2" t="s">
        <v>309</v>
      </c>
      <c r="H105" s="2"/>
      <c r="J105" s="51">
        <v>43866</v>
      </c>
      <c r="K105" s="36">
        <f>IF(Table1[[#This Row],[Tanggal]]="","",YEAR(Table1[[#This Row],[Tanggal]]))</f>
        <v>2020</v>
      </c>
      <c r="L105" s="36">
        <f>IF(Table1[[#This Row],[Tanggal]]="","",YEAR(Table1[[#This Row],[Tanggal]]))</f>
        <v>2020</v>
      </c>
      <c r="M105" s="37" t="str">
        <f>_xlfn.IFNA(INDEX(Data!$D:$D,MATCH(Table1[[#This Row],[Entry Type]],Data!$E:$E,0)),"")</f>
        <v>Lemah</v>
      </c>
      <c r="N105" s="50" t="str">
        <f>IF(Table1[[#This Row],[Tanggal]]="","","Jaringan")</f>
        <v>Jaringan</v>
      </c>
      <c r="O105" s="1"/>
    </row>
    <row r="106" spans="2:15" x14ac:dyDescent="0.25">
      <c r="B106" s="4" t="str">
        <f>_xlfn.IFNA(INDEX(Data!$B:$B,MATCH(Table1[[#This Row],[Desa/Kelurahan]],Data!$C:$C,0)),"")</f>
        <v>MUARA PAHU</v>
      </c>
      <c r="C106" s="1" t="s">
        <v>241</v>
      </c>
      <c r="D106" s="2" t="s">
        <v>75</v>
      </c>
      <c r="E106" s="2" t="s">
        <v>70</v>
      </c>
      <c r="F106" s="2"/>
      <c r="G106" s="2" t="s">
        <v>309</v>
      </c>
      <c r="H106" s="2"/>
      <c r="J106" s="51">
        <v>43866</v>
      </c>
      <c r="K106" s="36">
        <f>IF(Table1[[#This Row],[Tanggal]]="","",YEAR(Table1[[#This Row],[Tanggal]]))</f>
        <v>2020</v>
      </c>
      <c r="L106" s="36">
        <f>IF(Table1[[#This Row],[Tanggal]]="","",YEAR(Table1[[#This Row],[Tanggal]]))</f>
        <v>2020</v>
      </c>
      <c r="M106" s="37" t="str">
        <f>_xlfn.IFNA(INDEX(Data!$D:$D,MATCH(Table1[[#This Row],[Entry Type]],Data!$E:$E,0)),"")</f>
        <v>Coverage</v>
      </c>
      <c r="N106" s="50" t="str">
        <f>IF(Table1[[#This Row],[Tanggal]]="","","Jaringan")</f>
        <v>Jaringan</v>
      </c>
      <c r="O106" s="1"/>
    </row>
    <row r="107" spans="2:15" x14ac:dyDescent="0.25">
      <c r="B107" s="4" t="str">
        <f>_xlfn.IFNA(INDEX(Data!$B:$B,MATCH(Table1[[#This Row],[Desa/Kelurahan]],Data!$C:$C,0)),"")</f>
        <v>MUARA PAHU</v>
      </c>
      <c r="C107" s="1" t="s">
        <v>239</v>
      </c>
      <c r="D107" s="2" t="s">
        <v>75</v>
      </c>
      <c r="E107" s="2" t="s">
        <v>85</v>
      </c>
      <c r="F107" s="2"/>
      <c r="G107" s="2" t="s">
        <v>309</v>
      </c>
      <c r="H107" s="2"/>
      <c r="J107" s="51">
        <v>43866</v>
      </c>
      <c r="K107" s="36">
        <f>IF(Table1[[#This Row],[Tanggal]]="","",YEAR(Table1[[#This Row],[Tanggal]]))</f>
        <v>2020</v>
      </c>
      <c r="L107" s="36">
        <f>IF(Table1[[#This Row],[Tanggal]]="","",YEAR(Table1[[#This Row],[Tanggal]]))</f>
        <v>2020</v>
      </c>
      <c r="M107" s="37" t="str">
        <f>_xlfn.IFNA(INDEX(Data!$D:$D,MATCH(Table1[[#This Row],[Entry Type]],Data!$E:$E,0)),"")</f>
        <v>Lemah</v>
      </c>
      <c r="N107" s="50" t="str">
        <f>IF(Table1[[#This Row],[Tanggal]]="","","Jaringan")</f>
        <v>Jaringan</v>
      </c>
      <c r="O107" s="1"/>
    </row>
    <row r="108" spans="2:15" x14ac:dyDescent="0.25">
      <c r="B108" s="4" t="str">
        <f>_xlfn.IFNA(INDEX(Data!$B:$B,MATCH(Table1[[#This Row],[Desa/Kelurahan]],Data!$C:$C,0)),"")</f>
        <v>MUARA PAHU</v>
      </c>
      <c r="C108" s="1" t="s">
        <v>240</v>
      </c>
      <c r="D108" s="2" t="s">
        <v>75</v>
      </c>
      <c r="E108" s="2" t="s">
        <v>70</v>
      </c>
      <c r="F108" s="2"/>
      <c r="G108" s="2" t="s">
        <v>309</v>
      </c>
      <c r="H108" s="2"/>
      <c r="J108" s="51">
        <v>43866</v>
      </c>
      <c r="K108" s="36">
        <f>IF(Table1[[#This Row],[Tanggal]]="","",YEAR(Table1[[#This Row],[Tanggal]]))</f>
        <v>2020</v>
      </c>
      <c r="L108" s="36">
        <f>IF(Table1[[#This Row],[Tanggal]]="","",YEAR(Table1[[#This Row],[Tanggal]]))</f>
        <v>2020</v>
      </c>
      <c r="M108" s="37" t="str">
        <f>_xlfn.IFNA(INDEX(Data!$D:$D,MATCH(Table1[[#This Row],[Entry Type]],Data!$E:$E,0)),"")</f>
        <v>Coverage</v>
      </c>
      <c r="N108" s="50" t="str">
        <f>IF(Table1[[#This Row],[Tanggal]]="","","Jaringan")</f>
        <v>Jaringan</v>
      </c>
      <c r="O108" s="1"/>
    </row>
    <row r="109" spans="2:15" x14ac:dyDescent="0.25">
      <c r="B109" s="4" t="str">
        <f>_xlfn.IFNA(INDEX(Data!$B:$B,MATCH(Table1[[#This Row],[Desa/Kelurahan]],Data!$C:$C,0)),"")</f>
        <v>MUARA PAHU</v>
      </c>
      <c r="C109" s="1" t="s">
        <v>238</v>
      </c>
      <c r="D109" s="2" t="s">
        <v>75</v>
      </c>
      <c r="E109" s="2" t="s">
        <v>70</v>
      </c>
      <c r="F109" s="2"/>
      <c r="G109" s="2" t="s">
        <v>309</v>
      </c>
      <c r="H109" s="2"/>
      <c r="J109" s="51">
        <v>43866</v>
      </c>
      <c r="K109" s="36">
        <f>IF(Table1[[#This Row],[Tanggal]]="","",YEAR(Table1[[#This Row],[Tanggal]]))</f>
        <v>2020</v>
      </c>
      <c r="L109" s="36">
        <f>IF(Table1[[#This Row],[Tanggal]]="","",YEAR(Table1[[#This Row],[Tanggal]]))</f>
        <v>2020</v>
      </c>
      <c r="M109" s="37" t="str">
        <f>_xlfn.IFNA(INDEX(Data!$D:$D,MATCH(Table1[[#This Row],[Entry Type]],Data!$E:$E,0)),"")</f>
        <v>Coverage</v>
      </c>
      <c r="N109" s="50" t="str">
        <f>IF(Table1[[#This Row],[Tanggal]]="","","Jaringan")</f>
        <v>Jaringan</v>
      </c>
      <c r="O109" s="1"/>
    </row>
    <row r="110" spans="2:15" x14ac:dyDescent="0.25">
      <c r="B110" s="4" t="str">
        <f>_xlfn.IFNA(INDEX(Data!$B:$B,MATCH(Table1[[#This Row],[Desa/Kelurahan]],Data!$C:$C,0)),"")</f>
        <v>MUARA PAHU</v>
      </c>
      <c r="C110" s="1" t="s">
        <v>234</v>
      </c>
      <c r="D110" s="2" t="s">
        <v>75</v>
      </c>
      <c r="E110" s="2" t="s">
        <v>85</v>
      </c>
      <c r="F110" s="2"/>
      <c r="G110" s="2" t="s">
        <v>309</v>
      </c>
      <c r="H110" s="2"/>
      <c r="J110" s="51">
        <v>43866</v>
      </c>
      <c r="K110" s="36">
        <f>IF(Table1[[#This Row],[Tanggal]]="","",YEAR(Table1[[#This Row],[Tanggal]]))</f>
        <v>2020</v>
      </c>
      <c r="L110" s="36">
        <f>IF(Table1[[#This Row],[Tanggal]]="","",YEAR(Table1[[#This Row],[Tanggal]]))</f>
        <v>2020</v>
      </c>
      <c r="M110" s="37" t="str">
        <f>_xlfn.IFNA(INDEX(Data!$D:$D,MATCH(Table1[[#This Row],[Entry Type]],Data!$E:$E,0)),"")</f>
        <v>Lemah</v>
      </c>
      <c r="N110" s="50" t="str">
        <f>IF(Table1[[#This Row],[Tanggal]]="","","Jaringan")</f>
        <v>Jaringan</v>
      </c>
      <c r="O110" s="1"/>
    </row>
    <row r="111" spans="2:15" x14ac:dyDescent="0.25">
      <c r="B111" s="4" t="str">
        <f>_xlfn.IFNA(INDEX(Data!$B:$B,MATCH(Table1[[#This Row],[Desa/Kelurahan]],Data!$C:$C,0)),"")</f>
        <v>MUARA PAHU</v>
      </c>
      <c r="C111" s="1" t="s">
        <v>237</v>
      </c>
      <c r="D111" s="2" t="s">
        <v>75</v>
      </c>
      <c r="E111" s="2" t="s">
        <v>70</v>
      </c>
      <c r="F111" s="2"/>
      <c r="G111" s="2" t="s">
        <v>309</v>
      </c>
      <c r="H111" s="2"/>
      <c r="J111" s="51">
        <v>43866</v>
      </c>
      <c r="K111" s="36">
        <f>IF(Table1[[#This Row],[Tanggal]]="","",YEAR(Table1[[#This Row],[Tanggal]]))</f>
        <v>2020</v>
      </c>
      <c r="L111" s="36">
        <f>IF(Table1[[#This Row],[Tanggal]]="","",YEAR(Table1[[#This Row],[Tanggal]]))</f>
        <v>2020</v>
      </c>
      <c r="M111" s="37" t="str">
        <f>_xlfn.IFNA(INDEX(Data!$D:$D,MATCH(Table1[[#This Row],[Entry Type]],Data!$E:$E,0)),"")</f>
        <v>Coverage</v>
      </c>
      <c r="N111" s="50" t="str">
        <f>IF(Table1[[#This Row],[Tanggal]]="","","Jaringan")</f>
        <v>Jaringan</v>
      </c>
      <c r="O111" s="1"/>
    </row>
    <row r="112" spans="2:15" x14ac:dyDescent="0.25">
      <c r="B112" s="4" t="str">
        <f>_xlfn.IFNA(INDEX(Data!$B:$B,MATCH(Table1[[#This Row],[Desa/Kelurahan]],Data!$C:$C,0)),"")</f>
        <v>MUARA PAHU</v>
      </c>
      <c r="C112" s="1" t="s">
        <v>235</v>
      </c>
      <c r="D112" s="2" t="s">
        <v>75</v>
      </c>
      <c r="E112" s="2" t="s">
        <v>70</v>
      </c>
      <c r="F112" s="2"/>
      <c r="G112" s="2" t="s">
        <v>309</v>
      </c>
      <c r="H112" s="2"/>
      <c r="J112" s="51">
        <v>43866</v>
      </c>
      <c r="K112" s="36">
        <f>IF(Table1[[#This Row],[Tanggal]]="","",YEAR(Table1[[#This Row],[Tanggal]]))</f>
        <v>2020</v>
      </c>
      <c r="L112" s="36">
        <f>IF(Table1[[#This Row],[Tanggal]]="","",YEAR(Table1[[#This Row],[Tanggal]]))</f>
        <v>2020</v>
      </c>
      <c r="M112" s="37" t="str">
        <f>_xlfn.IFNA(INDEX(Data!$D:$D,MATCH(Table1[[#This Row],[Entry Type]],Data!$E:$E,0)),"")</f>
        <v>Coverage</v>
      </c>
      <c r="N112" s="50" t="str">
        <f>IF(Table1[[#This Row],[Tanggal]]="","","Jaringan")</f>
        <v>Jaringan</v>
      </c>
      <c r="O112" s="1"/>
    </row>
    <row r="113" spans="2:15" x14ac:dyDescent="0.25">
      <c r="B113" s="4" t="str">
        <f>_xlfn.IFNA(INDEX(Data!$B:$B,MATCH(Table1[[#This Row],[Desa/Kelurahan]],Data!$C:$C,0)),"")</f>
        <v>PENYINGGAHAN</v>
      </c>
      <c r="C113" s="1" t="s">
        <v>258</v>
      </c>
      <c r="D113" s="2" t="s">
        <v>75</v>
      </c>
      <c r="E113" s="2" t="s">
        <v>85</v>
      </c>
      <c r="F113" s="2"/>
      <c r="G113" s="2" t="s">
        <v>309</v>
      </c>
      <c r="H113" s="2"/>
      <c r="J113" s="51">
        <v>43866</v>
      </c>
      <c r="K113" s="36">
        <f>IF(Table1[[#This Row],[Tanggal]]="","",YEAR(Table1[[#This Row],[Tanggal]]))</f>
        <v>2020</v>
      </c>
      <c r="L113" s="36">
        <f>IF(Table1[[#This Row],[Tanggal]]="","",YEAR(Table1[[#This Row],[Tanggal]]))</f>
        <v>2020</v>
      </c>
      <c r="M113" s="37" t="str">
        <f>_xlfn.IFNA(INDEX(Data!$D:$D,MATCH(Table1[[#This Row],[Entry Type]],Data!$E:$E,0)),"")</f>
        <v>Lemah</v>
      </c>
      <c r="N113" s="50" t="str">
        <f>IF(Table1[[#This Row],[Tanggal]]="","","Jaringan")</f>
        <v>Jaringan</v>
      </c>
      <c r="O113" s="1"/>
    </row>
    <row r="114" spans="2:15" x14ac:dyDescent="0.25">
      <c r="B114" s="4" t="str">
        <f>_xlfn.IFNA(INDEX(Data!$B:$B,MATCH(Table1[[#This Row],[Desa/Kelurahan]],Data!$C:$C,0)),"")</f>
        <v>PENYINGGAHAN</v>
      </c>
      <c r="C114" s="1" t="s">
        <v>260</v>
      </c>
      <c r="D114" s="2" t="s">
        <v>75</v>
      </c>
      <c r="E114" s="2" t="s">
        <v>85</v>
      </c>
      <c r="F114" s="2"/>
      <c r="G114" s="2" t="s">
        <v>309</v>
      </c>
      <c r="H114" s="2"/>
      <c r="J114" s="51">
        <v>43866</v>
      </c>
      <c r="K114" s="36">
        <f>IF(Table1[[#This Row],[Tanggal]]="","",YEAR(Table1[[#This Row],[Tanggal]]))</f>
        <v>2020</v>
      </c>
      <c r="L114" s="36">
        <f>IF(Table1[[#This Row],[Tanggal]]="","",YEAR(Table1[[#This Row],[Tanggal]]))</f>
        <v>2020</v>
      </c>
      <c r="M114" s="37" t="str">
        <f>_xlfn.IFNA(INDEX(Data!$D:$D,MATCH(Table1[[#This Row],[Entry Type]],Data!$E:$E,0)),"")</f>
        <v>Lemah</v>
      </c>
      <c r="N114" s="50" t="str">
        <f>IF(Table1[[#This Row],[Tanggal]]="","","Jaringan")</f>
        <v>Jaringan</v>
      </c>
      <c r="O114" s="1"/>
    </row>
    <row r="115" spans="2:15" x14ac:dyDescent="0.25">
      <c r="B115" s="4" t="str">
        <f>_xlfn.IFNA(INDEX(Data!$B:$B,MATCH(Table1[[#This Row],[Desa/Kelurahan]],Data!$C:$C,0)),"")</f>
        <v>PENYINGGAHAN</v>
      </c>
      <c r="C115" s="1" t="s">
        <v>259</v>
      </c>
      <c r="D115" s="2" t="s">
        <v>75</v>
      </c>
      <c r="E115" s="2" t="s">
        <v>70</v>
      </c>
      <c r="F115" s="2"/>
      <c r="G115" s="2" t="s">
        <v>309</v>
      </c>
      <c r="H115" s="2"/>
      <c r="J115" s="51">
        <v>43866</v>
      </c>
      <c r="K115" s="36">
        <f>IF(Table1[[#This Row],[Tanggal]]="","",YEAR(Table1[[#This Row],[Tanggal]]))</f>
        <v>2020</v>
      </c>
      <c r="L115" s="36">
        <f>IF(Table1[[#This Row],[Tanggal]]="","",YEAR(Table1[[#This Row],[Tanggal]]))</f>
        <v>2020</v>
      </c>
      <c r="M115" s="37" t="str">
        <f>_xlfn.IFNA(INDEX(Data!$D:$D,MATCH(Table1[[#This Row],[Entry Type]],Data!$E:$E,0)),"")</f>
        <v>Coverage</v>
      </c>
      <c r="N115" s="50" t="str">
        <f>IF(Table1[[#This Row],[Tanggal]]="","","Jaringan")</f>
        <v>Jaringan</v>
      </c>
      <c r="O115" s="1"/>
    </row>
    <row r="116" spans="2:15" x14ac:dyDescent="0.25">
      <c r="B116" s="4" t="str">
        <f>_xlfn.IFNA(INDEX(Data!$B:$B,MATCH(Table1[[#This Row],[Desa/Kelurahan]],Data!$C:$C,0)),"")</f>
        <v>PENYINGGAHAN</v>
      </c>
      <c r="C116" s="1" t="s">
        <v>256</v>
      </c>
      <c r="D116" s="2" t="s">
        <v>75</v>
      </c>
      <c r="E116" s="2" t="s">
        <v>70</v>
      </c>
      <c r="F116" s="2"/>
      <c r="G116" s="2" t="s">
        <v>309</v>
      </c>
      <c r="H116" s="2"/>
      <c r="J116" s="51">
        <v>43866</v>
      </c>
      <c r="K116" s="36">
        <f>IF(Table1[[#This Row],[Tanggal]]="","",YEAR(Table1[[#This Row],[Tanggal]]))</f>
        <v>2020</v>
      </c>
      <c r="L116" s="36">
        <f>IF(Table1[[#This Row],[Tanggal]]="","",YEAR(Table1[[#This Row],[Tanggal]]))</f>
        <v>2020</v>
      </c>
      <c r="M116" s="37" t="str">
        <f>_xlfn.IFNA(INDEX(Data!$D:$D,MATCH(Table1[[#This Row],[Entry Type]],Data!$E:$E,0)),"")</f>
        <v>Coverage</v>
      </c>
      <c r="N116" s="50" t="str">
        <f>IF(Table1[[#This Row],[Tanggal]]="","","Jaringan")</f>
        <v>Jaringan</v>
      </c>
      <c r="O116" s="1"/>
    </row>
    <row r="117" spans="2:15" x14ac:dyDescent="0.25">
      <c r="B117" s="4" t="str">
        <f>_xlfn.IFNA(INDEX(Data!$B:$B,MATCH(Table1[[#This Row],[Desa/Kelurahan]],Data!$C:$C,0)),"")</f>
        <v>PENYINGGAHAN</v>
      </c>
      <c r="C117" s="1" t="s">
        <v>257</v>
      </c>
      <c r="D117" s="2" t="s">
        <v>75</v>
      </c>
      <c r="E117" s="2" t="s">
        <v>70</v>
      </c>
      <c r="F117" s="2"/>
      <c r="G117" s="2" t="s">
        <v>309</v>
      </c>
      <c r="H117" s="2"/>
      <c r="J117" s="51">
        <v>43866</v>
      </c>
      <c r="K117" s="36">
        <f>IF(Table1[[#This Row],[Tanggal]]="","",YEAR(Table1[[#This Row],[Tanggal]]))</f>
        <v>2020</v>
      </c>
      <c r="L117" s="36">
        <f>IF(Table1[[#This Row],[Tanggal]]="","",YEAR(Table1[[#This Row],[Tanggal]]))</f>
        <v>2020</v>
      </c>
      <c r="M117" s="37" t="str">
        <f>_xlfn.IFNA(INDEX(Data!$D:$D,MATCH(Table1[[#This Row],[Entry Type]],Data!$E:$E,0)),"")</f>
        <v>Coverage</v>
      </c>
      <c r="N117" s="50" t="str">
        <f>IF(Table1[[#This Row],[Tanggal]]="","","Jaringan")</f>
        <v>Jaringan</v>
      </c>
      <c r="O117" s="1"/>
    </row>
    <row r="118" spans="2:15" x14ac:dyDescent="0.25">
      <c r="B118" s="4" t="str">
        <f>_xlfn.IFNA(INDEX(Data!$B:$B,MATCH(Table1[[#This Row],[Desa/Kelurahan]],Data!$C:$C,0)),"")</f>
        <v>PENYINGGAHAN</v>
      </c>
      <c r="C118" s="1" t="s">
        <v>261</v>
      </c>
      <c r="D118" s="2" t="s">
        <v>75</v>
      </c>
      <c r="E118" s="2" t="s">
        <v>85</v>
      </c>
      <c r="F118" s="2"/>
      <c r="G118" s="2" t="s">
        <v>309</v>
      </c>
      <c r="H118" s="2"/>
      <c r="J118" s="51">
        <v>43866</v>
      </c>
      <c r="K118" s="36">
        <f>IF(Table1[[#This Row],[Tanggal]]="","",YEAR(Table1[[#This Row],[Tanggal]]))</f>
        <v>2020</v>
      </c>
      <c r="L118" s="36">
        <f>IF(Table1[[#This Row],[Tanggal]]="","",YEAR(Table1[[#This Row],[Tanggal]]))</f>
        <v>2020</v>
      </c>
      <c r="M118" s="37" t="str">
        <f>_xlfn.IFNA(INDEX(Data!$D:$D,MATCH(Table1[[#This Row],[Entry Type]],Data!$E:$E,0)),"")</f>
        <v>Lemah</v>
      </c>
      <c r="N118" s="50" t="str">
        <f>IF(Table1[[#This Row],[Tanggal]]="","","Jaringan")</f>
        <v>Jaringan</v>
      </c>
      <c r="O118" s="1"/>
    </row>
    <row r="119" spans="2:15" x14ac:dyDescent="0.25">
      <c r="B119" s="4" t="str">
        <f>_xlfn.IFNA(INDEX(Data!$B:$B,MATCH(Table1[[#This Row],[Desa/Kelurahan]],Data!$C:$C,0)),"")</f>
        <v>DAMAI</v>
      </c>
      <c r="C119" s="1" t="s">
        <v>157</v>
      </c>
      <c r="D119" s="2" t="s">
        <v>92</v>
      </c>
      <c r="E119" s="2" t="s">
        <v>92</v>
      </c>
      <c r="F119" s="2"/>
      <c r="G119" s="2" t="s">
        <v>309</v>
      </c>
      <c r="H119" s="2"/>
      <c r="J119" s="51">
        <v>43866</v>
      </c>
      <c r="K119" s="36">
        <f>IF(Table1[[#This Row],[Tanggal]]="","",YEAR(Table1[[#This Row],[Tanggal]]))</f>
        <v>2020</v>
      </c>
      <c r="L119" s="36">
        <f>IF(Table1[[#This Row],[Tanggal]]="","",YEAR(Table1[[#This Row],[Tanggal]]))</f>
        <v>2020</v>
      </c>
      <c r="M119" s="37" t="str">
        <f>_xlfn.IFNA(INDEX(Data!$D:$D,MATCH(Table1[[#This Row],[Entry Type]],Data!$E:$E,0)),"")</f>
        <v>Blankspot</v>
      </c>
      <c r="N119" s="50" t="str">
        <f>IF(Table1[[#This Row],[Tanggal]]="","","Jaringan")</f>
        <v>Jaringan</v>
      </c>
      <c r="O119" s="1"/>
    </row>
    <row r="120" spans="2:15" x14ac:dyDescent="0.25">
      <c r="B120" s="4" t="str">
        <f>_xlfn.IFNA(INDEX(Data!$B:$B,MATCH(Table1[[#This Row],[Desa/Kelurahan]],Data!$C:$C,0)),"")</f>
        <v>DAMAI</v>
      </c>
      <c r="C120" s="1" t="s">
        <v>165</v>
      </c>
      <c r="D120" s="2" t="s">
        <v>75</v>
      </c>
      <c r="E120" s="2" t="s">
        <v>85</v>
      </c>
      <c r="F120" s="2"/>
      <c r="G120" s="2" t="s">
        <v>309</v>
      </c>
      <c r="H120" s="2"/>
      <c r="J120" s="51">
        <v>43866</v>
      </c>
      <c r="K120" s="36">
        <f>IF(Table1[[#This Row],[Tanggal]]="","",YEAR(Table1[[#This Row],[Tanggal]]))</f>
        <v>2020</v>
      </c>
      <c r="L120" s="36">
        <f>IF(Table1[[#This Row],[Tanggal]]="","",YEAR(Table1[[#This Row],[Tanggal]]))</f>
        <v>2020</v>
      </c>
      <c r="M120" s="37" t="str">
        <f>_xlfn.IFNA(INDEX(Data!$D:$D,MATCH(Table1[[#This Row],[Entry Type]],Data!$E:$E,0)),"")</f>
        <v>Lemah</v>
      </c>
      <c r="N120" s="50" t="str">
        <f>IF(Table1[[#This Row],[Tanggal]]="","","Jaringan")</f>
        <v>Jaringan</v>
      </c>
      <c r="O120" s="1"/>
    </row>
    <row r="121" spans="2:15" x14ac:dyDescent="0.25">
      <c r="B121" s="4" t="str">
        <f>_xlfn.IFNA(INDEX(Data!$B:$B,MATCH(Table1[[#This Row],[Desa/Kelurahan]],Data!$C:$C,0)),"")</f>
        <v>DAMAI</v>
      </c>
      <c r="C121" s="1" t="s">
        <v>171</v>
      </c>
      <c r="D121" s="2" t="s">
        <v>75</v>
      </c>
      <c r="E121" s="2" t="s">
        <v>85</v>
      </c>
      <c r="F121" s="2"/>
      <c r="G121" s="2" t="s">
        <v>309</v>
      </c>
      <c r="H121" s="2"/>
      <c r="J121" s="51">
        <v>43866</v>
      </c>
      <c r="K121" s="36">
        <f>IF(Table1[[#This Row],[Tanggal]]="","",YEAR(Table1[[#This Row],[Tanggal]]))</f>
        <v>2020</v>
      </c>
      <c r="L121" s="36">
        <f>IF(Table1[[#This Row],[Tanggal]]="","",YEAR(Table1[[#This Row],[Tanggal]]))</f>
        <v>2020</v>
      </c>
      <c r="M121" s="37" t="str">
        <f>_xlfn.IFNA(INDEX(Data!$D:$D,MATCH(Table1[[#This Row],[Entry Type]],Data!$E:$E,0)),"")</f>
        <v>Lemah</v>
      </c>
      <c r="N121" s="50" t="str">
        <f>IF(Table1[[#This Row],[Tanggal]]="","","Jaringan")</f>
        <v>Jaringan</v>
      </c>
      <c r="O121" s="1"/>
    </row>
    <row r="122" spans="2:15" x14ac:dyDescent="0.25">
      <c r="B122" s="4" t="str">
        <f>_xlfn.IFNA(INDEX(Data!$B:$B,MATCH(Table1[[#This Row],[Desa/Kelurahan]],Data!$C:$C,0)),"")</f>
        <v>DAMAI</v>
      </c>
      <c r="C122" s="1" t="s">
        <v>162</v>
      </c>
      <c r="D122" s="2" t="s">
        <v>75</v>
      </c>
      <c r="E122" s="2" t="s">
        <v>70</v>
      </c>
      <c r="F122" s="2"/>
      <c r="G122" s="2" t="s">
        <v>309</v>
      </c>
      <c r="H122" s="2"/>
      <c r="J122" s="51">
        <v>43866</v>
      </c>
      <c r="K122" s="36">
        <f>IF(Table1[[#This Row],[Tanggal]]="","",YEAR(Table1[[#This Row],[Tanggal]]))</f>
        <v>2020</v>
      </c>
      <c r="L122" s="36">
        <f>IF(Table1[[#This Row],[Tanggal]]="","",YEAR(Table1[[#This Row],[Tanggal]]))</f>
        <v>2020</v>
      </c>
      <c r="M122" s="37" t="str">
        <f>_xlfn.IFNA(INDEX(Data!$D:$D,MATCH(Table1[[#This Row],[Entry Type]],Data!$E:$E,0)),"")</f>
        <v>Coverage</v>
      </c>
      <c r="N122" s="50" t="str">
        <f>IF(Table1[[#This Row],[Tanggal]]="","","Jaringan")</f>
        <v>Jaringan</v>
      </c>
      <c r="O122" s="1"/>
    </row>
    <row r="123" spans="2:15" x14ac:dyDescent="0.25">
      <c r="B123" s="4" t="str">
        <f>_xlfn.IFNA(INDEX(Data!$B:$B,MATCH(Table1[[#This Row],[Desa/Kelurahan]],Data!$C:$C,0)),"")</f>
        <v>DAMAI</v>
      </c>
      <c r="C123" s="1" t="s">
        <v>164</v>
      </c>
      <c r="D123" s="2" t="s">
        <v>92</v>
      </c>
      <c r="E123" s="2" t="s">
        <v>92</v>
      </c>
      <c r="F123" s="2"/>
      <c r="G123" s="2" t="s">
        <v>309</v>
      </c>
      <c r="H123" s="2"/>
      <c r="J123" s="51">
        <v>43866</v>
      </c>
      <c r="K123" s="36">
        <f>IF(Table1[[#This Row],[Tanggal]]="","",YEAR(Table1[[#This Row],[Tanggal]]))</f>
        <v>2020</v>
      </c>
      <c r="L123" s="36">
        <f>IF(Table1[[#This Row],[Tanggal]]="","",YEAR(Table1[[#This Row],[Tanggal]]))</f>
        <v>2020</v>
      </c>
      <c r="M123" s="37" t="str">
        <f>_xlfn.IFNA(INDEX(Data!$D:$D,MATCH(Table1[[#This Row],[Entry Type]],Data!$E:$E,0)),"")</f>
        <v>Blankspot</v>
      </c>
      <c r="N123" s="50" t="str">
        <f>IF(Table1[[#This Row],[Tanggal]]="","","Jaringan")</f>
        <v>Jaringan</v>
      </c>
      <c r="O123" s="1"/>
    </row>
    <row r="124" spans="2:15" x14ac:dyDescent="0.25">
      <c r="B124" s="4" t="str">
        <f>_xlfn.IFNA(INDEX(Data!$B:$B,MATCH(Table1[[#This Row],[Desa/Kelurahan]],Data!$C:$C,0)),"")</f>
        <v>DAMAI</v>
      </c>
      <c r="C124" s="1" t="s">
        <v>170</v>
      </c>
      <c r="D124" s="2" t="s">
        <v>75</v>
      </c>
      <c r="E124" s="2" t="s">
        <v>70</v>
      </c>
      <c r="F124" s="2"/>
      <c r="G124" s="2" t="s">
        <v>309</v>
      </c>
      <c r="H124" s="2"/>
      <c r="J124" s="51">
        <v>43866</v>
      </c>
      <c r="K124" s="36">
        <f>IF(Table1[[#This Row],[Tanggal]]="","",YEAR(Table1[[#This Row],[Tanggal]]))</f>
        <v>2020</v>
      </c>
      <c r="L124" s="36">
        <f>IF(Table1[[#This Row],[Tanggal]]="","",YEAR(Table1[[#This Row],[Tanggal]]))</f>
        <v>2020</v>
      </c>
      <c r="M124" s="37" t="str">
        <f>_xlfn.IFNA(INDEX(Data!$D:$D,MATCH(Table1[[#This Row],[Entry Type]],Data!$E:$E,0)),"")</f>
        <v>Coverage</v>
      </c>
      <c r="N124" s="50" t="str">
        <f>IF(Table1[[#This Row],[Tanggal]]="","","Jaringan")</f>
        <v>Jaringan</v>
      </c>
      <c r="O124" s="1"/>
    </row>
    <row r="125" spans="2:15" x14ac:dyDescent="0.25">
      <c r="B125" s="4" t="str">
        <f>_xlfn.IFNA(INDEX(Data!$B:$B,MATCH(Table1[[#This Row],[Desa/Kelurahan]],Data!$C:$C,0)),"")</f>
        <v>DAMAI</v>
      </c>
      <c r="C125" s="1" t="s">
        <v>159</v>
      </c>
      <c r="D125" s="2" t="s">
        <v>92</v>
      </c>
      <c r="E125" s="2" t="s">
        <v>92</v>
      </c>
      <c r="F125" s="2"/>
      <c r="G125" s="2" t="s">
        <v>309</v>
      </c>
      <c r="H125" s="2"/>
      <c r="J125" s="51">
        <v>43866</v>
      </c>
      <c r="K125" s="36">
        <f>IF(Table1[[#This Row],[Tanggal]]="","",YEAR(Table1[[#This Row],[Tanggal]]))</f>
        <v>2020</v>
      </c>
      <c r="L125" s="36">
        <f>IF(Table1[[#This Row],[Tanggal]]="","",YEAR(Table1[[#This Row],[Tanggal]]))</f>
        <v>2020</v>
      </c>
      <c r="M125" s="37" t="str">
        <f>_xlfn.IFNA(INDEX(Data!$D:$D,MATCH(Table1[[#This Row],[Entry Type]],Data!$E:$E,0)),"")</f>
        <v>Blankspot</v>
      </c>
      <c r="N125" s="50" t="str">
        <f>IF(Table1[[#This Row],[Tanggal]]="","","Jaringan")</f>
        <v>Jaringan</v>
      </c>
      <c r="O125" s="1"/>
    </row>
    <row r="126" spans="2:15" x14ac:dyDescent="0.25">
      <c r="B126" s="4" t="str">
        <f>_xlfn.IFNA(INDEX(Data!$B:$B,MATCH(Table1[[#This Row],[Desa/Kelurahan]],Data!$C:$C,0)),"")</f>
        <v>DAMAI</v>
      </c>
      <c r="C126" s="1" t="s">
        <v>169</v>
      </c>
      <c r="D126" s="2" t="s">
        <v>92</v>
      </c>
      <c r="E126" s="2" t="s">
        <v>92</v>
      </c>
      <c r="F126" s="2"/>
      <c r="G126" s="2" t="s">
        <v>309</v>
      </c>
      <c r="H126" s="2"/>
      <c r="J126" s="51">
        <v>43866</v>
      </c>
      <c r="K126" s="36">
        <f>IF(Table1[[#This Row],[Tanggal]]="","",YEAR(Table1[[#This Row],[Tanggal]]))</f>
        <v>2020</v>
      </c>
      <c r="L126" s="36">
        <f>IF(Table1[[#This Row],[Tanggal]]="","",YEAR(Table1[[#This Row],[Tanggal]]))</f>
        <v>2020</v>
      </c>
      <c r="M126" s="37" t="str">
        <f>_xlfn.IFNA(INDEX(Data!$D:$D,MATCH(Table1[[#This Row],[Entry Type]],Data!$E:$E,0)),"")</f>
        <v>Blankspot</v>
      </c>
      <c r="N126" s="50" t="str">
        <f>IF(Table1[[#This Row],[Tanggal]]="","","Jaringan")</f>
        <v>Jaringan</v>
      </c>
      <c r="O126" s="1"/>
    </row>
    <row r="127" spans="2:15" x14ac:dyDescent="0.25">
      <c r="B127" s="4" t="str">
        <f>_xlfn.IFNA(INDEX(Data!$B:$B,MATCH(Table1[[#This Row],[Desa/Kelurahan]],Data!$C:$C,0)),"")</f>
        <v>DAMAI</v>
      </c>
      <c r="C127" s="1" t="s">
        <v>166</v>
      </c>
      <c r="D127" s="2" t="s">
        <v>92</v>
      </c>
      <c r="E127" s="2" t="s">
        <v>92</v>
      </c>
      <c r="F127" s="2"/>
      <c r="G127" s="2" t="s">
        <v>309</v>
      </c>
      <c r="H127" s="2"/>
      <c r="J127" s="51">
        <v>43866</v>
      </c>
      <c r="K127" s="36">
        <f>IF(Table1[[#This Row],[Tanggal]]="","",YEAR(Table1[[#This Row],[Tanggal]]))</f>
        <v>2020</v>
      </c>
      <c r="L127" s="36">
        <f>IF(Table1[[#This Row],[Tanggal]]="","",YEAR(Table1[[#This Row],[Tanggal]]))</f>
        <v>2020</v>
      </c>
      <c r="M127" s="37" t="str">
        <f>_xlfn.IFNA(INDEX(Data!$D:$D,MATCH(Table1[[#This Row],[Entry Type]],Data!$E:$E,0)),"")</f>
        <v>Blankspot</v>
      </c>
      <c r="N127" s="50" t="str">
        <f>IF(Table1[[#This Row],[Tanggal]]="","","Jaringan")</f>
        <v>Jaringan</v>
      </c>
      <c r="O127" s="1"/>
    </row>
    <row r="128" spans="2:15" x14ac:dyDescent="0.25">
      <c r="B128" s="4" t="str">
        <f>_xlfn.IFNA(INDEX(Data!$B:$B,MATCH(Table1[[#This Row],[Desa/Kelurahan]],Data!$C:$C,0)),"")</f>
        <v>DAMAI</v>
      </c>
      <c r="C128" s="1" t="s">
        <v>156</v>
      </c>
      <c r="D128" s="2" t="s">
        <v>75</v>
      </c>
      <c r="E128" s="2" t="s">
        <v>85</v>
      </c>
      <c r="F128" s="2"/>
      <c r="G128" s="2" t="s">
        <v>309</v>
      </c>
      <c r="H128" s="2"/>
      <c r="J128" s="51">
        <v>43866</v>
      </c>
      <c r="K128" s="36">
        <f>IF(Table1[[#This Row],[Tanggal]]="","",YEAR(Table1[[#This Row],[Tanggal]]))</f>
        <v>2020</v>
      </c>
      <c r="L128" s="36">
        <f>IF(Table1[[#This Row],[Tanggal]]="","",YEAR(Table1[[#This Row],[Tanggal]]))</f>
        <v>2020</v>
      </c>
      <c r="M128" s="37" t="str">
        <f>_xlfn.IFNA(INDEX(Data!$D:$D,MATCH(Table1[[#This Row],[Entry Type]],Data!$E:$E,0)),"")</f>
        <v>Lemah</v>
      </c>
      <c r="N128" s="50" t="str">
        <f>IF(Table1[[#This Row],[Tanggal]]="","","Jaringan")</f>
        <v>Jaringan</v>
      </c>
      <c r="O128" s="1"/>
    </row>
    <row r="129" spans="2:15" x14ac:dyDescent="0.25">
      <c r="B129" s="4" t="str">
        <f>_xlfn.IFNA(INDEX(Data!$B:$B,MATCH(Table1[[#This Row],[Desa/Kelurahan]],Data!$C:$C,0)),"")</f>
        <v>DAMAI</v>
      </c>
      <c r="C129" s="1" t="s">
        <v>167</v>
      </c>
      <c r="D129" s="2" t="s">
        <v>75</v>
      </c>
      <c r="E129" s="2" t="s">
        <v>70</v>
      </c>
      <c r="F129" s="2"/>
      <c r="G129" s="2" t="s">
        <v>309</v>
      </c>
      <c r="H129" s="2"/>
      <c r="J129" s="51">
        <v>43866</v>
      </c>
      <c r="K129" s="36">
        <f>IF(Table1[[#This Row],[Tanggal]]="","",YEAR(Table1[[#This Row],[Tanggal]]))</f>
        <v>2020</v>
      </c>
      <c r="L129" s="36">
        <f>IF(Table1[[#This Row],[Tanggal]]="","",YEAR(Table1[[#This Row],[Tanggal]]))</f>
        <v>2020</v>
      </c>
      <c r="M129" s="37" t="str">
        <f>_xlfn.IFNA(INDEX(Data!$D:$D,MATCH(Table1[[#This Row],[Entry Type]],Data!$E:$E,0)),"")</f>
        <v>Coverage</v>
      </c>
      <c r="N129" s="50" t="str">
        <f>IF(Table1[[#This Row],[Tanggal]]="","","Jaringan")</f>
        <v>Jaringan</v>
      </c>
      <c r="O129" s="1"/>
    </row>
    <row r="130" spans="2:15" x14ac:dyDescent="0.25">
      <c r="B130" s="4" t="str">
        <f>_xlfn.IFNA(INDEX(Data!$B:$B,MATCH(Table1[[#This Row],[Desa/Kelurahan]],Data!$C:$C,0)),"")</f>
        <v>DAMAI</v>
      </c>
      <c r="C130" s="1" t="s">
        <v>155</v>
      </c>
      <c r="D130" s="2" t="s">
        <v>75</v>
      </c>
      <c r="E130" s="2" t="s">
        <v>70</v>
      </c>
      <c r="F130" s="2"/>
      <c r="G130" s="2" t="s">
        <v>309</v>
      </c>
      <c r="H130" s="2"/>
      <c r="J130" s="51">
        <v>43866</v>
      </c>
      <c r="K130" s="36">
        <f>IF(Table1[[#This Row],[Tanggal]]="","",YEAR(Table1[[#This Row],[Tanggal]]))</f>
        <v>2020</v>
      </c>
      <c r="L130" s="36">
        <f>IF(Table1[[#This Row],[Tanggal]]="","",YEAR(Table1[[#This Row],[Tanggal]]))</f>
        <v>2020</v>
      </c>
      <c r="M130" s="37" t="str">
        <f>_xlfn.IFNA(INDEX(Data!$D:$D,MATCH(Table1[[#This Row],[Entry Type]],Data!$E:$E,0)),"")</f>
        <v>Coverage</v>
      </c>
      <c r="N130" s="50" t="str">
        <f>IF(Table1[[#This Row],[Tanggal]]="","","Jaringan")</f>
        <v>Jaringan</v>
      </c>
      <c r="O130" s="1"/>
    </row>
    <row r="131" spans="2:15" x14ac:dyDescent="0.25">
      <c r="B131" s="4" t="str">
        <f>_xlfn.IFNA(INDEX(Data!$B:$B,MATCH(Table1[[#This Row],[Desa/Kelurahan]],Data!$C:$C,0)),"")</f>
        <v>DAMAI</v>
      </c>
      <c r="C131" s="1" t="s">
        <v>161</v>
      </c>
      <c r="D131" s="2" t="s">
        <v>75</v>
      </c>
      <c r="E131" s="2" t="s">
        <v>85</v>
      </c>
      <c r="F131" s="2"/>
      <c r="G131" s="2" t="s">
        <v>309</v>
      </c>
      <c r="H131" s="2"/>
      <c r="J131" s="51">
        <v>43866</v>
      </c>
      <c r="K131" s="36">
        <f>IF(Table1[[#This Row],[Tanggal]]="","",YEAR(Table1[[#This Row],[Tanggal]]))</f>
        <v>2020</v>
      </c>
      <c r="L131" s="36">
        <f>IF(Table1[[#This Row],[Tanggal]]="","",YEAR(Table1[[#This Row],[Tanggal]]))</f>
        <v>2020</v>
      </c>
      <c r="M131" s="37" t="str">
        <f>_xlfn.IFNA(INDEX(Data!$D:$D,MATCH(Table1[[#This Row],[Entry Type]],Data!$E:$E,0)),"")</f>
        <v>Lemah</v>
      </c>
      <c r="N131" s="50" t="str">
        <f>IF(Table1[[#This Row],[Tanggal]]="","","Jaringan")</f>
        <v>Jaringan</v>
      </c>
      <c r="O131" s="1"/>
    </row>
    <row r="132" spans="2:15" x14ac:dyDescent="0.25">
      <c r="B132" s="4" t="str">
        <f>_xlfn.IFNA(INDEX(Data!$B:$B,MATCH(Table1[[#This Row],[Desa/Kelurahan]],Data!$C:$C,0)),"")</f>
        <v>DAMAI</v>
      </c>
      <c r="C132" s="1" t="s">
        <v>168</v>
      </c>
      <c r="D132" s="2" t="s">
        <v>75</v>
      </c>
      <c r="E132" s="2" t="s">
        <v>85</v>
      </c>
      <c r="F132" s="2"/>
      <c r="G132" s="2" t="s">
        <v>309</v>
      </c>
      <c r="H132" s="2"/>
      <c r="J132" s="51">
        <v>43866</v>
      </c>
      <c r="K132" s="36">
        <f>IF(Table1[[#This Row],[Tanggal]]="","",YEAR(Table1[[#This Row],[Tanggal]]))</f>
        <v>2020</v>
      </c>
      <c r="L132" s="36">
        <f>IF(Table1[[#This Row],[Tanggal]]="","",YEAR(Table1[[#This Row],[Tanggal]]))</f>
        <v>2020</v>
      </c>
      <c r="M132" s="37" t="str">
        <f>_xlfn.IFNA(INDEX(Data!$D:$D,MATCH(Table1[[#This Row],[Entry Type]],Data!$E:$E,0)),"")</f>
        <v>Lemah</v>
      </c>
      <c r="N132" s="50" t="str">
        <f>IF(Table1[[#This Row],[Tanggal]]="","","Jaringan")</f>
        <v>Jaringan</v>
      </c>
      <c r="O132" s="1"/>
    </row>
    <row r="133" spans="2:15" x14ac:dyDescent="0.25">
      <c r="B133" s="4" t="str">
        <f>_xlfn.IFNA(INDEX(Data!$B:$B,MATCH(Table1[[#This Row],[Desa/Kelurahan]],Data!$C:$C,0)),"")</f>
        <v>DAMAI</v>
      </c>
      <c r="C133" s="1" t="s">
        <v>163</v>
      </c>
      <c r="D133" s="2" t="s">
        <v>92</v>
      </c>
      <c r="E133" s="2" t="s">
        <v>92</v>
      </c>
      <c r="F133" s="2"/>
      <c r="G133" s="2" t="s">
        <v>309</v>
      </c>
      <c r="H133" s="2"/>
      <c r="J133" s="51">
        <v>43866</v>
      </c>
      <c r="K133" s="36">
        <f>IF(Table1[[#This Row],[Tanggal]]="","",YEAR(Table1[[#This Row],[Tanggal]]))</f>
        <v>2020</v>
      </c>
      <c r="L133" s="36">
        <f>IF(Table1[[#This Row],[Tanggal]]="","",YEAR(Table1[[#This Row],[Tanggal]]))</f>
        <v>2020</v>
      </c>
      <c r="M133" s="37" t="str">
        <f>_xlfn.IFNA(INDEX(Data!$D:$D,MATCH(Table1[[#This Row],[Entry Type]],Data!$E:$E,0)),"")</f>
        <v>Blankspot</v>
      </c>
      <c r="N133" s="50" t="str">
        <f>IF(Table1[[#This Row],[Tanggal]]="","","Jaringan")</f>
        <v>Jaringan</v>
      </c>
      <c r="O133" s="1"/>
    </row>
    <row r="134" spans="2:15" x14ac:dyDescent="0.25">
      <c r="B134" s="4" t="str">
        <f>_xlfn.IFNA(INDEX(Data!$B:$B,MATCH(Table1[[#This Row],[Desa/Kelurahan]],Data!$C:$C,0)),"")</f>
        <v>DAMAI</v>
      </c>
      <c r="C134" s="1" t="s">
        <v>160</v>
      </c>
      <c r="D134" s="2" t="s">
        <v>75</v>
      </c>
      <c r="E134" s="2" t="s">
        <v>85</v>
      </c>
      <c r="F134" s="2"/>
      <c r="G134" s="2" t="s">
        <v>309</v>
      </c>
      <c r="H134" s="2"/>
      <c r="J134" s="51">
        <v>43866</v>
      </c>
      <c r="K134" s="36">
        <f>IF(Table1[[#This Row],[Tanggal]]="","",YEAR(Table1[[#This Row],[Tanggal]]))</f>
        <v>2020</v>
      </c>
      <c r="L134" s="36">
        <f>IF(Table1[[#This Row],[Tanggal]]="","",YEAR(Table1[[#This Row],[Tanggal]]))</f>
        <v>2020</v>
      </c>
      <c r="M134" s="37" t="str">
        <f>_xlfn.IFNA(INDEX(Data!$D:$D,MATCH(Table1[[#This Row],[Entry Type]],Data!$E:$E,0)),"")</f>
        <v>Lemah</v>
      </c>
      <c r="N134" s="50" t="str">
        <f>IF(Table1[[#This Row],[Tanggal]]="","","Jaringan")</f>
        <v>Jaringan</v>
      </c>
      <c r="O134" s="1"/>
    </row>
    <row r="135" spans="2:15" x14ac:dyDescent="0.25">
      <c r="B135" s="4" t="str">
        <f>_xlfn.IFNA(INDEX(Data!$B:$B,MATCH(Table1[[#This Row],[Desa/Kelurahan]],Data!$C:$C,0)),"")</f>
        <v>DAMAI</v>
      </c>
      <c r="C135" s="1" t="s">
        <v>158</v>
      </c>
      <c r="D135" s="2" t="s">
        <v>75</v>
      </c>
      <c r="E135" s="2" t="s">
        <v>70</v>
      </c>
      <c r="F135" s="2"/>
      <c r="G135" s="2" t="s">
        <v>309</v>
      </c>
      <c r="H135" s="2"/>
      <c r="J135" s="51">
        <v>43866</v>
      </c>
      <c r="K135" s="36">
        <f>IF(Table1[[#This Row],[Tanggal]]="","",YEAR(Table1[[#This Row],[Tanggal]]))</f>
        <v>2020</v>
      </c>
      <c r="L135" s="36">
        <f>IF(Table1[[#This Row],[Tanggal]]="","",YEAR(Table1[[#This Row],[Tanggal]]))</f>
        <v>2020</v>
      </c>
      <c r="M135" s="37" t="str">
        <f>_xlfn.IFNA(INDEX(Data!$D:$D,MATCH(Table1[[#This Row],[Entry Type]],Data!$E:$E,0)),"")</f>
        <v>Coverage</v>
      </c>
      <c r="N135" s="50" t="str">
        <f>IF(Table1[[#This Row],[Tanggal]]="","","Jaringan")</f>
        <v>Jaringan</v>
      </c>
      <c r="O135" s="1"/>
    </row>
    <row r="136" spans="2:15" x14ac:dyDescent="0.25">
      <c r="B136" s="4" t="str">
        <f>_xlfn.IFNA(INDEX(Data!$B:$B,MATCH(Table1[[#This Row],[Desa/Kelurahan]],Data!$C:$C,0)),"")</f>
        <v>MUARA LAWA</v>
      </c>
      <c r="C136" s="1" t="s">
        <v>233</v>
      </c>
      <c r="D136" s="2" t="s">
        <v>75</v>
      </c>
      <c r="E136" s="2" t="s">
        <v>85</v>
      </c>
      <c r="F136" s="2"/>
      <c r="G136" s="2" t="s">
        <v>309</v>
      </c>
      <c r="H136" s="2"/>
      <c r="J136" s="51">
        <v>43866</v>
      </c>
      <c r="K136" s="36">
        <f>IF(Table1[[#This Row],[Tanggal]]="","",YEAR(Table1[[#This Row],[Tanggal]]))</f>
        <v>2020</v>
      </c>
      <c r="L136" s="36">
        <f>IF(Table1[[#This Row],[Tanggal]]="","",YEAR(Table1[[#This Row],[Tanggal]]))</f>
        <v>2020</v>
      </c>
      <c r="M136" s="37" t="str">
        <f>_xlfn.IFNA(INDEX(Data!$D:$D,MATCH(Table1[[#This Row],[Entry Type]],Data!$E:$E,0)),"")</f>
        <v>Lemah</v>
      </c>
      <c r="N136" s="50" t="str">
        <f>IF(Table1[[#This Row],[Tanggal]]="","","Jaringan")</f>
        <v>Jaringan</v>
      </c>
      <c r="O136" s="1"/>
    </row>
    <row r="137" spans="2:15" x14ac:dyDescent="0.25">
      <c r="B137" s="4" t="str">
        <f>_xlfn.IFNA(INDEX(Data!$B:$B,MATCH(Table1[[#This Row],[Desa/Kelurahan]],Data!$C:$C,0)),"")</f>
        <v>MUARA LAWA</v>
      </c>
      <c r="C137" s="1" t="s">
        <v>227</v>
      </c>
      <c r="D137" s="2" t="s">
        <v>75</v>
      </c>
      <c r="E137" s="2" t="s">
        <v>85</v>
      </c>
      <c r="F137" s="2"/>
      <c r="G137" s="2" t="s">
        <v>309</v>
      </c>
      <c r="H137" s="2"/>
      <c r="J137" s="51">
        <v>43866</v>
      </c>
      <c r="K137" s="36">
        <f>IF(Table1[[#This Row],[Tanggal]]="","",YEAR(Table1[[#This Row],[Tanggal]]))</f>
        <v>2020</v>
      </c>
      <c r="L137" s="36">
        <f>IF(Table1[[#This Row],[Tanggal]]="","",YEAR(Table1[[#This Row],[Tanggal]]))</f>
        <v>2020</v>
      </c>
      <c r="M137" s="37" t="str">
        <f>_xlfn.IFNA(INDEX(Data!$D:$D,MATCH(Table1[[#This Row],[Entry Type]],Data!$E:$E,0)),"")</f>
        <v>Lemah</v>
      </c>
      <c r="N137" s="50" t="str">
        <f>IF(Table1[[#This Row],[Tanggal]]="","","Jaringan")</f>
        <v>Jaringan</v>
      </c>
      <c r="O137" s="1"/>
    </row>
    <row r="138" spans="2:15" x14ac:dyDescent="0.25">
      <c r="B138" s="4" t="str">
        <f>_xlfn.IFNA(INDEX(Data!$B:$B,MATCH(Table1[[#This Row],[Desa/Kelurahan]],Data!$C:$C,0)),"")</f>
        <v>MUARA LAWA</v>
      </c>
      <c r="C138" s="1" t="s">
        <v>229</v>
      </c>
      <c r="D138" s="2" t="s">
        <v>75</v>
      </c>
      <c r="E138" s="2" t="s">
        <v>70</v>
      </c>
      <c r="F138" s="2"/>
      <c r="G138" s="2" t="s">
        <v>309</v>
      </c>
      <c r="H138" s="2"/>
      <c r="J138" s="51">
        <v>43866</v>
      </c>
      <c r="K138" s="36">
        <f>IF(Table1[[#This Row],[Tanggal]]="","",YEAR(Table1[[#This Row],[Tanggal]]))</f>
        <v>2020</v>
      </c>
      <c r="L138" s="36">
        <f>IF(Table1[[#This Row],[Tanggal]]="","",YEAR(Table1[[#This Row],[Tanggal]]))</f>
        <v>2020</v>
      </c>
      <c r="M138" s="37" t="str">
        <f>_xlfn.IFNA(INDEX(Data!$D:$D,MATCH(Table1[[#This Row],[Entry Type]],Data!$E:$E,0)),"")</f>
        <v>Coverage</v>
      </c>
      <c r="N138" s="50" t="str">
        <f>IF(Table1[[#This Row],[Tanggal]]="","","Jaringan")</f>
        <v>Jaringan</v>
      </c>
      <c r="O138" s="1"/>
    </row>
    <row r="139" spans="2:15" x14ac:dyDescent="0.25">
      <c r="B139" s="4" t="str">
        <f>_xlfn.IFNA(INDEX(Data!$B:$B,MATCH(Table1[[#This Row],[Desa/Kelurahan]],Data!$C:$C,0)),"")</f>
        <v>MUARA LAWA</v>
      </c>
      <c r="C139" s="1" t="s">
        <v>232</v>
      </c>
      <c r="D139" s="2" t="s">
        <v>75</v>
      </c>
      <c r="E139" s="2" t="s">
        <v>85</v>
      </c>
      <c r="F139" s="2"/>
      <c r="G139" s="2" t="s">
        <v>309</v>
      </c>
      <c r="H139" s="2"/>
      <c r="J139" s="51">
        <v>43866</v>
      </c>
      <c r="K139" s="36">
        <f>IF(Table1[[#This Row],[Tanggal]]="","",YEAR(Table1[[#This Row],[Tanggal]]))</f>
        <v>2020</v>
      </c>
      <c r="L139" s="36">
        <f>IF(Table1[[#This Row],[Tanggal]]="","",YEAR(Table1[[#This Row],[Tanggal]]))</f>
        <v>2020</v>
      </c>
      <c r="M139" s="37" t="str">
        <f>_xlfn.IFNA(INDEX(Data!$D:$D,MATCH(Table1[[#This Row],[Entry Type]],Data!$E:$E,0)),"")</f>
        <v>Lemah</v>
      </c>
      <c r="N139" s="50" t="str">
        <f>IF(Table1[[#This Row],[Tanggal]]="","","Jaringan")</f>
        <v>Jaringan</v>
      </c>
      <c r="O139" s="1"/>
    </row>
    <row r="140" spans="2:15" x14ac:dyDescent="0.25">
      <c r="B140" s="4" t="str">
        <f>_xlfn.IFNA(INDEX(Data!$B:$B,MATCH(Table1[[#This Row],[Desa/Kelurahan]],Data!$C:$C,0)),"")</f>
        <v>MUARA LAWA</v>
      </c>
      <c r="C140" s="1" t="s">
        <v>230</v>
      </c>
      <c r="D140" s="2" t="s">
        <v>75</v>
      </c>
      <c r="E140" s="2" t="s">
        <v>85</v>
      </c>
      <c r="F140" s="2"/>
      <c r="G140" s="2" t="s">
        <v>309</v>
      </c>
      <c r="H140" s="2"/>
      <c r="J140" s="51">
        <v>43866</v>
      </c>
      <c r="K140" s="36">
        <f>IF(Table1[[#This Row],[Tanggal]]="","",YEAR(Table1[[#This Row],[Tanggal]]))</f>
        <v>2020</v>
      </c>
      <c r="L140" s="36">
        <f>IF(Table1[[#This Row],[Tanggal]]="","",YEAR(Table1[[#This Row],[Tanggal]]))</f>
        <v>2020</v>
      </c>
      <c r="M140" s="37" t="str">
        <f>_xlfn.IFNA(INDEX(Data!$D:$D,MATCH(Table1[[#This Row],[Entry Type]],Data!$E:$E,0)),"")</f>
        <v>Lemah</v>
      </c>
      <c r="N140" s="50" t="str">
        <f>IF(Table1[[#This Row],[Tanggal]]="","","Jaringan")</f>
        <v>Jaringan</v>
      </c>
      <c r="O140" s="1"/>
    </row>
    <row r="141" spans="2:15" x14ac:dyDescent="0.25">
      <c r="B141" s="4" t="str">
        <f>_xlfn.IFNA(INDEX(Data!$B:$B,MATCH(Table1[[#This Row],[Desa/Kelurahan]],Data!$C:$C,0)),"")</f>
        <v>MUARA LAWA</v>
      </c>
      <c r="C141" s="1" t="s">
        <v>231</v>
      </c>
      <c r="D141" s="2" t="s">
        <v>75</v>
      </c>
      <c r="E141" s="2" t="s">
        <v>70</v>
      </c>
      <c r="F141" s="2"/>
      <c r="G141" s="2" t="s">
        <v>309</v>
      </c>
      <c r="H141" s="2"/>
      <c r="J141" s="51">
        <v>43866</v>
      </c>
      <c r="K141" s="36">
        <f>IF(Table1[[#This Row],[Tanggal]]="","",YEAR(Table1[[#This Row],[Tanggal]]))</f>
        <v>2020</v>
      </c>
      <c r="L141" s="36">
        <f>IF(Table1[[#This Row],[Tanggal]]="","",YEAR(Table1[[#This Row],[Tanggal]]))</f>
        <v>2020</v>
      </c>
      <c r="M141" s="37" t="str">
        <f>_xlfn.IFNA(INDEX(Data!$D:$D,MATCH(Table1[[#This Row],[Entry Type]],Data!$E:$E,0)),"")</f>
        <v>Coverage</v>
      </c>
      <c r="N141" s="50" t="str">
        <f>IF(Table1[[#This Row],[Tanggal]]="","","Jaringan")</f>
        <v>Jaringan</v>
      </c>
      <c r="O141" s="1"/>
    </row>
    <row r="142" spans="2:15" x14ac:dyDescent="0.25">
      <c r="B142" s="4" t="str">
        <f>_xlfn.IFNA(INDEX(Data!$B:$B,MATCH(Table1[[#This Row],[Desa/Kelurahan]],Data!$C:$C,0)),"")</f>
        <v>MUARA LAWA</v>
      </c>
      <c r="C142" s="1" t="s">
        <v>25</v>
      </c>
      <c r="D142" s="2" t="s">
        <v>75</v>
      </c>
      <c r="E142" s="2" t="s">
        <v>70</v>
      </c>
      <c r="F142" s="2"/>
      <c r="G142" s="2" t="s">
        <v>309</v>
      </c>
      <c r="H142" s="2"/>
      <c r="J142" s="51">
        <v>43866</v>
      </c>
      <c r="K142" s="36">
        <f>IF(Table1[[#This Row],[Tanggal]]="","",YEAR(Table1[[#This Row],[Tanggal]]))</f>
        <v>2020</v>
      </c>
      <c r="L142" s="36">
        <f>IF(Table1[[#This Row],[Tanggal]]="","",YEAR(Table1[[#This Row],[Tanggal]]))</f>
        <v>2020</v>
      </c>
      <c r="M142" s="37" t="str">
        <f>_xlfn.IFNA(INDEX(Data!$D:$D,MATCH(Table1[[#This Row],[Entry Type]],Data!$E:$E,0)),"")</f>
        <v>Coverage</v>
      </c>
      <c r="N142" s="50" t="str">
        <f>IF(Table1[[#This Row],[Tanggal]]="","","Jaringan")</f>
        <v>Jaringan</v>
      </c>
      <c r="O142" s="1"/>
    </row>
    <row r="143" spans="2:15" x14ac:dyDescent="0.25">
      <c r="B143" s="4" t="str">
        <f>_xlfn.IFNA(INDEX(Data!$B:$B,MATCH(Table1[[#This Row],[Desa/Kelurahan]],Data!$C:$C,0)),"")</f>
        <v>MUARA LAWA</v>
      </c>
      <c r="C143" s="1" t="s">
        <v>228</v>
      </c>
      <c r="D143" s="2" t="s">
        <v>75</v>
      </c>
      <c r="E143" s="2" t="s">
        <v>85</v>
      </c>
      <c r="F143" s="2"/>
      <c r="G143" s="2" t="s">
        <v>309</v>
      </c>
      <c r="H143" s="2"/>
      <c r="J143" s="51">
        <v>43866</v>
      </c>
      <c r="K143" s="36">
        <f>IF(Table1[[#This Row],[Tanggal]]="","",YEAR(Table1[[#This Row],[Tanggal]]))</f>
        <v>2020</v>
      </c>
      <c r="L143" s="36">
        <f>IF(Table1[[#This Row],[Tanggal]]="","",YEAR(Table1[[#This Row],[Tanggal]]))</f>
        <v>2020</v>
      </c>
      <c r="M143" s="37" t="str">
        <f>_xlfn.IFNA(INDEX(Data!$D:$D,MATCH(Table1[[#This Row],[Entry Type]],Data!$E:$E,0)),"")</f>
        <v>Lemah</v>
      </c>
      <c r="N143" s="50" t="str">
        <f>IF(Table1[[#This Row],[Tanggal]]="","","Jaringan")</f>
        <v>Jaringan</v>
      </c>
      <c r="O143" s="1"/>
    </row>
    <row r="144" spans="2:15" x14ac:dyDescent="0.25">
      <c r="B144" s="4" t="str">
        <f>_xlfn.IFNA(INDEX(Data!$B:$B,MATCH(Table1[[#This Row],[Desa/Kelurahan]],Data!$C:$C,0)),"")</f>
        <v>SILUQ NGURAI</v>
      </c>
      <c r="C144" s="1" t="s">
        <v>272</v>
      </c>
      <c r="D144" s="2" t="s">
        <v>92</v>
      </c>
      <c r="E144" s="2" t="s">
        <v>92</v>
      </c>
      <c r="F144" s="2"/>
      <c r="G144" s="2" t="s">
        <v>309</v>
      </c>
      <c r="H144" s="2"/>
      <c r="J144" s="51">
        <v>43866</v>
      </c>
      <c r="K144" s="36">
        <f>IF(Table1[[#This Row],[Tanggal]]="","",YEAR(Table1[[#This Row],[Tanggal]]))</f>
        <v>2020</v>
      </c>
      <c r="L144" s="36">
        <f>IF(Table1[[#This Row],[Tanggal]]="","",YEAR(Table1[[#This Row],[Tanggal]]))</f>
        <v>2020</v>
      </c>
      <c r="M144" s="37" t="str">
        <f>_xlfn.IFNA(INDEX(Data!$D:$D,MATCH(Table1[[#This Row],[Entry Type]],Data!$E:$E,0)),"")</f>
        <v>Blankspot</v>
      </c>
      <c r="N144" s="50" t="str">
        <f>IF(Table1[[#This Row],[Tanggal]]="","","Jaringan")</f>
        <v>Jaringan</v>
      </c>
      <c r="O144" s="1"/>
    </row>
    <row r="145" spans="2:15" x14ac:dyDescent="0.25">
      <c r="B145" s="4" t="str">
        <f>_xlfn.IFNA(INDEX(Data!$B:$B,MATCH(Table1[[#This Row],[Desa/Kelurahan]],Data!$C:$C,0)),"")</f>
        <v>SILUQ NGURAI</v>
      </c>
      <c r="C145" s="1" t="s">
        <v>273</v>
      </c>
      <c r="D145" s="2" t="s">
        <v>75</v>
      </c>
      <c r="E145" s="2" t="s">
        <v>85</v>
      </c>
      <c r="F145" s="2"/>
      <c r="G145" s="2" t="s">
        <v>309</v>
      </c>
      <c r="H145" s="2"/>
      <c r="J145" s="51">
        <v>43866</v>
      </c>
      <c r="K145" s="36">
        <f>IF(Table1[[#This Row],[Tanggal]]="","",YEAR(Table1[[#This Row],[Tanggal]]))</f>
        <v>2020</v>
      </c>
      <c r="L145" s="36">
        <f>IF(Table1[[#This Row],[Tanggal]]="","",YEAR(Table1[[#This Row],[Tanggal]]))</f>
        <v>2020</v>
      </c>
      <c r="M145" s="37" t="str">
        <f>_xlfn.IFNA(INDEX(Data!$D:$D,MATCH(Table1[[#This Row],[Entry Type]],Data!$E:$E,0)),"")</f>
        <v>Lemah</v>
      </c>
      <c r="N145" s="50" t="str">
        <f>IF(Table1[[#This Row],[Tanggal]]="","","Jaringan")</f>
        <v>Jaringan</v>
      </c>
      <c r="O145" s="1"/>
    </row>
    <row r="146" spans="2:15" x14ac:dyDescent="0.25">
      <c r="B146" s="4" t="str">
        <f>_xlfn.IFNA(INDEX(Data!$B:$B,MATCH(Table1[[#This Row],[Desa/Kelurahan]],Data!$C:$C,0)),"")</f>
        <v>SILUQ NGURAI</v>
      </c>
      <c r="C146" s="1" t="s">
        <v>275</v>
      </c>
      <c r="D146" s="2" t="s">
        <v>75</v>
      </c>
      <c r="E146" s="2" t="s">
        <v>70</v>
      </c>
      <c r="F146" s="2"/>
      <c r="G146" s="2" t="s">
        <v>309</v>
      </c>
      <c r="H146" s="2"/>
      <c r="J146" s="51">
        <v>43866</v>
      </c>
      <c r="K146" s="36">
        <f>IF(Table1[[#This Row],[Tanggal]]="","",YEAR(Table1[[#This Row],[Tanggal]]))</f>
        <v>2020</v>
      </c>
      <c r="L146" s="36">
        <f>IF(Table1[[#This Row],[Tanggal]]="","",YEAR(Table1[[#This Row],[Tanggal]]))</f>
        <v>2020</v>
      </c>
      <c r="M146" s="37" t="str">
        <f>_xlfn.IFNA(INDEX(Data!$D:$D,MATCH(Table1[[#This Row],[Entry Type]],Data!$E:$E,0)),"")</f>
        <v>Coverage</v>
      </c>
      <c r="N146" s="50" t="str">
        <f>IF(Table1[[#This Row],[Tanggal]]="","","Jaringan")</f>
        <v>Jaringan</v>
      </c>
      <c r="O146" s="1"/>
    </row>
    <row r="147" spans="2:15" x14ac:dyDescent="0.25">
      <c r="B147" s="4" t="str">
        <f>_xlfn.IFNA(INDEX(Data!$B:$B,MATCH(Table1[[#This Row],[Desa/Kelurahan]],Data!$C:$C,0)),"")</f>
        <v>SILUQ NGURAI</v>
      </c>
      <c r="C147" s="1" t="s">
        <v>269</v>
      </c>
      <c r="D147" s="2" t="s">
        <v>92</v>
      </c>
      <c r="E147" s="2" t="s">
        <v>92</v>
      </c>
      <c r="F147" s="2"/>
      <c r="G147" s="2" t="s">
        <v>309</v>
      </c>
      <c r="H147" s="2"/>
      <c r="J147" s="51">
        <v>43866</v>
      </c>
      <c r="K147" s="36">
        <f>IF(Table1[[#This Row],[Tanggal]]="","",YEAR(Table1[[#This Row],[Tanggal]]))</f>
        <v>2020</v>
      </c>
      <c r="L147" s="36">
        <f>IF(Table1[[#This Row],[Tanggal]]="","",YEAR(Table1[[#This Row],[Tanggal]]))</f>
        <v>2020</v>
      </c>
      <c r="M147" s="37" t="str">
        <f>_xlfn.IFNA(INDEX(Data!$D:$D,MATCH(Table1[[#This Row],[Entry Type]],Data!$E:$E,0)),"")</f>
        <v>Blankspot</v>
      </c>
      <c r="N147" s="50" t="str">
        <f>IF(Table1[[#This Row],[Tanggal]]="","","Jaringan")</f>
        <v>Jaringan</v>
      </c>
      <c r="O147" s="1"/>
    </row>
    <row r="148" spans="2:15" x14ac:dyDescent="0.25">
      <c r="B148" s="4" t="str">
        <f>_xlfn.IFNA(INDEX(Data!$B:$B,MATCH(Table1[[#This Row],[Desa/Kelurahan]],Data!$C:$C,0)),"")</f>
        <v>SILUQ NGURAI</v>
      </c>
      <c r="C148" s="1" t="s">
        <v>280</v>
      </c>
      <c r="D148" s="2" t="s">
        <v>92</v>
      </c>
      <c r="E148" s="2" t="s">
        <v>92</v>
      </c>
      <c r="F148" s="2"/>
      <c r="G148" s="2" t="s">
        <v>309</v>
      </c>
      <c r="H148" s="2"/>
      <c r="J148" s="51">
        <v>43866</v>
      </c>
      <c r="K148" s="36">
        <f>IF(Table1[[#This Row],[Tanggal]]="","",YEAR(Table1[[#This Row],[Tanggal]]))</f>
        <v>2020</v>
      </c>
      <c r="L148" s="36">
        <f>IF(Table1[[#This Row],[Tanggal]]="","",YEAR(Table1[[#This Row],[Tanggal]]))</f>
        <v>2020</v>
      </c>
      <c r="M148" s="37" t="str">
        <f>_xlfn.IFNA(INDEX(Data!$D:$D,MATCH(Table1[[#This Row],[Entry Type]],Data!$E:$E,0)),"")</f>
        <v>Blankspot</v>
      </c>
      <c r="N148" s="50" t="str">
        <f>IF(Table1[[#This Row],[Tanggal]]="","","Jaringan")</f>
        <v>Jaringan</v>
      </c>
      <c r="O148" s="1"/>
    </row>
    <row r="149" spans="2:15" x14ac:dyDescent="0.25">
      <c r="B149" s="4" t="str">
        <f>_xlfn.IFNA(INDEX(Data!$B:$B,MATCH(Table1[[#This Row],[Desa/Kelurahan]],Data!$C:$C,0)),"")</f>
        <v>SILUQ NGURAI</v>
      </c>
      <c r="C149" s="1" t="s">
        <v>278</v>
      </c>
      <c r="D149" s="2" t="s">
        <v>92</v>
      </c>
      <c r="E149" s="2" t="s">
        <v>92</v>
      </c>
      <c r="F149" s="2"/>
      <c r="G149" s="2" t="s">
        <v>309</v>
      </c>
      <c r="H149" s="2"/>
      <c r="J149" s="51">
        <v>43866</v>
      </c>
      <c r="K149" s="36">
        <f>IF(Table1[[#This Row],[Tanggal]]="","",YEAR(Table1[[#This Row],[Tanggal]]))</f>
        <v>2020</v>
      </c>
      <c r="L149" s="36">
        <f>IF(Table1[[#This Row],[Tanggal]]="","",YEAR(Table1[[#This Row],[Tanggal]]))</f>
        <v>2020</v>
      </c>
      <c r="M149" s="37" t="str">
        <f>_xlfn.IFNA(INDEX(Data!$D:$D,MATCH(Table1[[#This Row],[Entry Type]],Data!$E:$E,0)),"")</f>
        <v>Blankspot</v>
      </c>
      <c r="N149" s="50" t="str">
        <f>IF(Table1[[#This Row],[Tanggal]]="","","Jaringan")</f>
        <v>Jaringan</v>
      </c>
      <c r="O149" s="1"/>
    </row>
    <row r="150" spans="2:15" ht="30" x14ac:dyDescent="0.25">
      <c r="B150" s="4" t="str">
        <f>_xlfn.IFNA(INDEX(Data!$B:$B,MATCH(Table1[[#This Row],[Desa/Kelurahan]],Data!$C:$C,0)),"")</f>
        <v>SILUQ NGURAI</v>
      </c>
      <c r="C150" s="1" t="s">
        <v>283</v>
      </c>
      <c r="D150" s="2" t="s">
        <v>92</v>
      </c>
      <c r="E150" s="2" t="s">
        <v>92</v>
      </c>
      <c r="F150" s="2"/>
      <c r="G150" s="2" t="s">
        <v>309</v>
      </c>
      <c r="H150" s="2"/>
      <c r="J150" s="51">
        <v>43866</v>
      </c>
      <c r="K150" s="36">
        <f>IF(Table1[[#This Row],[Tanggal]]="","",YEAR(Table1[[#This Row],[Tanggal]]))</f>
        <v>2020</v>
      </c>
      <c r="L150" s="36">
        <f>IF(Table1[[#This Row],[Tanggal]]="","",YEAR(Table1[[#This Row],[Tanggal]]))</f>
        <v>2020</v>
      </c>
      <c r="M150" s="37" t="str">
        <f>_xlfn.IFNA(INDEX(Data!$D:$D,MATCH(Table1[[#This Row],[Entry Type]],Data!$E:$E,0)),"")</f>
        <v>Blankspot</v>
      </c>
      <c r="N150" s="50" t="str">
        <f>IF(Table1[[#This Row],[Tanggal]]="","","Jaringan")</f>
        <v>Jaringan</v>
      </c>
      <c r="O150" s="1"/>
    </row>
    <row r="151" spans="2:15" x14ac:dyDescent="0.25">
      <c r="B151" s="4" t="str">
        <f>_xlfn.IFNA(INDEX(Data!$B:$B,MATCH(Table1[[#This Row],[Desa/Kelurahan]],Data!$C:$C,0)),"")</f>
        <v>SILUQ NGURAI</v>
      </c>
      <c r="C151" s="1" t="s">
        <v>279</v>
      </c>
      <c r="D151" s="2" t="s">
        <v>75</v>
      </c>
      <c r="E151" s="2" t="s">
        <v>85</v>
      </c>
      <c r="F151" s="2"/>
      <c r="G151" s="2" t="s">
        <v>309</v>
      </c>
      <c r="H151" s="2"/>
      <c r="J151" s="51">
        <v>43866</v>
      </c>
      <c r="K151" s="36">
        <f>IF(Table1[[#This Row],[Tanggal]]="","",YEAR(Table1[[#This Row],[Tanggal]]))</f>
        <v>2020</v>
      </c>
      <c r="L151" s="36">
        <f>IF(Table1[[#This Row],[Tanggal]]="","",YEAR(Table1[[#This Row],[Tanggal]]))</f>
        <v>2020</v>
      </c>
      <c r="M151" s="37" t="str">
        <f>_xlfn.IFNA(INDEX(Data!$D:$D,MATCH(Table1[[#This Row],[Entry Type]],Data!$E:$E,0)),"")</f>
        <v>Lemah</v>
      </c>
      <c r="N151" s="50" t="str">
        <f>IF(Table1[[#This Row],[Tanggal]]="","","Jaringan")</f>
        <v>Jaringan</v>
      </c>
      <c r="O151" s="1"/>
    </row>
    <row r="152" spans="2:15" x14ac:dyDescent="0.25">
      <c r="B152" s="4" t="str">
        <f>_xlfn.IFNA(INDEX(Data!$B:$B,MATCH(Table1[[#This Row],[Desa/Kelurahan]],Data!$C:$C,0)),"")</f>
        <v>SILUQ NGURAI</v>
      </c>
      <c r="C152" s="1" t="s">
        <v>271</v>
      </c>
      <c r="D152" s="2" t="s">
        <v>92</v>
      </c>
      <c r="E152" s="2" t="s">
        <v>92</v>
      </c>
      <c r="F152" s="2"/>
      <c r="G152" s="2" t="s">
        <v>309</v>
      </c>
      <c r="H152" s="2"/>
      <c r="J152" s="51">
        <v>43866</v>
      </c>
      <c r="K152" s="36">
        <f>IF(Table1[[#This Row],[Tanggal]]="","",YEAR(Table1[[#This Row],[Tanggal]]))</f>
        <v>2020</v>
      </c>
      <c r="L152" s="36">
        <f>IF(Table1[[#This Row],[Tanggal]]="","",YEAR(Table1[[#This Row],[Tanggal]]))</f>
        <v>2020</v>
      </c>
      <c r="M152" s="37" t="str">
        <f>_xlfn.IFNA(INDEX(Data!$D:$D,MATCH(Table1[[#This Row],[Entry Type]],Data!$E:$E,0)),"")</f>
        <v>Blankspot</v>
      </c>
      <c r="N152" s="50" t="str">
        <f>IF(Table1[[#This Row],[Tanggal]]="","","Jaringan")</f>
        <v>Jaringan</v>
      </c>
      <c r="O152" s="1"/>
    </row>
    <row r="153" spans="2:15" x14ac:dyDescent="0.25">
      <c r="B153" s="4" t="str">
        <f>_xlfn.IFNA(INDEX(Data!$B:$B,MATCH(Table1[[#This Row],[Desa/Kelurahan]],Data!$C:$C,0)),"")</f>
        <v>SILUQ NGURAI</v>
      </c>
      <c r="C153" s="1" t="s">
        <v>284</v>
      </c>
      <c r="D153" s="2" t="s">
        <v>75</v>
      </c>
      <c r="E153" s="2" t="s">
        <v>70</v>
      </c>
      <c r="F153" s="2"/>
      <c r="G153" s="2" t="s">
        <v>309</v>
      </c>
      <c r="H153" s="2"/>
      <c r="J153" s="51">
        <v>43866</v>
      </c>
      <c r="K153" s="36">
        <f>IF(Table1[[#This Row],[Tanggal]]="","",YEAR(Table1[[#This Row],[Tanggal]]))</f>
        <v>2020</v>
      </c>
      <c r="L153" s="36">
        <f>IF(Table1[[#This Row],[Tanggal]]="","",YEAR(Table1[[#This Row],[Tanggal]]))</f>
        <v>2020</v>
      </c>
      <c r="M153" s="37" t="str">
        <f>_xlfn.IFNA(INDEX(Data!$D:$D,MATCH(Table1[[#This Row],[Entry Type]],Data!$E:$E,0)),"")</f>
        <v>Coverage</v>
      </c>
      <c r="N153" s="50" t="str">
        <f>IF(Table1[[#This Row],[Tanggal]]="","","Jaringan")</f>
        <v>Jaringan</v>
      </c>
      <c r="O153" s="1"/>
    </row>
    <row r="154" spans="2:15" x14ac:dyDescent="0.25">
      <c r="B154" s="4" t="str">
        <f>_xlfn.IFNA(INDEX(Data!$B:$B,MATCH(Table1[[#This Row],[Desa/Kelurahan]],Data!$C:$C,0)),"")</f>
        <v>SILUQ NGURAI</v>
      </c>
      <c r="C154" s="1" t="s">
        <v>277</v>
      </c>
      <c r="D154" s="2" t="s">
        <v>92</v>
      </c>
      <c r="E154" s="2" t="s">
        <v>92</v>
      </c>
      <c r="F154" s="2"/>
      <c r="G154" s="2" t="s">
        <v>309</v>
      </c>
      <c r="H154" s="2"/>
      <c r="J154" s="51">
        <v>43866</v>
      </c>
      <c r="K154" s="36">
        <f>IF(Table1[[#This Row],[Tanggal]]="","",YEAR(Table1[[#This Row],[Tanggal]]))</f>
        <v>2020</v>
      </c>
      <c r="L154" s="36">
        <f>IF(Table1[[#This Row],[Tanggal]]="","",YEAR(Table1[[#This Row],[Tanggal]]))</f>
        <v>2020</v>
      </c>
      <c r="M154" s="37" t="str">
        <f>_xlfn.IFNA(INDEX(Data!$D:$D,MATCH(Table1[[#This Row],[Entry Type]],Data!$E:$E,0)),"")</f>
        <v>Blankspot</v>
      </c>
      <c r="N154" s="50" t="str">
        <f>IF(Table1[[#This Row],[Tanggal]]="","","Jaringan")</f>
        <v>Jaringan</v>
      </c>
      <c r="O154" s="1"/>
    </row>
    <row r="155" spans="2:15" x14ac:dyDescent="0.25">
      <c r="B155" s="4" t="str">
        <f>_xlfn.IFNA(INDEX(Data!$B:$B,MATCH(Table1[[#This Row],[Desa/Kelurahan]],Data!$C:$C,0)),"")</f>
        <v>SILUQ NGURAI</v>
      </c>
      <c r="C155" s="1" t="s">
        <v>282</v>
      </c>
      <c r="D155" s="2" t="s">
        <v>92</v>
      </c>
      <c r="E155" s="2" t="s">
        <v>92</v>
      </c>
      <c r="F155" s="2"/>
      <c r="G155" s="2" t="s">
        <v>309</v>
      </c>
      <c r="H155" s="2"/>
      <c r="J155" s="51">
        <v>43866</v>
      </c>
      <c r="K155" s="36">
        <f>IF(Table1[[#This Row],[Tanggal]]="","",YEAR(Table1[[#This Row],[Tanggal]]))</f>
        <v>2020</v>
      </c>
      <c r="L155" s="36">
        <f>IF(Table1[[#This Row],[Tanggal]]="","",YEAR(Table1[[#This Row],[Tanggal]]))</f>
        <v>2020</v>
      </c>
      <c r="M155" s="37" t="str">
        <f>_xlfn.IFNA(INDEX(Data!$D:$D,MATCH(Table1[[#This Row],[Entry Type]],Data!$E:$E,0)),"")</f>
        <v>Blankspot</v>
      </c>
      <c r="N155" s="50" t="str">
        <f>IF(Table1[[#This Row],[Tanggal]]="","","Jaringan")</f>
        <v>Jaringan</v>
      </c>
      <c r="O155" s="1"/>
    </row>
    <row r="156" spans="2:15" ht="30" x14ac:dyDescent="0.25">
      <c r="B156" s="4" t="str">
        <f>_xlfn.IFNA(INDEX(Data!$B:$B,MATCH(Table1[[#This Row],[Desa/Kelurahan]],Data!$C:$C,0)),"")</f>
        <v>SILUQ NGURAI</v>
      </c>
      <c r="C156" s="1" t="s">
        <v>281</v>
      </c>
      <c r="D156" s="2" t="s">
        <v>75</v>
      </c>
      <c r="E156" s="2" t="s">
        <v>70</v>
      </c>
      <c r="F156" s="2"/>
      <c r="G156" s="2" t="s">
        <v>309</v>
      </c>
      <c r="H156" s="2"/>
      <c r="J156" s="51">
        <v>43866</v>
      </c>
      <c r="K156" s="36">
        <f>IF(Table1[[#This Row],[Tanggal]]="","",YEAR(Table1[[#This Row],[Tanggal]]))</f>
        <v>2020</v>
      </c>
      <c r="L156" s="36">
        <f>IF(Table1[[#This Row],[Tanggal]]="","",YEAR(Table1[[#This Row],[Tanggal]]))</f>
        <v>2020</v>
      </c>
      <c r="M156" s="37" t="str">
        <f>_xlfn.IFNA(INDEX(Data!$D:$D,MATCH(Table1[[#This Row],[Entry Type]],Data!$E:$E,0)),"")</f>
        <v>Coverage</v>
      </c>
      <c r="N156" s="50" t="str">
        <f>IF(Table1[[#This Row],[Tanggal]]="","","Jaringan")</f>
        <v>Jaringan</v>
      </c>
      <c r="O156" s="1"/>
    </row>
    <row r="157" spans="2:15" ht="30" x14ac:dyDescent="0.25">
      <c r="B157" s="4" t="str">
        <f>_xlfn.IFNA(INDEX(Data!$B:$B,MATCH(Table1[[#This Row],[Desa/Kelurahan]],Data!$C:$C,0)),"")</f>
        <v>SILUQ NGURAI</v>
      </c>
      <c r="C157" s="1" t="s">
        <v>270</v>
      </c>
      <c r="D157" s="2" t="s">
        <v>75</v>
      </c>
      <c r="E157" s="2" t="s">
        <v>70</v>
      </c>
      <c r="F157" s="2"/>
      <c r="G157" s="2" t="s">
        <v>309</v>
      </c>
      <c r="H157" s="2"/>
      <c r="J157" s="51">
        <v>43866</v>
      </c>
      <c r="K157" s="36">
        <f>IF(Table1[[#This Row],[Tanggal]]="","",YEAR(Table1[[#This Row],[Tanggal]]))</f>
        <v>2020</v>
      </c>
      <c r="L157" s="36">
        <f>IF(Table1[[#This Row],[Tanggal]]="","",YEAR(Table1[[#This Row],[Tanggal]]))</f>
        <v>2020</v>
      </c>
      <c r="M157" s="37" t="str">
        <f>_xlfn.IFNA(INDEX(Data!$D:$D,MATCH(Table1[[#This Row],[Entry Type]],Data!$E:$E,0)),"")</f>
        <v>Coverage</v>
      </c>
      <c r="N157" s="50" t="str">
        <f>IF(Table1[[#This Row],[Tanggal]]="","","Jaringan")</f>
        <v>Jaringan</v>
      </c>
      <c r="O157" s="1"/>
    </row>
    <row r="158" spans="2:15" x14ac:dyDescent="0.25">
      <c r="B158" s="4" t="str">
        <f>_xlfn.IFNA(INDEX(Data!$B:$B,MATCH(Table1[[#This Row],[Desa/Kelurahan]],Data!$C:$C,0)),"")</f>
        <v>SILUQ NGURAI</v>
      </c>
      <c r="C158" s="1" t="s">
        <v>274</v>
      </c>
      <c r="D158" s="2" t="s">
        <v>75</v>
      </c>
      <c r="E158" s="2" t="s">
        <v>70</v>
      </c>
      <c r="F158" s="2"/>
      <c r="G158" s="2" t="s">
        <v>309</v>
      </c>
      <c r="H158" s="2"/>
      <c r="J158" s="51">
        <v>43866</v>
      </c>
      <c r="K158" s="36">
        <f>IF(Table1[[#This Row],[Tanggal]]="","",YEAR(Table1[[#This Row],[Tanggal]]))</f>
        <v>2020</v>
      </c>
      <c r="L158" s="36">
        <f>IF(Table1[[#This Row],[Tanggal]]="","",YEAR(Table1[[#This Row],[Tanggal]]))</f>
        <v>2020</v>
      </c>
      <c r="M158" s="37" t="str">
        <f>_xlfn.IFNA(INDEX(Data!$D:$D,MATCH(Table1[[#This Row],[Entry Type]],Data!$E:$E,0)),"")</f>
        <v>Coverage</v>
      </c>
      <c r="N158" s="50" t="str">
        <f>IF(Table1[[#This Row],[Tanggal]]="","","Jaringan")</f>
        <v>Jaringan</v>
      </c>
      <c r="O158" s="1"/>
    </row>
    <row r="159" spans="2:15" x14ac:dyDescent="0.25">
      <c r="B159" s="4" t="str">
        <f>_xlfn.IFNA(INDEX(Data!$B:$B,MATCH(Table1[[#This Row],[Desa/Kelurahan]],Data!$C:$C,0)),"")</f>
        <v>SILUQ NGURAI</v>
      </c>
      <c r="C159" s="1" t="s">
        <v>276</v>
      </c>
      <c r="D159" s="2" t="s">
        <v>75</v>
      </c>
      <c r="E159" s="2" t="s">
        <v>85</v>
      </c>
      <c r="F159" s="2"/>
      <c r="G159" s="2" t="s">
        <v>309</v>
      </c>
      <c r="H159" s="2"/>
      <c r="J159" s="51">
        <v>43866</v>
      </c>
      <c r="K159" s="36">
        <f>IF(Table1[[#This Row],[Tanggal]]="","",YEAR(Table1[[#This Row],[Tanggal]]))</f>
        <v>2020</v>
      </c>
      <c r="L159" s="36">
        <f>IF(Table1[[#This Row],[Tanggal]]="","",YEAR(Table1[[#This Row],[Tanggal]]))</f>
        <v>2020</v>
      </c>
      <c r="M159" s="37" t="str">
        <f>_xlfn.IFNA(INDEX(Data!$D:$D,MATCH(Table1[[#This Row],[Entry Type]],Data!$E:$E,0)),"")</f>
        <v>Lemah</v>
      </c>
      <c r="N159" s="50" t="str">
        <f>IF(Table1[[#This Row],[Tanggal]]="","","Jaringan")</f>
        <v>Jaringan</v>
      </c>
      <c r="O159" s="1"/>
    </row>
    <row r="160" spans="2:15" x14ac:dyDescent="0.25">
      <c r="B160" s="4" t="str">
        <f>_xlfn.IFNA(INDEX(Data!$B:$B,MATCH(Table1[[#This Row],[Desa/Kelurahan]],Data!$C:$C,0)),"")</f>
        <v>BENTIAN BESAR</v>
      </c>
      <c r="C160" s="1" t="s">
        <v>137</v>
      </c>
      <c r="D160" s="2" t="s">
        <v>92</v>
      </c>
      <c r="E160" s="2" t="s">
        <v>92</v>
      </c>
      <c r="F160" s="2"/>
      <c r="G160" s="2" t="s">
        <v>309</v>
      </c>
      <c r="H160" s="2"/>
      <c r="J160" s="51">
        <v>43866</v>
      </c>
      <c r="K160" s="36">
        <f>IF(Table1[[#This Row],[Tanggal]]="","",YEAR(Table1[[#This Row],[Tanggal]]))</f>
        <v>2020</v>
      </c>
      <c r="L160" s="36">
        <f>IF(Table1[[#This Row],[Tanggal]]="","",YEAR(Table1[[#This Row],[Tanggal]]))</f>
        <v>2020</v>
      </c>
      <c r="M160" s="37" t="str">
        <f>_xlfn.IFNA(INDEX(Data!$D:$D,MATCH(Table1[[#This Row],[Entry Type]],Data!$E:$E,0)),"")</f>
        <v>Blankspot</v>
      </c>
      <c r="N160" s="50" t="str">
        <f>IF(Table1[[#This Row],[Tanggal]]="","","Jaringan")</f>
        <v>Jaringan</v>
      </c>
      <c r="O160" s="1"/>
    </row>
    <row r="161" spans="2:15" x14ac:dyDescent="0.25">
      <c r="B161" s="4" t="str">
        <f>_xlfn.IFNA(INDEX(Data!$B:$B,MATCH(Table1[[#This Row],[Desa/Kelurahan]],Data!$C:$C,0)),"")</f>
        <v>BENTIAN BESAR</v>
      </c>
      <c r="C161" s="1" t="s">
        <v>138</v>
      </c>
      <c r="D161" s="2" t="s">
        <v>75</v>
      </c>
      <c r="E161" s="2" t="s">
        <v>70</v>
      </c>
      <c r="F161" s="2"/>
      <c r="G161" s="2" t="s">
        <v>309</v>
      </c>
      <c r="H161" s="2"/>
      <c r="J161" s="51">
        <v>43866</v>
      </c>
      <c r="K161" s="36">
        <f>IF(Table1[[#This Row],[Tanggal]]="","",YEAR(Table1[[#This Row],[Tanggal]]))</f>
        <v>2020</v>
      </c>
      <c r="L161" s="36">
        <f>IF(Table1[[#This Row],[Tanggal]]="","",YEAR(Table1[[#This Row],[Tanggal]]))</f>
        <v>2020</v>
      </c>
      <c r="M161" s="37" t="str">
        <f>_xlfn.IFNA(INDEX(Data!$D:$D,MATCH(Table1[[#This Row],[Entry Type]],Data!$E:$E,0)),"")</f>
        <v>Coverage</v>
      </c>
      <c r="N161" s="50" t="str">
        <f>IF(Table1[[#This Row],[Tanggal]]="","","Jaringan")</f>
        <v>Jaringan</v>
      </c>
      <c r="O161" s="1"/>
    </row>
    <row r="162" spans="2:15" x14ac:dyDescent="0.25">
      <c r="B162" s="4" t="str">
        <f>_xlfn.IFNA(INDEX(Data!$B:$B,MATCH(Table1[[#This Row],[Desa/Kelurahan]],Data!$C:$C,0)),"")</f>
        <v>BENTIAN BESAR</v>
      </c>
      <c r="C162" s="1" t="s">
        <v>131</v>
      </c>
      <c r="D162" s="2" t="s">
        <v>92</v>
      </c>
      <c r="E162" s="2" t="s">
        <v>92</v>
      </c>
      <c r="F162" s="2"/>
      <c r="G162" s="2" t="s">
        <v>309</v>
      </c>
      <c r="H162" s="2"/>
      <c r="J162" s="51">
        <v>43866</v>
      </c>
      <c r="K162" s="36">
        <f>IF(Table1[[#This Row],[Tanggal]]="","",YEAR(Table1[[#This Row],[Tanggal]]))</f>
        <v>2020</v>
      </c>
      <c r="L162" s="36">
        <f>IF(Table1[[#This Row],[Tanggal]]="","",YEAR(Table1[[#This Row],[Tanggal]]))</f>
        <v>2020</v>
      </c>
      <c r="M162" s="37" t="str">
        <f>_xlfn.IFNA(INDEX(Data!$D:$D,MATCH(Table1[[#This Row],[Entry Type]],Data!$E:$E,0)),"")</f>
        <v>Blankspot</v>
      </c>
      <c r="N162" s="50" t="str">
        <f>IF(Table1[[#This Row],[Tanggal]]="","","Jaringan")</f>
        <v>Jaringan</v>
      </c>
      <c r="O162" s="1"/>
    </row>
    <row r="163" spans="2:15" x14ac:dyDescent="0.25">
      <c r="B163" s="4" t="str">
        <f>_xlfn.IFNA(INDEX(Data!$B:$B,MATCH(Table1[[#This Row],[Desa/Kelurahan]],Data!$C:$C,0)),"")</f>
        <v>BENTIAN BESAR</v>
      </c>
      <c r="C163" s="1" t="s">
        <v>132</v>
      </c>
      <c r="D163" s="2" t="s">
        <v>75</v>
      </c>
      <c r="E163" s="2" t="s">
        <v>85</v>
      </c>
      <c r="F163" s="2"/>
      <c r="G163" s="2" t="s">
        <v>309</v>
      </c>
      <c r="H163" s="2"/>
      <c r="J163" s="51">
        <v>43866</v>
      </c>
      <c r="K163" s="36">
        <f>IF(Table1[[#This Row],[Tanggal]]="","",YEAR(Table1[[#This Row],[Tanggal]]))</f>
        <v>2020</v>
      </c>
      <c r="L163" s="36">
        <f>IF(Table1[[#This Row],[Tanggal]]="","",YEAR(Table1[[#This Row],[Tanggal]]))</f>
        <v>2020</v>
      </c>
      <c r="M163" s="37" t="str">
        <f>_xlfn.IFNA(INDEX(Data!$D:$D,MATCH(Table1[[#This Row],[Entry Type]],Data!$E:$E,0)),"")</f>
        <v>Lemah</v>
      </c>
      <c r="N163" s="50" t="str">
        <f>IF(Table1[[#This Row],[Tanggal]]="","","Jaringan")</f>
        <v>Jaringan</v>
      </c>
      <c r="O163" s="1"/>
    </row>
    <row r="164" spans="2:15" x14ac:dyDescent="0.25">
      <c r="B164" s="4" t="str">
        <f>_xlfn.IFNA(INDEX(Data!$B:$B,MATCH(Table1[[#This Row],[Desa/Kelurahan]],Data!$C:$C,0)),"")</f>
        <v>BENTIAN BESAR</v>
      </c>
      <c r="C164" s="1" t="s">
        <v>130</v>
      </c>
      <c r="D164" s="2" t="s">
        <v>75</v>
      </c>
      <c r="E164" s="2" t="s">
        <v>85</v>
      </c>
      <c r="F164" s="2"/>
      <c r="G164" s="2" t="s">
        <v>309</v>
      </c>
      <c r="H164" s="2"/>
      <c r="J164" s="51">
        <v>43866</v>
      </c>
      <c r="K164" s="36">
        <f>IF(Table1[[#This Row],[Tanggal]]="","",YEAR(Table1[[#This Row],[Tanggal]]))</f>
        <v>2020</v>
      </c>
      <c r="L164" s="36">
        <f>IF(Table1[[#This Row],[Tanggal]]="","",YEAR(Table1[[#This Row],[Tanggal]]))</f>
        <v>2020</v>
      </c>
      <c r="M164" s="37" t="str">
        <f>_xlfn.IFNA(INDEX(Data!$D:$D,MATCH(Table1[[#This Row],[Entry Type]],Data!$E:$E,0)),"")</f>
        <v>Lemah</v>
      </c>
      <c r="N164" s="50" t="str">
        <f>IF(Table1[[#This Row],[Tanggal]]="","","Jaringan")</f>
        <v>Jaringan</v>
      </c>
      <c r="O164" s="1"/>
    </row>
    <row r="165" spans="2:15" x14ac:dyDescent="0.25">
      <c r="B165" s="4" t="str">
        <f>_xlfn.IFNA(INDEX(Data!$B:$B,MATCH(Table1[[#This Row],[Desa/Kelurahan]],Data!$C:$C,0)),"")</f>
        <v>BENTIAN BESAR</v>
      </c>
      <c r="C165" s="1" t="s">
        <v>136</v>
      </c>
      <c r="D165" s="2" t="s">
        <v>75</v>
      </c>
      <c r="E165" s="2" t="s">
        <v>85</v>
      </c>
      <c r="F165" s="2"/>
      <c r="G165" s="2" t="s">
        <v>309</v>
      </c>
      <c r="H165" s="2"/>
      <c r="J165" s="51">
        <v>43866</v>
      </c>
      <c r="K165" s="36">
        <f>IF(Table1[[#This Row],[Tanggal]]="","",YEAR(Table1[[#This Row],[Tanggal]]))</f>
        <v>2020</v>
      </c>
      <c r="L165" s="36">
        <f>IF(Table1[[#This Row],[Tanggal]]="","",YEAR(Table1[[#This Row],[Tanggal]]))</f>
        <v>2020</v>
      </c>
      <c r="M165" s="37" t="str">
        <f>_xlfn.IFNA(INDEX(Data!$D:$D,MATCH(Table1[[#This Row],[Entry Type]],Data!$E:$E,0)),"")</f>
        <v>Lemah</v>
      </c>
      <c r="N165" s="50" t="str">
        <f>IF(Table1[[#This Row],[Tanggal]]="","","Jaringan")</f>
        <v>Jaringan</v>
      </c>
      <c r="O165" s="1"/>
    </row>
    <row r="166" spans="2:15" x14ac:dyDescent="0.25">
      <c r="B166" s="4" t="str">
        <f>_xlfn.IFNA(INDEX(Data!$B:$B,MATCH(Table1[[#This Row],[Desa/Kelurahan]],Data!$C:$C,0)),"")</f>
        <v>BENTIAN BESAR</v>
      </c>
      <c r="C166" s="1" t="s">
        <v>134</v>
      </c>
      <c r="D166" s="2" t="s">
        <v>75</v>
      </c>
      <c r="E166" s="2" t="s">
        <v>85</v>
      </c>
      <c r="F166" s="2"/>
      <c r="G166" s="2" t="s">
        <v>309</v>
      </c>
      <c r="H166" s="2"/>
      <c r="J166" s="51">
        <v>43866</v>
      </c>
      <c r="K166" s="36">
        <f>IF(Table1[[#This Row],[Tanggal]]="","",YEAR(Table1[[#This Row],[Tanggal]]))</f>
        <v>2020</v>
      </c>
      <c r="L166" s="36">
        <f>IF(Table1[[#This Row],[Tanggal]]="","",YEAR(Table1[[#This Row],[Tanggal]]))</f>
        <v>2020</v>
      </c>
      <c r="M166" s="37" t="str">
        <f>_xlfn.IFNA(INDEX(Data!$D:$D,MATCH(Table1[[#This Row],[Entry Type]],Data!$E:$E,0)),"")</f>
        <v>Lemah</v>
      </c>
      <c r="N166" s="50" t="str">
        <f>IF(Table1[[#This Row],[Tanggal]]="","","Jaringan")</f>
        <v>Jaringan</v>
      </c>
      <c r="O166" s="1"/>
    </row>
    <row r="167" spans="2:15" x14ac:dyDescent="0.25">
      <c r="B167" s="4" t="str">
        <f>_xlfn.IFNA(INDEX(Data!$B:$B,MATCH(Table1[[#This Row],[Desa/Kelurahan]],Data!$C:$C,0)),"")</f>
        <v>BENTIAN BESAR</v>
      </c>
      <c r="C167" s="1" t="s">
        <v>135</v>
      </c>
      <c r="D167" s="2" t="s">
        <v>75</v>
      </c>
      <c r="E167" s="2" t="s">
        <v>85</v>
      </c>
      <c r="F167" s="2"/>
      <c r="G167" s="2" t="s">
        <v>309</v>
      </c>
      <c r="H167" s="2"/>
      <c r="J167" s="51">
        <v>43866</v>
      </c>
      <c r="K167" s="36">
        <f>IF(Table1[[#This Row],[Tanggal]]="","",YEAR(Table1[[#This Row],[Tanggal]]))</f>
        <v>2020</v>
      </c>
      <c r="L167" s="36">
        <f>IF(Table1[[#This Row],[Tanggal]]="","",YEAR(Table1[[#This Row],[Tanggal]]))</f>
        <v>2020</v>
      </c>
      <c r="M167" s="37" t="str">
        <f>_xlfn.IFNA(INDEX(Data!$D:$D,MATCH(Table1[[#This Row],[Entry Type]],Data!$E:$E,0)),"")</f>
        <v>Lemah</v>
      </c>
      <c r="N167" s="50" t="str">
        <f>IF(Table1[[#This Row],[Tanggal]]="","","Jaringan")</f>
        <v>Jaringan</v>
      </c>
      <c r="O167" s="1"/>
    </row>
    <row r="168" spans="2:15" x14ac:dyDescent="0.25">
      <c r="B168" s="4" t="str">
        <f>_xlfn.IFNA(INDEX(Data!$B:$B,MATCH(Table1[[#This Row],[Desa/Kelurahan]],Data!$C:$C,0)),"")</f>
        <v>BENTIAN BESAR</v>
      </c>
      <c r="C168" s="1" t="s">
        <v>133</v>
      </c>
      <c r="D168" s="2" t="s">
        <v>92</v>
      </c>
      <c r="E168" s="2" t="s">
        <v>92</v>
      </c>
      <c r="F168" s="2"/>
      <c r="G168" s="2" t="s">
        <v>309</v>
      </c>
      <c r="H168" s="2"/>
      <c r="J168" s="51">
        <v>43866</v>
      </c>
      <c r="K168" s="36">
        <f>IF(Table1[[#This Row],[Tanggal]]="","",YEAR(Table1[[#This Row],[Tanggal]]))</f>
        <v>2020</v>
      </c>
      <c r="L168" s="36">
        <f>IF(Table1[[#This Row],[Tanggal]]="","",YEAR(Table1[[#This Row],[Tanggal]]))</f>
        <v>2020</v>
      </c>
      <c r="M168" s="37" t="str">
        <f>_xlfn.IFNA(INDEX(Data!$D:$D,MATCH(Table1[[#This Row],[Entry Type]],Data!$E:$E,0)),"")</f>
        <v>Blankspot</v>
      </c>
      <c r="N168" s="50" t="str">
        <f>IF(Table1[[#This Row],[Tanggal]]="","","Jaringan")</f>
        <v>Jaringan</v>
      </c>
      <c r="O168" s="1"/>
    </row>
    <row r="169" spans="2:15" x14ac:dyDescent="0.25">
      <c r="B169" s="4" t="str">
        <f>_xlfn.IFNA(INDEX(Data!$B:$B,MATCH(Table1[[#This Row],[Desa/Kelurahan]],Data!$C:$C,0)),"")</f>
        <v>JEMPANG</v>
      </c>
      <c r="C169" s="1" t="s">
        <v>173</v>
      </c>
      <c r="D169" s="2" t="s">
        <v>75</v>
      </c>
      <c r="E169" s="2" t="s">
        <v>85</v>
      </c>
      <c r="F169" s="2"/>
      <c r="G169" s="2" t="s">
        <v>309</v>
      </c>
      <c r="H169" s="2"/>
      <c r="J169" s="51">
        <v>43866</v>
      </c>
      <c r="K169" s="36">
        <f>IF(Table1[[#This Row],[Tanggal]]="","",YEAR(Table1[[#This Row],[Tanggal]]))</f>
        <v>2020</v>
      </c>
      <c r="L169" s="36">
        <f>IF(Table1[[#This Row],[Tanggal]]="","",YEAR(Table1[[#This Row],[Tanggal]]))</f>
        <v>2020</v>
      </c>
      <c r="M169" s="37" t="str">
        <f>_xlfn.IFNA(INDEX(Data!$D:$D,MATCH(Table1[[#This Row],[Entry Type]],Data!$E:$E,0)),"")</f>
        <v>Lemah</v>
      </c>
      <c r="N169" s="50" t="str">
        <f>IF(Table1[[#This Row],[Tanggal]]="","","Jaringan")</f>
        <v>Jaringan</v>
      </c>
      <c r="O169" s="1"/>
    </row>
    <row r="170" spans="2:15" x14ac:dyDescent="0.25">
      <c r="B170" s="4" t="str">
        <f>_xlfn.IFNA(INDEX(Data!$B:$B,MATCH(Table1[[#This Row],[Desa/Kelurahan]],Data!$C:$C,0)),"")</f>
        <v>JEMPANG</v>
      </c>
      <c r="C170" s="1" t="s">
        <v>183</v>
      </c>
      <c r="D170" s="2" t="s">
        <v>75</v>
      </c>
      <c r="E170" s="2" t="s">
        <v>70</v>
      </c>
      <c r="F170" s="2"/>
      <c r="G170" s="2" t="s">
        <v>309</v>
      </c>
      <c r="H170" s="2"/>
      <c r="J170" s="51">
        <v>43866</v>
      </c>
      <c r="K170" s="36">
        <f>IF(Table1[[#This Row],[Tanggal]]="","",YEAR(Table1[[#This Row],[Tanggal]]))</f>
        <v>2020</v>
      </c>
      <c r="L170" s="36">
        <f>IF(Table1[[#This Row],[Tanggal]]="","",YEAR(Table1[[#This Row],[Tanggal]]))</f>
        <v>2020</v>
      </c>
      <c r="M170" s="37" t="str">
        <f>_xlfn.IFNA(INDEX(Data!$D:$D,MATCH(Table1[[#This Row],[Entry Type]],Data!$E:$E,0)),"")</f>
        <v>Coverage</v>
      </c>
      <c r="N170" s="50" t="str">
        <f>IF(Table1[[#This Row],[Tanggal]]="","","Jaringan")</f>
        <v>Jaringan</v>
      </c>
      <c r="O170" s="1"/>
    </row>
    <row r="171" spans="2:15" x14ac:dyDescent="0.25">
      <c r="B171" s="4" t="str">
        <f>_xlfn.IFNA(INDEX(Data!$B:$B,MATCH(Table1[[#This Row],[Desa/Kelurahan]],Data!$C:$C,0)),"")</f>
        <v>JEMPANG</v>
      </c>
      <c r="C171" s="1" t="s">
        <v>180</v>
      </c>
      <c r="D171" s="2" t="s">
        <v>75</v>
      </c>
      <c r="E171" s="2" t="s">
        <v>85</v>
      </c>
      <c r="F171" s="2"/>
      <c r="G171" s="2" t="s">
        <v>309</v>
      </c>
      <c r="H171" s="2"/>
      <c r="J171" s="51">
        <v>43866</v>
      </c>
      <c r="K171" s="36">
        <f>IF(Table1[[#This Row],[Tanggal]]="","",YEAR(Table1[[#This Row],[Tanggal]]))</f>
        <v>2020</v>
      </c>
      <c r="L171" s="36">
        <f>IF(Table1[[#This Row],[Tanggal]]="","",YEAR(Table1[[#This Row],[Tanggal]]))</f>
        <v>2020</v>
      </c>
      <c r="M171" s="37" t="str">
        <f>_xlfn.IFNA(INDEX(Data!$D:$D,MATCH(Table1[[#This Row],[Entry Type]],Data!$E:$E,0)),"")</f>
        <v>Lemah</v>
      </c>
      <c r="N171" s="50" t="str">
        <f>IF(Table1[[#This Row],[Tanggal]]="","","Jaringan")</f>
        <v>Jaringan</v>
      </c>
      <c r="O171" s="1"/>
    </row>
    <row r="172" spans="2:15" x14ac:dyDescent="0.25">
      <c r="B172" s="4" t="str">
        <f>_xlfn.IFNA(INDEX(Data!$B:$B,MATCH(Table1[[#This Row],[Desa/Kelurahan]],Data!$C:$C,0)),"")</f>
        <v>JEMPANG</v>
      </c>
      <c r="C172" s="1" t="s">
        <v>178</v>
      </c>
      <c r="D172" s="2" t="s">
        <v>75</v>
      </c>
      <c r="E172" s="2" t="s">
        <v>70</v>
      </c>
      <c r="F172" s="2"/>
      <c r="G172" s="2" t="s">
        <v>309</v>
      </c>
      <c r="H172" s="2"/>
      <c r="J172" s="51">
        <v>43866</v>
      </c>
      <c r="K172" s="36">
        <f>IF(Table1[[#This Row],[Tanggal]]="","",YEAR(Table1[[#This Row],[Tanggal]]))</f>
        <v>2020</v>
      </c>
      <c r="L172" s="36">
        <f>IF(Table1[[#This Row],[Tanggal]]="","",YEAR(Table1[[#This Row],[Tanggal]]))</f>
        <v>2020</v>
      </c>
      <c r="M172" s="37" t="str">
        <f>_xlfn.IFNA(INDEX(Data!$D:$D,MATCH(Table1[[#This Row],[Entry Type]],Data!$E:$E,0)),"")</f>
        <v>Coverage</v>
      </c>
      <c r="N172" s="50" t="str">
        <f>IF(Table1[[#This Row],[Tanggal]]="","","Jaringan")</f>
        <v>Jaringan</v>
      </c>
      <c r="O172" s="1"/>
    </row>
    <row r="173" spans="2:15" x14ac:dyDescent="0.25">
      <c r="B173" s="4" t="str">
        <f>_xlfn.IFNA(INDEX(Data!$B:$B,MATCH(Table1[[#This Row],[Desa/Kelurahan]],Data!$C:$C,0)),"")</f>
        <v>JEMPANG</v>
      </c>
      <c r="C173" s="1" t="s">
        <v>177</v>
      </c>
      <c r="D173" s="2" t="s">
        <v>75</v>
      </c>
      <c r="E173" s="2" t="s">
        <v>70</v>
      </c>
      <c r="F173" s="2"/>
      <c r="G173" s="2" t="s">
        <v>309</v>
      </c>
      <c r="H173" s="2"/>
      <c r="J173" s="51">
        <v>43866</v>
      </c>
      <c r="K173" s="36">
        <f>IF(Table1[[#This Row],[Tanggal]]="","",YEAR(Table1[[#This Row],[Tanggal]]))</f>
        <v>2020</v>
      </c>
      <c r="L173" s="36">
        <f>IF(Table1[[#This Row],[Tanggal]]="","",YEAR(Table1[[#This Row],[Tanggal]]))</f>
        <v>2020</v>
      </c>
      <c r="M173" s="37" t="str">
        <f>_xlfn.IFNA(INDEX(Data!$D:$D,MATCH(Table1[[#This Row],[Entry Type]],Data!$E:$E,0)),"")</f>
        <v>Coverage</v>
      </c>
      <c r="N173" s="50" t="str">
        <f>IF(Table1[[#This Row],[Tanggal]]="","","Jaringan")</f>
        <v>Jaringan</v>
      </c>
      <c r="O173" s="1"/>
    </row>
    <row r="174" spans="2:15" x14ac:dyDescent="0.25">
      <c r="B174" s="4" t="str">
        <f>_xlfn.IFNA(INDEX(Data!$B:$B,MATCH(Table1[[#This Row],[Desa/Kelurahan]],Data!$C:$C,0)),"")</f>
        <v>JEMPANG</v>
      </c>
      <c r="C174" s="1" t="s">
        <v>174</v>
      </c>
      <c r="D174" s="2" t="s">
        <v>75</v>
      </c>
      <c r="E174" s="2" t="s">
        <v>70</v>
      </c>
      <c r="F174" s="2"/>
      <c r="G174" s="2" t="s">
        <v>309</v>
      </c>
      <c r="H174" s="2"/>
      <c r="J174" s="51">
        <v>43866</v>
      </c>
      <c r="K174" s="36">
        <f>IF(Table1[[#This Row],[Tanggal]]="","",YEAR(Table1[[#This Row],[Tanggal]]))</f>
        <v>2020</v>
      </c>
      <c r="L174" s="36">
        <f>IF(Table1[[#This Row],[Tanggal]]="","",YEAR(Table1[[#This Row],[Tanggal]]))</f>
        <v>2020</v>
      </c>
      <c r="M174" s="37" t="str">
        <f>_xlfn.IFNA(INDEX(Data!$D:$D,MATCH(Table1[[#This Row],[Entry Type]],Data!$E:$E,0)),"")</f>
        <v>Coverage</v>
      </c>
      <c r="N174" s="50" t="str">
        <f>IF(Table1[[#This Row],[Tanggal]]="","","Jaringan")</f>
        <v>Jaringan</v>
      </c>
      <c r="O174" s="1"/>
    </row>
    <row r="175" spans="2:15" x14ac:dyDescent="0.25">
      <c r="B175" s="4" t="str">
        <f>_xlfn.IFNA(INDEX(Data!$B:$B,MATCH(Table1[[#This Row],[Desa/Kelurahan]],Data!$C:$C,0)),"")</f>
        <v>JEMPANG</v>
      </c>
      <c r="C175" s="1" t="s">
        <v>172</v>
      </c>
      <c r="D175" s="2" t="s">
        <v>75</v>
      </c>
      <c r="E175" s="2" t="s">
        <v>70</v>
      </c>
      <c r="F175" s="2"/>
      <c r="G175" s="2" t="s">
        <v>309</v>
      </c>
      <c r="H175" s="2"/>
      <c r="J175" s="51">
        <v>43866</v>
      </c>
      <c r="K175" s="36">
        <f>IF(Table1[[#This Row],[Tanggal]]="","",YEAR(Table1[[#This Row],[Tanggal]]))</f>
        <v>2020</v>
      </c>
      <c r="L175" s="36">
        <f>IF(Table1[[#This Row],[Tanggal]]="","",YEAR(Table1[[#This Row],[Tanggal]]))</f>
        <v>2020</v>
      </c>
      <c r="M175" s="37" t="str">
        <f>_xlfn.IFNA(INDEX(Data!$D:$D,MATCH(Table1[[#This Row],[Entry Type]],Data!$E:$E,0)),"")</f>
        <v>Coverage</v>
      </c>
      <c r="N175" s="50" t="str">
        <f>IF(Table1[[#This Row],[Tanggal]]="","","Jaringan")</f>
        <v>Jaringan</v>
      </c>
      <c r="O175" s="1"/>
    </row>
    <row r="176" spans="2:15" x14ac:dyDescent="0.25">
      <c r="B176" s="4" t="str">
        <f>_xlfn.IFNA(INDEX(Data!$B:$B,MATCH(Table1[[#This Row],[Desa/Kelurahan]],Data!$C:$C,0)),"")</f>
        <v>JEMPANG</v>
      </c>
      <c r="C176" s="1" t="s">
        <v>179</v>
      </c>
      <c r="D176" s="2" t="s">
        <v>75</v>
      </c>
      <c r="E176" s="2" t="s">
        <v>85</v>
      </c>
      <c r="F176" s="2"/>
      <c r="G176" s="2" t="s">
        <v>309</v>
      </c>
      <c r="H176" s="2"/>
      <c r="J176" s="51">
        <v>43866</v>
      </c>
      <c r="K176" s="36">
        <f>IF(Table1[[#This Row],[Tanggal]]="","",YEAR(Table1[[#This Row],[Tanggal]]))</f>
        <v>2020</v>
      </c>
      <c r="L176" s="36">
        <f>IF(Table1[[#This Row],[Tanggal]]="","",YEAR(Table1[[#This Row],[Tanggal]]))</f>
        <v>2020</v>
      </c>
      <c r="M176" s="37" t="str">
        <f>_xlfn.IFNA(INDEX(Data!$D:$D,MATCH(Table1[[#This Row],[Entry Type]],Data!$E:$E,0)),"")</f>
        <v>Lemah</v>
      </c>
      <c r="N176" s="50" t="str">
        <f>IF(Table1[[#This Row],[Tanggal]]="","","Jaringan")</f>
        <v>Jaringan</v>
      </c>
      <c r="O176" s="1"/>
    </row>
    <row r="177" spans="2:15" x14ac:dyDescent="0.25">
      <c r="B177" s="4" t="str">
        <f>_xlfn.IFNA(INDEX(Data!$B:$B,MATCH(Table1[[#This Row],[Desa/Kelurahan]],Data!$C:$C,0)),"")</f>
        <v>JEMPANG</v>
      </c>
      <c r="C177" s="1" t="s">
        <v>181</v>
      </c>
      <c r="D177" s="2" t="s">
        <v>75</v>
      </c>
      <c r="E177" s="2" t="s">
        <v>70</v>
      </c>
      <c r="F177" s="2"/>
      <c r="G177" s="2" t="s">
        <v>309</v>
      </c>
      <c r="H177" s="2"/>
      <c r="J177" s="51">
        <v>43866</v>
      </c>
      <c r="K177" s="36">
        <f>IF(Table1[[#This Row],[Tanggal]]="","",YEAR(Table1[[#This Row],[Tanggal]]))</f>
        <v>2020</v>
      </c>
      <c r="L177" s="36">
        <f>IF(Table1[[#This Row],[Tanggal]]="","",YEAR(Table1[[#This Row],[Tanggal]]))</f>
        <v>2020</v>
      </c>
      <c r="M177" s="37" t="str">
        <f>_xlfn.IFNA(INDEX(Data!$D:$D,MATCH(Table1[[#This Row],[Entry Type]],Data!$E:$E,0)),"")</f>
        <v>Coverage</v>
      </c>
      <c r="N177" s="50" t="str">
        <f>IF(Table1[[#This Row],[Tanggal]]="","","Jaringan")</f>
        <v>Jaringan</v>
      </c>
      <c r="O177" s="1"/>
    </row>
    <row r="178" spans="2:15" x14ac:dyDescent="0.25">
      <c r="B178" s="4" t="str">
        <f>_xlfn.IFNA(INDEX(Data!$B:$B,MATCH(Table1[[#This Row],[Desa/Kelurahan]],Data!$C:$C,0)),"")</f>
        <v>JEMPANG</v>
      </c>
      <c r="C178" s="1" t="s">
        <v>176</v>
      </c>
      <c r="D178" s="2" t="s">
        <v>75</v>
      </c>
      <c r="E178" s="2" t="s">
        <v>70</v>
      </c>
      <c r="F178" s="2"/>
      <c r="G178" s="2" t="s">
        <v>309</v>
      </c>
      <c r="H178" s="2"/>
      <c r="J178" s="51">
        <v>43866</v>
      </c>
      <c r="K178" s="36">
        <f>IF(Table1[[#This Row],[Tanggal]]="","",YEAR(Table1[[#This Row],[Tanggal]]))</f>
        <v>2020</v>
      </c>
      <c r="L178" s="36">
        <f>IF(Table1[[#This Row],[Tanggal]]="","",YEAR(Table1[[#This Row],[Tanggal]]))</f>
        <v>2020</v>
      </c>
      <c r="M178" s="37" t="str">
        <f>_xlfn.IFNA(INDEX(Data!$D:$D,MATCH(Table1[[#This Row],[Entry Type]],Data!$E:$E,0)),"")</f>
        <v>Coverage</v>
      </c>
      <c r="N178" s="50" t="str">
        <f>IF(Table1[[#This Row],[Tanggal]]="","","Jaringan")</f>
        <v>Jaringan</v>
      </c>
      <c r="O178" s="1"/>
    </row>
    <row r="179" spans="2:15" x14ac:dyDescent="0.25">
      <c r="B179" s="4" t="str">
        <f>_xlfn.IFNA(INDEX(Data!$B:$B,MATCH(Table1[[#This Row],[Desa/Kelurahan]],Data!$C:$C,0)),"")</f>
        <v>JEMPANG</v>
      </c>
      <c r="C179" s="1" t="s">
        <v>175</v>
      </c>
      <c r="D179" s="2" t="s">
        <v>75</v>
      </c>
      <c r="E179" s="2" t="s">
        <v>70</v>
      </c>
      <c r="F179" s="2"/>
      <c r="G179" s="2" t="s">
        <v>309</v>
      </c>
      <c r="H179" s="2"/>
      <c r="J179" s="51">
        <v>43866</v>
      </c>
      <c r="K179" s="36">
        <f>IF(Table1[[#This Row],[Tanggal]]="","",YEAR(Table1[[#This Row],[Tanggal]]))</f>
        <v>2020</v>
      </c>
      <c r="L179" s="36">
        <f>IF(Table1[[#This Row],[Tanggal]]="","",YEAR(Table1[[#This Row],[Tanggal]]))</f>
        <v>2020</v>
      </c>
      <c r="M179" s="37" t="str">
        <f>_xlfn.IFNA(INDEX(Data!$D:$D,MATCH(Table1[[#This Row],[Entry Type]],Data!$E:$E,0)),"")</f>
        <v>Coverage</v>
      </c>
      <c r="N179" s="50" t="str">
        <f>IF(Table1[[#This Row],[Tanggal]]="","","Jaringan")</f>
        <v>Jaringan</v>
      </c>
      <c r="O179" s="1"/>
    </row>
    <row r="180" spans="2:15" x14ac:dyDescent="0.25">
      <c r="B180" s="4" t="str">
        <f>_xlfn.IFNA(INDEX(Data!$B:$B,MATCH(Table1[[#This Row],[Desa/Kelurahan]],Data!$C:$C,0)),"")</f>
        <v>JEMPANG</v>
      </c>
      <c r="C180" s="1" t="s">
        <v>182</v>
      </c>
      <c r="D180" s="2" t="s">
        <v>75</v>
      </c>
      <c r="E180" s="2" t="s">
        <v>70</v>
      </c>
      <c r="F180" s="2"/>
      <c r="G180" s="2" t="s">
        <v>309</v>
      </c>
      <c r="H180" s="2"/>
      <c r="J180" s="51">
        <v>43866</v>
      </c>
      <c r="K180" s="36">
        <f>IF(Table1[[#This Row],[Tanggal]]="","",YEAR(Table1[[#This Row],[Tanggal]]))</f>
        <v>2020</v>
      </c>
      <c r="L180" s="36">
        <f>IF(Table1[[#This Row],[Tanggal]]="","",YEAR(Table1[[#This Row],[Tanggal]]))</f>
        <v>2020</v>
      </c>
      <c r="M180" s="37" t="str">
        <f>_xlfn.IFNA(INDEX(Data!$D:$D,MATCH(Table1[[#This Row],[Entry Type]],Data!$E:$E,0)),"")</f>
        <v>Coverage</v>
      </c>
      <c r="N180" s="50" t="str">
        <f>IF(Table1[[#This Row],[Tanggal]]="","","Jaringan")</f>
        <v>Jaringan</v>
      </c>
      <c r="O180" s="1"/>
    </row>
    <row r="181" spans="2:15" x14ac:dyDescent="0.25">
      <c r="B181" s="4" t="str">
        <f>_xlfn.IFNA(INDEX(Data!$B:$B,MATCH(Table1[[#This Row],[Desa/Kelurahan]],Data!$C:$C,0)),"")</f>
        <v>BONGAN</v>
      </c>
      <c r="C181" s="1" t="s">
        <v>145</v>
      </c>
      <c r="D181" s="2" t="s">
        <v>75</v>
      </c>
      <c r="E181" s="2" t="s">
        <v>70</v>
      </c>
      <c r="F181" s="2"/>
      <c r="G181" s="2" t="s">
        <v>309</v>
      </c>
      <c r="H181" s="2"/>
      <c r="J181" s="51">
        <v>43866</v>
      </c>
      <c r="K181" s="36">
        <f>IF(Table1[[#This Row],[Tanggal]]="","",YEAR(Table1[[#This Row],[Tanggal]]))</f>
        <v>2020</v>
      </c>
      <c r="L181" s="36">
        <f>IF(Table1[[#This Row],[Tanggal]]="","",YEAR(Table1[[#This Row],[Tanggal]]))</f>
        <v>2020</v>
      </c>
      <c r="M181" s="37" t="str">
        <f>_xlfn.IFNA(INDEX(Data!$D:$D,MATCH(Table1[[#This Row],[Entry Type]],Data!$E:$E,0)),"")</f>
        <v>Coverage</v>
      </c>
      <c r="N181" s="50" t="str">
        <f>IF(Table1[[#This Row],[Tanggal]]="","","Jaringan")</f>
        <v>Jaringan</v>
      </c>
      <c r="O181" s="1"/>
    </row>
    <row r="182" spans="2:15" x14ac:dyDescent="0.25">
      <c r="B182" s="4" t="str">
        <f>_xlfn.IFNA(INDEX(Data!$B:$B,MATCH(Table1[[#This Row],[Desa/Kelurahan]],Data!$C:$C,0)),"")</f>
        <v>BONGAN</v>
      </c>
      <c r="C182" s="1" t="s">
        <v>149</v>
      </c>
      <c r="D182" s="2" t="s">
        <v>92</v>
      </c>
      <c r="E182" s="2" t="s">
        <v>92</v>
      </c>
      <c r="F182" s="2"/>
      <c r="G182" s="2" t="s">
        <v>309</v>
      </c>
      <c r="H182" s="2"/>
      <c r="J182" s="51">
        <v>43866</v>
      </c>
      <c r="K182" s="36">
        <f>IF(Table1[[#This Row],[Tanggal]]="","",YEAR(Table1[[#This Row],[Tanggal]]))</f>
        <v>2020</v>
      </c>
      <c r="L182" s="36">
        <f>IF(Table1[[#This Row],[Tanggal]]="","",YEAR(Table1[[#This Row],[Tanggal]]))</f>
        <v>2020</v>
      </c>
      <c r="M182" s="37" t="str">
        <f>_xlfn.IFNA(INDEX(Data!$D:$D,MATCH(Table1[[#This Row],[Entry Type]],Data!$E:$E,0)),"")</f>
        <v>Blankspot</v>
      </c>
      <c r="N182" s="50" t="str">
        <f>IF(Table1[[#This Row],[Tanggal]]="","","Jaringan")</f>
        <v>Jaringan</v>
      </c>
      <c r="O182" s="1"/>
    </row>
    <row r="183" spans="2:15" x14ac:dyDescent="0.25">
      <c r="B183" s="4" t="str">
        <f>_xlfn.IFNA(INDEX(Data!$B:$B,MATCH(Table1[[#This Row],[Desa/Kelurahan]],Data!$C:$C,0)),"")</f>
        <v>BONGAN</v>
      </c>
      <c r="C183" s="1" t="s">
        <v>150</v>
      </c>
      <c r="D183" s="2" t="s">
        <v>92</v>
      </c>
      <c r="E183" s="2" t="s">
        <v>92</v>
      </c>
      <c r="F183" s="2"/>
      <c r="G183" s="2" t="s">
        <v>309</v>
      </c>
      <c r="H183" s="2"/>
      <c r="J183" s="51">
        <v>43866</v>
      </c>
      <c r="K183" s="36">
        <f>IF(Table1[[#This Row],[Tanggal]]="","",YEAR(Table1[[#This Row],[Tanggal]]))</f>
        <v>2020</v>
      </c>
      <c r="L183" s="36">
        <f>IF(Table1[[#This Row],[Tanggal]]="","",YEAR(Table1[[#This Row],[Tanggal]]))</f>
        <v>2020</v>
      </c>
      <c r="M183" s="37" t="str">
        <f>_xlfn.IFNA(INDEX(Data!$D:$D,MATCH(Table1[[#This Row],[Entry Type]],Data!$E:$E,0)),"")</f>
        <v>Blankspot</v>
      </c>
      <c r="N183" s="50" t="str">
        <f>IF(Table1[[#This Row],[Tanggal]]="","","Jaringan")</f>
        <v>Jaringan</v>
      </c>
      <c r="O183" s="1"/>
    </row>
    <row r="184" spans="2:15" x14ac:dyDescent="0.25">
      <c r="B184" s="4" t="str">
        <f>_xlfn.IFNA(INDEX(Data!$B:$B,MATCH(Table1[[#This Row],[Desa/Kelurahan]],Data!$C:$C,0)),"")</f>
        <v>BONGAN</v>
      </c>
      <c r="C184" s="1" t="s">
        <v>140</v>
      </c>
      <c r="D184" s="2" t="s">
        <v>75</v>
      </c>
      <c r="E184" s="2" t="s">
        <v>70</v>
      </c>
      <c r="F184" s="2"/>
      <c r="G184" s="2" t="s">
        <v>309</v>
      </c>
      <c r="H184" s="2"/>
      <c r="J184" s="51">
        <v>43866</v>
      </c>
      <c r="K184" s="36">
        <f>IF(Table1[[#This Row],[Tanggal]]="","",YEAR(Table1[[#This Row],[Tanggal]]))</f>
        <v>2020</v>
      </c>
      <c r="L184" s="36">
        <f>IF(Table1[[#This Row],[Tanggal]]="","",YEAR(Table1[[#This Row],[Tanggal]]))</f>
        <v>2020</v>
      </c>
      <c r="M184" s="37" t="str">
        <f>_xlfn.IFNA(INDEX(Data!$D:$D,MATCH(Table1[[#This Row],[Entry Type]],Data!$E:$E,0)),"")</f>
        <v>Coverage</v>
      </c>
      <c r="N184" s="50" t="str">
        <f>IF(Table1[[#This Row],[Tanggal]]="","","Jaringan")</f>
        <v>Jaringan</v>
      </c>
      <c r="O184" s="1"/>
    </row>
    <row r="185" spans="2:15" x14ac:dyDescent="0.25">
      <c r="B185" s="4" t="str">
        <f>_xlfn.IFNA(INDEX(Data!$B:$B,MATCH(Table1[[#This Row],[Desa/Kelurahan]],Data!$C:$C,0)),"")</f>
        <v>BONGAN</v>
      </c>
      <c r="C185" s="1" t="s">
        <v>146</v>
      </c>
      <c r="D185" s="2" t="s">
        <v>75</v>
      </c>
      <c r="E185" s="2" t="s">
        <v>70</v>
      </c>
      <c r="F185" s="2"/>
      <c r="G185" s="2" t="s">
        <v>309</v>
      </c>
      <c r="H185" s="2"/>
      <c r="J185" s="51">
        <v>43866</v>
      </c>
      <c r="K185" s="36">
        <f>IF(Table1[[#This Row],[Tanggal]]="","",YEAR(Table1[[#This Row],[Tanggal]]))</f>
        <v>2020</v>
      </c>
      <c r="L185" s="36">
        <f>IF(Table1[[#This Row],[Tanggal]]="","",YEAR(Table1[[#This Row],[Tanggal]]))</f>
        <v>2020</v>
      </c>
      <c r="M185" s="37" t="str">
        <f>_xlfn.IFNA(INDEX(Data!$D:$D,MATCH(Table1[[#This Row],[Entry Type]],Data!$E:$E,0)),"")</f>
        <v>Coverage</v>
      </c>
      <c r="N185" s="50" t="str">
        <f>IF(Table1[[#This Row],[Tanggal]]="","","Jaringan")</f>
        <v>Jaringan</v>
      </c>
      <c r="O185" s="1"/>
    </row>
    <row r="186" spans="2:15" x14ac:dyDescent="0.25">
      <c r="B186" s="4" t="str">
        <f>_xlfn.IFNA(INDEX(Data!$B:$B,MATCH(Table1[[#This Row],[Desa/Kelurahan]],Data!$C:$C,0)),"")</f>
        <v>BONGAN</v>
      </c>
      <c r="C186" s="1" t="s">
        <v>141</v>
      </c>
      <c r="D186" s="2" t="s">
        <v>92</v>
      </c>
      <c r="E186" s="2" t="s">
        <v>92</v>
      </c>
      <c r="F186" s="2"/>
      <c r="G186" s="2" t="s">
        <v>309</v>
      </c>
      <c r="H186" s="2"/>
      <c r="J186" s="51">
        <v>43866</v>
      </c>
      <c r="K186" s="36">
        <f>IF(Table1[[#This Row],[Tanggal]]="","",YEAR(Table1[[#This Row],[Tanggal]]))</f>
        <v>2020</v>
      </c>
      <c r="L186" s="36">
        <f>IF(Table1[[#This Row],[Tanggal]]="","",YEAR(Table1[[#This Row],[Tanggal]]))</f>
        <v>2020</v>
      </c>
      <c r="M186" s="37" t="str">
        <f>_xlfn.IFNA(INDEX(Data!$D:$D,MATCH(Table1[[#This Row],[Entry Type]],Data!$E:$E,0)),"")</f>
        <v>Blankspot</v>
      </c>
      <c r="N186" s="50" t="str">
        <f>IF(Table1[[#This Row],[Tanggal]]="","","Jaringan")</f>
        <v>Jaringan</v>
      </c>
      <c r="O186" s="1"/>
    </row>
    <row r="187" spans="2:15" x14ac:dyDescent="0.25">
      <c r="B187" s="4" t="str">
        <f>_xlfn.IFNA(INDEX(Data!$B:$B,MATCH(Table1[[#This Row],[Desa/Kelurahan]],Data!$C:$C,0)),"")</f>
        <v>BONGAN</v>
      </c>
      <c r="C187" s="1" t="s">
        <v>154</v>
      </c>
      <c r="D187" s="2" t="s">
        <v>75</v>
      </c>
      <c r="E187" s="2" t="s">
        <v>70</v>
      </c>
      <c r="F187" s="2"/>
      <c r="G187" s="2" t="s">
        <v>309</v>
      </c>
      <c r="H187" s="2"/>
      <c r="J187" s="51">
        <v>43866</v>
      </c>
      <c r="K187" s="36">
        <f>IF(Table1[[#This Row],[Tanggal]]="","",YEAR(Table1[[#This Row],[Tanggal]]))</f>
        <v>2020</v>
      </c>
      <c r="L187" s="36">
        <f>IF(Table1[[#This Row],[Tanggal]]="","",YEAR(Table1[[#This Row],[Tanggal]]))</f>
        <v>2020</v>
      </c>
      <c r="M187" s="37" t="str">
        <f>_xlfn.IFNA(INDEX(Data!$D:$D,MATCH(Table1[[#This Row],[Entry Type]],Data!$E:$E,0)),"")</f>
        <v>Coverage</v>
      </c>
      <c r="N187" s="50" t="str">
        <f>IF(Table1[[#This Row],[Tanggal]]="","","Jaringan")</f>
        <v>Jaringan</v>
      </c>
      <c r="O187" s="1"/>
    </row>
    <row r="188" spans="2:15" x14ac:dyDescent="0.25">
      <c r="B188" s="4" t="str">
        <f>_xlfn.IFNA(INDEX(Data!$B:$B,MATCH(Table1[[#This Row],[Desa/Kelurahan]],Data!$C:$C,0)),"")</f>
        <v>BONGAN</v>
      </c>
      <c r="C188" s="1" t="s">
        <v>139</v>
      </c>
      <c r="D188" s="2" t="s">
        <v>75</v>
      </c>
      <c r="E188" s="2" t="s">
        <v>70</v>
      </c>
      <c r="F188" s="2"/>
      <c r="G188" s="2" t="s">
        <v>309</v>
      </c>
      <c r="H188" s="2"/>
      <c r="J188" s="51">
        <v>43866</v>
      </c>
      <c r="K188" s="36">
        <f>IF(Table1[[#This Row],[Tanggal]]="","",YEAR(Table1[[#This Row],[Tanggal]]))</f>
        <v>2020</v>
      </c>
      <c r="L188" s="36">
        <f>IF(Table1[[#This Row],[Tanggal]]="","",YEAR(Table1[[#This Row],[Tanggal]]))</f>
        <v>2020</v>
      </c>
      <c r="M188" s="37" t="str">
        <f>_xlfn.IFNA(INDEX(Data!$D:$D,MATCH(Table1[[#This Row],[Entry Type]],Data!$E:$E,0)),"")</f>
        <v>Coverage</v>
      </c>
      <c r="N188" s="50" t="str">
        <f>IF(Table1[[#This Row],[Tanggal]]="","","Jaringan")</f>
        <v>Jaringan</v>
      </c>
      <c r="O188" s="1"/>
    </row>
    <row r="189" spans="2:15" x14ac:dyDescent="0.25">
      <c r="B189" s="4" t="str">
        <f>_xlfn.IFNA(INDEX(Data!$B:$B,MATCH(Table1[[#This Row],[Desa/Kelurahan]],Data!$C:$C,0)),"")</f>
        <v>BONGAN</v>
      </c>
      <c r="C189" s="1" t="s">
        <v>152</v>
      </c>
      <c r="D189" s="2" t="s">
        <v>92</v>
      </c>
      <c r="E189" s="2" t="s">
        <v>92</v>
      </c>
      <c r="F189" s="2"/>
      <c r="G189" s="2" t="s">
        <v>309</v>
      </c>
      <c r="H189" s="2"/>
      <c r="J189" s="51">
        <v>43866</v>
      </c>
      <c r="K189" s="36">
        <f>IF(Table1[[#This Row],[Tanggal]]="","",YEAR(Table1[[#This Row],[Tanggal]]))</f>
        <v>2020</v>
      </c>
      <c r="L189" s="36">
        <f>IF(Table1[[#This Row],[Tanggal]]="","",YEAR(Table1[[#This Row],[Tanggal]]))</f>
        <v>2020</v>
      </c>
      <c r="M189" s="37" t="str">
        <f>_xlfn.IFNA(INDEX(Data!$D:$D,MATCH(Table1[[#This Row],[Entry Type]],Data!$E:$E,0)),"")</f>
        <v>Blankspot</v>
      </c>
      <c r="N189" s="50" t="str">
        <f>IF(Table1[[#This Row],[Tanggal]]="","","Jaringan")</f>
        <v>Jaringan</v>
      </c>
      <c r="O189" s="1"/>
    </row>
    <row r="190" spans="2:15" x14ac:dyDescent="0.25">
      <c r="B190" s="4" t="str">
        <f>_xlfn.IFNA(INDEX(Data!$B:$B,MATCH(Table1[[#This Row],[Desa/Kelurahan]],Data!$C:$C,0)),"")</f>
        <v>BONGAN</v>
      </c>
      <c r="C190" s="1" t="s">
        <v>143</v>
      </c>
      <c r="D190" s="2" t="s">
        <v>92</v>
      </c>
      <c r="E190" s="2" t="s">
        <v>92</v>
      </c>
      <c r="F190" s="2"/>
      <c r="G190" s="2" t="s">
        <v>309</v>
      </c>
      <c r="H190" s="2"/>
      <c r="J190" s="51">
        <v>43866</v>
      </c>
      <c r="K190" s="36">
        <f>IF(Table1[[#This Row],[Tanggal]]="","",YEAR(Table1[[#This Row],[Tanggal]]))</f>
        <v>2020</v>
      </c>
      <c r="L190" s="36">
        <f>IF(Table1[[#This Row],[Tanggal]]="","",YEAR(Table1[[#This Row],[Tanggal]]))</f>
        <v>2020</v>
      </c>
      <c r="M190" s="37" t="str">
        <f>_xlfn.IFNA(INDEX(Data!$D:$D,MATCH(Table1[[#This Row],[Entry Type]],Data!$E:$E,0)),"")</f>
        <v>Blankspot</v>
      </c>
      <c r="N190" s="50" t="str">
        <f>IF(Table1[[#This Row],[Tanggal]]="","","Jaringan")</f>
        <v>Jaringan</v>
      </c>
      <c r="O190" s="1"/>
    </row>
    <row r="191" spans="2:15" x14ac:dyDescent="0.25">
      <c r="B191" s="4" t="str">
        <f>_xlfn.IFNA(INDEX(Data!$B:$B,MATCH(Table1[[#This Row],[Desa/Kelurahan]],Data!$C:$C,0)),"")</f>
        <v>BONGAN</v>
      </c>
      <c r="C191" s="1" t="s">
        <v>142</v>
      </c>
      <c r="D191" s="2" t="s">
        <v>75</v>
      </c>
      <c r="E191" s="2" t="s">
        <v>85</v>
      </c>
      <c r="F191" s="2"/>
      <c r="G191" s="2" t="s">
        <v>309</v>
      </c>
      <c r="H191" s="2"/>
      <c r="J191" s="51">
        <v>43866</v>
      </c>
      <c r="K191" s="36">
        <f>IF(Table1[[#This Row],[Tanggal]]="","",YEAR(Table1[[#This Row],[Tanggal]]))</f>
        <v>2020</v>
      </c>
      <c r="L191" s="36">
        <f>IF(Table1[[#This Row],[Tanggal]]="","",YEAR(Table1[[#This Row],[Tanggal]]))</f>
        <v>2020</v>
      </c>
      <c r="M191" s="37" t="str">
        <f>_xlfn.IFNA(INDEX(Data!$D:$D,MATCH(Table1[[#This Row],[Entry Type]],Data!$E:$E,0)),"")</f>
        <v>Lemah</v>
      </c>
      <c r="N191" s="50" t="str">
        <f>IF(Table1[[#This Row],[Tanggal]]="","","Jaringan")</f>
        <v>Jaringan</v>
      </c>
      <c r="O191" s="1"/>
    </row>
    <row r="192" spans="2:15" x14ac:dyDescent="0.25">
      <c r="B192" s="4" t="str">
        <f>_xlfn.IFNA(INDEX(Data!$B:$B,MATCH(Table1[[#This Row],[Desa/Kelurahan]],Data!$C:$C,0)),"")</f>
        <v>BONGAN</v>
      </c>
      <c r="C192" s="1" t="s">
        <v>147</v>
      </c>
      <c r="D192" s="2" t="s">
        <v>75</v>
      </c>
      <c r="E192" s="2" t="s">
        <v>70</v>
      </c>
      <c r="F192" s="2"/>
      <c r="G192" s="2" t="s">
        <v>309</v>
      </c>
      <c r="H192" s="2"/>
      <c r="J192" s="51">
        <v>43866</v>
      </c>
      <c r="K192" s="36">
        <f>IF(Table1[[#This Row],[Tanggal]]="","",YEAR(Table1[[#This Row],[Tanggal]]))</f>
        <v>2020</v>
      </c>
      <c r="L192" s="36">
        <f>IF(Table1[[#This Row],[Tanggal]]="","",YEAR(Table1[[#This Row],[Tanggal]]))</f>
        <v>2020</v>
      </c>
      <c r="M192" s="37" t="str">
        <f>_xlfn.IFNA(INDEX(Data!$D:$D,MATCH(Table1[[#This Row],[Entry Type]],Data!$E:$E,0)),"")</f>
        <v>Coverage</v>
      </c>
      <c r="N192" s="50" t="str">
        <f>IF(Table1[[#This Row],[Tanggal]]="","","Jaringan")</f>
        <v>Jaringan</v>
      </c>
      <c r="O192" s="1"/>
    </row>
    <row r="193" spans="2:15" x14ac:dyDescent="0.25">
      <c r="B193" s="4" t="str">
        <f>_xlfn.IFNA(INDEX(Data!$B:$B,MATCH(Table1[[#This Row],[Desa/Kelurahan]],Data!$C:$C,0)),"")</f>
        <v>BONGAN</v>
      </c>
      <c r="C193" s="1" t="s">
        <v>144</v>
      </c>
      <c r="D193" s="2" t="s">
        <v>92</v>
      </c>
      <c r="E193" s="2" t="s">
        <v>92</v>
      </c>
      <c r="F193" s="2"/>
      <c r="G193" s="2" t="s">
        <v>309</v>
      </c>
      <c r="H193" s="2"/>
      <c r="J193" s="51">
        <v>43866</v>
      </c>
      <c r="K193" s="36">
        <f>IF(Table1[[#This Row],[Tanggal]]="","",YEAR(Table1[[#This Row],[Tanggal]]))</f>
        <v>2020</v>
      </c>
      <c r="L193" s="36">
        <f>IF(Table1[[#This Row],[Tanggal]]="","",YEAR(Table1[[#This Row],[Tanggal]]))</f>
        <v>2020</v>
      </c>
      <c r="M193" s="37" t="str">
        <f>_xlfn.IFNA(INDEX(Data!$D:$D,MATCH(Table1[[#This Row],[Entry Type]],Data!$E:$E,0)),"")</f>
        <v>Blankspot</v>
      </c>
      <c r="N193" s="50" t="str">
        <f>IF(Table1[[#This Row],[Tanggal]]="","","Jaringan")</f>
        <v>Jaringan</v>
      </c>
      <c r="O193" s="1"/>
    </row>
    <row r="194" spans="2:15" x14ac:dyDescent="0.25">
      <c r="B194" s="4" t="str">
        <f>_xlfn.IFNA(INDEX(Data!$B:$B,MATCH(Table1[[#This Row],[Desa/Kelurahan]],Data!$C:$C,0)),"")</f>
        <v>BONGAN</v>
      </c>
      <c r="C194" s="1" t="s">
        <v>153</v>
      </c>
      <c r="D194" s="2" t="s">
        <v>92</v>
      </c>
      <c r="E194" s="2" t="s">
        <v>92</v>
      </c>
      <c r="F194" s="2"/>
      <c r="G194" s="2" t="s">
        <v>309</v>
      </c>
      <c r="H194" s="2"/>
      <c r="J194" s="51">
        <v>43866</v>
      </c>
      <c r="K194" s="36">
        <f>IF(Table1[[#This Row],[Tanggal]]="","",YEAR(Table1[[#This Row],[Tanggal]]))</f>
        <v>2020</v>
      </c>
      <c r="L194" s="36">
        <f>IF(Table1[[#This Row],[Tanggal]]="","",YEAR(Table1[[#This Row],[Tanggal]]))</f>
        <v>2020</v>
      </c>
      <c r="M194" s="37" t="str">
        <f>_xlfn.IFNA(INDEX(Data!$D:$D,MATCH(Table1[[#This Row],[Entry Type]],Data!$E:$E,0)),"")</f>
        <v>Blankspot</v>
      </c>
      <c r="N194" s="50" t="str">
        <f>IF(Table1[[#This Row],[Tanggal]]="","","Jaringan")</f>
        <v>Jaringan</v>
      </c>
      <c r="O194" s="1"/>
    </row>
    <row r="195" spans="2:15" x14ac:dyDescent="0.25">
      <c r="B195" s="4" t="str">
        <f>_xlfn.IFNA(INDEX(Data!$B:$B,MATCH(Table1[[#This Row],[Desa/Kelurahan]],Data!$C:$C,0)),"")</f>
        <v>BONGAN</v>
      </c>
      <c r="C195" s="1" t="s">
        <v>151</v>
      </c>
      <c r="D195" s="2" t="s">
        <v>75</v>
      </c>
      <c r="E195" s="2" t="s">
        <v>85</v>
      </c>
      <c r="F195" s="2"/>
      <c r="G195" s="2" t="s">
        <v>309</v>
      </c>
      <c r="H195" s="2"/>
      <c r="J195" s="51">
        <v>43866</v>
      </c>
      <c r="K195" s="36">
        <f>IF(Table1[[#This Row],[Tanggal]]="","",YEAR(Table1[[#This Row],[Tanggal]]))</f>
        <v>2020</v>
      </c>
      <c r="L195" s="36">
        <f>IF(Table1[[#This Row],[Tanggal]]="","",YEAR(Table1[[#This Row],[Tanggal]]))</f>
        <v>2020</v>
      </c>
      <c r="M195" s="37" t="str">
        <f>_xlfn.IFNA(INDEX(Data!$D:$D,MATCH(Table1[[#This Row],[Entry Type]],Data!$E:$E,0)),"")</f>
        <v>Lemah</v>
      </c>
      <c r="N195" s="50" t="str">
        <f>IF(Table1[[#This Row],[Tanggal]]="","","Jaringan")</f>
        <v>Jaringan</v>
      </c>
      <c r="O195" s="1"/>
    </row>
    <row r="196" spans="2:15" x14ac:dyDescent="0.25">
      <c r="B196" s="4" t="str">
        <f>_xlfn.IFNA(INDEX(Data!$B:$B,MATCH(Table1[[#This Row],[Desa/Kelurahan]],Data!$C:$C,0)),"")</f>
        <v>BONGAN</v>
      </c>
      <c r="C196" s="1" t="s">
        <v>148</v>
      </c>
      <c r="D196" s="2" t="s">
        <v>92</v>
      </c>
      <c r="E196" s="2" t="s">
        <v>92</v>
      </c>
      <c r="F196" s="2"/>
      <c r="G196" s="2" t="s">
        <v>309</v>
      </c>
      <c r="H196" s="2"/>
      <c r="J196" s="51">
        <v>43866</v>
      </c>
      <c r="K196" s="36">
        <f>IF(Table1[[#This Row],[Tanggal]]="","",YEAR(Table1[[#This Row],[Tanggal]]))</f>
        <v>2020</v>
      </c>
      <c r="L196" s="36">
        <f>IF(Table1[[#This Row],[Tanggal]]="","",YEAR(Table1[[#This Row],[Tanggal]]))</f>
        <v>2020</v>
      </c>
      <c r="M196" s="37" t="str">
        <f>_xlfn.IFNA(INDEX(Data!$D:$D,MATCH(Table1[[#This Row],[Entry Type]],Data!$E:$E,0)),"")</f>
        <v>Blankspot</v>
      </c>
      <c r="N196" s="50" t="str">
        <f>IF(Table1[[#This Row],[Tanggal]]="","","Jaringan")</f>
        <v>Jaringan</v>
      </c>
      <c r="O196" s="1"/>
    </row>
    <row r="197" spans="2:15" x14ac:dyDescent="0.25">
      <c r="B197" s="4" t="str">
        <f>_xlfn.IFNA(INDEX(Data!$B:$B,MATCH(Table1[[#This Row],[Desa/Kelurahan]],Data!$C:$C,0)),"")</f>
        <v>BARONG TONGKOK</v>
      </c>
      <c r="C197" s="1" t="s">
        <v>129</v>
      </c>
      <c r="D197" s="2" t="s">
        <v>75</v>
      </c>
      <c r="E197" s="2" t="s">
        <v>85</v>
      </c>
      <c r="F197" s="2"/>
      <c r="G197" s="2" t="s">
        <v>309</v>
      </c>
      <c r="H197" s="2"/>
      <c r="J197" s="51">
        <v>44228</v>
      </c>
      <c r="K197" s="36">
        <f>IF(Table1[[#This Row],[Tanggal]]="","",YEAR(Table1[[#This Row],[Tanggal]]))</f>
        <v>2021</v>
      </c>
      <c r="L197" s="36">
        <f>IF(Table1[[#This Row],[Tanggal]]="","",YEAR(Table1[[#This Row],[Tanggal]]))</f>
        <v>2021</v>
      </c>
      <c r="M197" s="37" t="str">
        <f>_xlfn.IFNA(INDEX(Data!$D:$D,MATCH(Table1[[#This Row],[Entry Type]],Data!$E:$E,0)),"")</f>
        <v>Lemah</v>
      </c>
      <c r="N197" s="50" t="str">
        <f>IF(Table1[[#This Row],[Tanggal]]="","","Jaringan")</f>
        <v>Jaringan</v>
      </c>
      <c r="O197" s="1"/>
    </row>
    <row r="198" spans="2:15" x14ac:dyDescent="0.25">
      <c r="B198" s="4" t="str">
        <f>_xlfn.IFNA(INDEX(Data!$B:$B,MATCH(Table1[[#This Row],[Desa/Kelurahan]],Data!$C:$C,0)),"")</f>
        <v>BARONG TONGKOK</v>
      </c>
      <c r="C198" s="1" t="s">
        <v>128</v>
      </c>
      <c r="D198" s="2" t="s">
        <v>75</v>
      </c>
      <c r="E198" s="2" t="s">
        <v>85</v>
      </c>
      <c r="F198" s="2"/>
      <c r="G198" s="2" t="s">
        <v>309</v>
      </c>
      <c r="H198" s="2"/>
      <c r="J198" s="51">
        <v>44228</v>
      </c>
      <c r="K198" s="36">
        <f>IF(Table1[[#This Row],[Tanggal]]="","",YEAR(Table1[[#This Row],[Tanggal]]))</f>
        <v>2021</v>
      </c>
      <c r="L198" s="36">
        <f>IF(Table1[[#This Row],[Tanggal]]="","",YEAR(Table1[[#This Row],[Tanggal]]))</f>
        <v>2021</v>
      </c>
      <c r="M198" s="37" t="str">
        <f>_xlfn.IFNA(INDEX(Data!$D:$D,MATCH(Table1[[#This Row],[Entry Type]],Data!$E:$E,0)),"")</f>
        <v>Lemah</v>
      </c>
      <c r="N198" s="50" t="str">
        <f>IF(Table1[[#This Row],[Tanggal]]="","","Jaringan")</f>
        <v>Jaringan</v>
      </c>
      <c r="O198" s="1"/>
    </row>
    <row r="199" spans="2:15" x14ac:dyDescent="0.25">
      <c r="B199" s="4" t="str">
        <f>_xlfn.IFNA(INDEX(Data!$B:$B,MATCH(Table1[[#This Row],[Desa/Kelurahan]],Data!$C:$C,0)),"")</f>
        <v>BARONG TONGKOK</v>
      </c>
      <c r="C199" s="1" t="s">
        <v>14</v>
      </c>
      <c r="D199" s="2" t="s">
        <v>75</v>
      </c>
      <c r="E199" s="2" t="s">
        <v>70</v>
      </c>
      <c r="F199" s="2"/>
      <c r="G199" s="2" t="s">
        <v>309</v>
      </c>
      <c r="H199" s="2"/>
      <c r="J199" s="51">
        <v>44228</v>
      </c>
      <c r="K199" s="36">
        <f>IF(Table1[[#This Row],[Tanggal]]="","",YEAR(Table1[[#This Row],[Tanggal]]))</f>
        <v>2021</v>
      </c>
      <c r="L199" s="36">
        <f>IF(Table1[[#This Row],[Tanggal]]="","",YEAR(Table1[[#This Row],[Tanggal]]))</f>
        <v>2021</v>
      </c>
      <c r="M199" s="37" t="str">
        <f>_xlfn.IFNA(INDEX(Data!$D:$D,MATCH(Table1[[#This Row],[Entry Type]],Data!$E:$E,0)),"")</f>
        <v>Coverage</v>
      </c>
      <c r="N199" s="50" t="str">
        <f>IF(Table1[[#This Row],[Tanggal]]="","","Jaringan")</f>
        <v>Jaringan</v>
      </c>
      <c r="O199" s="1"/>
    </row>
    <row r="200" spans="2:15" x14ac:dyDescent="0.25">
      <c r="B200" s="4" t="str">
        <f>_xlfn.IFNA(INDEX(Data!$B:$B,MATCH(Table1[[#This Row],[Desa/Kelurahan]],Data!$C:$C,0)),"")</f>
        <v>BARONG TONGKOK</v>
      </c>
      <c r="C200" s="1" t="s">
        <v>101</v>
      </c>
      <c r="D200" s="2" t="s">
        <v>75</v>
      </c>
      <c r="E200" s="2" t="s">
        <v>85</v>
      </c>
      <c r="F200" s="2"/>
      <c r="G200" s="2" t="s">
        <v>309</v>
      </c>
      <c r="H200" s="2"/>
      <c r="J200" s="51">
        <v>44228</v>
      </c>
      <c r="K200" s="36">
        <f>IF(Table1[[#This Row],[Tanggal]]="","",YEAR(Table1[[#This Row],[Tanggal]]))</f>
        <v>2021</v>
      </c>
      <c r="L200" s="36">
        <f>IF(Table1[[#This Row],[Tanggal]]="","",YEAR(Table1[[#This Row],[Tanggal]]))</f>
        <v>2021</v>
      </c>
      <c r="M200" s="37" t="str">
        <f>_xlfn.IFNA(INDEX(Data!$D:$D,MATCH(Table1[[#This Row],[Entry Type]],Data!$E:$E,0)),"")</f>
        <v>Lemah</v>
      </c>
      <c r="N200" s="50" t="str">
        <f>IF(Table1[[#This Row],[Tanggal]]="","","Jaringan")</f>
        <v>Jaringan</v>
      </c>
      <c r="O200" s="1"/>
    </row>
    <row r="201" spans="2:15" x14ac:dyDescent="0.25">
      <c r="B201" s="4" t="str">
        <f>_xlfn.IFNA(INDEX(Data!$B:$B,MATCH(Table1[[#This Row],[Desa/Kelurahan]],Data!$C:$C,0)),"")</f>
        <v>BARONG TONGKOK</v>
      </c>
      <c r="C201" s="1" t="s">
        <v>110</v>
      </c>
      <c r="D201" s="2" t="s">
        <v>75</v>
      </c>
      <c r="E201" s="2" t="s">
        <v>85</v>
      </c>
      <c r="F201" s="2"/>
      <c r="G201" s="2" t="s">
        <v>309</v>
      </c>
      <c r="H201" s="2"/>
      <c r="J201" s="51">
        <v>44228</v>
      </c>
      <c r="K201" s="36">
        <f>IF(Table1[[#This Row],[Tanggal]]="","",YEAR(Table1[[#This Row],[Tanggal]]))</f>
        <v>2021</v>
      </c>
      <c r="L201" s="36">
        <f>IF(Table1[[#This Row],[Tanggal]]="","",YEAR(Table1[[#This Row],[Tanggal]]))</f>
        <v>2021</v>
      </c>
      <c r="M201" s="37" t="str">
        <f>_xlfn.IFNA(INDEX(Data!$D:$D,MATCH(Table1[[#This Row],[Entry Type]],Data!$E:$E,0)),"")</f>
        <v>Lemah</v>
      </c>
      <c r="N201" s="50" t="str">
        <f>IF(Table1[[#This Row],[Tanggal]]="","","Jaringan")</f>
        <v>Jaringan</v>
      </c>
      <c r="O201" s="1"/>
    </row>
    <row r="202" spans="2:15" x14ac:dyDescent="0.25">
      <c r="B202" s="4" t="str">
        <f>_xlfn.IFNA(INDEX(Data!$B:$B,MATCH(Table1[[#This Row],[Desa/Kelurahan]],Data!$C:$C,0)),"")</f>
        <v>BARONG TONGKOK</v>
      </c>
      <c r="C202" s="1" t="s">
        <v>107</v>
      </c>
      <c r="D202" s="2" t="s">
        <v>75</v>
      </c>
      <c r="E202" s="2" t="s">
        <v>85</v>
      </c>
      <c r="F202" s="2"/>
      <c r="G202" s="2" t="s">
        <v>309</v>
      </c>
      <c r="H202" s="2"/>
      <c r="J202" s="51">
        <v>44228</v>
      </c>
      <c r="K202" s="36">
        <f>IF(Table1[[#This Row],[Tanggal]]="","",YEAR(Table1[[#This Row],[Tanggal]]))</f>
        <v>2021</v>
      </c>
      <c r="L202" s="36">
        <f>IF(Table1[[#This Row],[Tanggal]]="","",YEAR(Table1[[#This Row],[Tanggal]]))</f>
        <v>2021</v>
      </c>
      <c r="M202" s="37" t="str">
        <f>_xlfn.IFNA(INDEX(Data!$D:$D,MATCH(Table1[[#This Row],[Entry Type]],Data!$E:$E,0)),"")</f>
        <v>Lemah</v>
      </c>
      <c r="N202" s="50" t="str">
        <f>IF(Table1[[#This Row],[Tanggal]]="","","Jaringan")</f>
        <v>Jaringan</v>
      </c>
      <c r="O202" s="1"/>
    </row>
    <row r="203" spans="2:15" x14ac:dyDescent="0.25">
      <c r="B203" s="4" t="str">
        <f>_xlfn.IFNA(INDEX(Data!$B:$B,MATCH(Table1[[#This Row],[Desa/Kelurahan]],Data!$C:$C,0)),"")</f>
        <v>BARONG TONGKOK</v>
      </c>
      <c r="C203" s="1" t="s">
        <v>98</v>
      </c>
      <c r="D203" s="2" t="s">
        <v>75</v>
      </c>
      <c r="E203" s="2" t="s">
        <v>70</v>
      </c>
      <c r="F203" s="2"/>
      <c r="G203" s="2" t="s">
        <v>309</v>
      </c>
      <c r="H203" s="2"/>
      <c r="J203" s="51">
        <v>44228</v>
      </c>
      <c r="K203" s="36">
        <f>IF(Table1[[#This Row],[Tanggal]]="","",YEAR(Table1[[#This Row],[Tanggal]]))</f>
        <v>2021</v>
      </c>
      <c r="L203" s="36">
        <f>IF(Table1[[#This Row],[Tanggal]]="","",YEAR(Table1[[#This Row],[Tanggal]]))</f>
        <v>2021</v>
      </c>
      <c r="M203" s="37" t="str">
        <f>_xlfn.IFNA(INDEX(Data!$D:$D,MATCH(Table1[[#This Row],[Entry Type]],Data!$E:$E,0)),"")</f>
        <v>Coverage</v>
      </c>
      <c r="N203" s="50" t="str">
        <f>IF(Table1[[#This Row],[Tanggal]]="","","Jaringan")</f>
        <v>Jaringan</v>
      </c>
      <c r="O203" s="1"/>
    </row>
    <row r="204" spans="2:15" x14ac:dyDescent="0.25">
      <c r="B204" s="4" t="str">
        <f>_xlfn.IFNA(INDEX(Data!$B:$B,MATCH(Table1[[#This Row],[Desa/Kelurahan]],Data!$C:$C,0)),"")</f>
        <v>BARONG TONGKOK</v>
      </c>
      <c r="C204" s="1" t="s">
        <v>76</v>
      </c>
      <c r="D204" s="2" t="s">
        <v>75</v>
      </c>
      <c r="E204" s="2" t="s">
        <v>85</v>
      </c>
      <c r="F204" s="2"/>
      <c r="G204" s="2" t="s">
        <v>309</v>
      </c>
      <c r="H204" s="2"/>
      <c r="J204" s="51">
        <v>44228</v>
      </c>
      <c r="K204" s="36">
        <f>IF(Table1[[#This Row],[Tanggal]]="","",YEAR(Table1[[#This Row],[Tanggal]]))</f>
        <v>2021</v>
      </c>
      <c r="L204" s="36">
        <f>IF(Table1[[#This Row],[Tanggal]]="","",YEAR(Table1[[#This Row],[Tanggal]]))</f>
        <v>2021</v>
      </c>
      <c r="M204" s="37" t="str">
        <f>_xlfn.IFNA(INDEX(Data!$D:$D,MATCH(Table1[[#This Row],[Entry Type]],Data!$E:$E,0)),"")</f>
        <v>Lemah</v>
      </c>
      <c r="N204" s="50" t="str">
        <f>IF(Table1[[#This Row],[Tanggal]]="","","Jaringan")</f>
        <v>Jaringan</v>
      </c>
      <c r="O204" s="1"/>
    </row>
    <row r="205" spans="2:15" x14ac:dyDescent="0.25">
      <c r="B205" s="4" t="str">
        <f>_xlfn.IFNA(INDEX(Data!$B:$B,MATCH(Table1[[#This Row],[Desa/Kelurahan]],Data!$C:$C,0)),"")</f>
        <v>BARONG TONGKOK</v>
      </c>
      <c r="C205" s="1" t="s">
        <v>69</v>
      </c>
      <c r="D205" s="2" t="s">
        <v>75</v>
      </c>
      <c r="E205" s="2" t="s">
        <v>85</v>
      </c>
      <c r="F205" s="2"/>
      <c r="G205" s="2" t="s">
        <v>309</v>
      </c>
      <c r="H205" s="2"/>
      <c r="J205" s="51">
        <v>44228</v>
      </c>
      <c r="K205" s="36">
        <f>IF(Table1[[#This Row],[Tanggal]]="","",YEAR(Table1[[#This Row],[Tanggal]]))</f>
        <v>2021</v>
      </c>
      <c r="L205" s="36">
        <f>IF(Table1[[#This Row],[Tanggal]]="","",YEAR(Table1[[#This Row],[Tanggal]]))</f>
        <v>2021</v>
      </c>
      <c r="M205" s="37" t="str">
        <f>_xlfn.IFNA(INDEX(Data!$D:$D,MATCH(Table1[[#This Row],[Entry Type]],Data!$E:$E,0)),"")</f>
        <v>Lemah</v>
      </c>
      <c r="N205" s="50" t="str">
        <f>IF(Table1[[#This Row],[Tanggal]]="","","Jaringan")</f>
        <v>Jaringan</v>
      </c>
      <c r="O205" s="1"/>
    </row>
    <row r="206" spans="2:15" x14ac:dyDescent="0.25">
      <c r="B206" s="4" t="str">
        <f>_xlfn.IFNA(INDEX(Data!$B:$B,MATCH(Table1[[#This Row],[Desa/Kelurahan]],Data!$C:$C,0)),"")</f>
        <v>BARONG TONGKOK</v>
      </c>
      <c r="C206" s="1" t="s">
        <v>91</v>
      </c>
      <c r="D206" s="2" t="s">
        <v>75</v>
      </c>
      <c r="E206" s="2" t="s">
        <v>85</v>
      </c>
      <c r="F206" s="2"/>
      <c r="G206" s="2" t="s">
        <v>309</v>
      </c>
      <c r="H206" s="2"/>
      <c r="J206" s="51">
        <v>44228</v>
      </c>
      <c r="K206" s="36">
        <f>IF(Table1[[#This Row],[Tanggal]]="","",YEAR(Table1[[#This Row],[Tanggal]]))</f>
        <v>2021</v>
      </c>
      <c r="L206" s="36">
        <f>IF(Table1[[#This Row],[Tanggal]]="","",YEAR(Table1[[#This Row],[Tanggal]]))</f>
        <v>2021</v>
      </c>
      <c r="M206" s="37" t="str">
        <f>_xlfn.IFNA(INDEX(Data!$D:$D,MATCH(Table1[[#This Row],[Entry Type]],Data!$E:$E,0)),"")</f>
        <v>Lemah</v>
      </c>
      <c r="N206" s="50" t="str">
        <f>IF(Table1[[#This Row],[Tanggal]]="","","Jaringan")</f>
        <v>Jaringan</v>
      </c>
      <c r="O206" s="1"/>
    </row>
    <row r="207" spans="2:15" x14ac:dyDescent="0.25">
      <c r="B207" s="4" t="str">
        <f>_xlfn.IFNA(INDEX(Data!$B:$B,MATCH(Table1[[#This Row],[Desa/Kelurahan]],Data!$C:$C,0)),"")</f>
        <v>BARONG TONGKOK</v>
      </c>
      <c r="C207" s="1" t="s">
        <v>84</v>
      </c>
      <c r="D207" s="2" t="s">
        <v>75</v>
      </c>
      <c r="E207" s="2" t="s">
        <v>70</v>
      </c>
      <c r="F207" s="2"/>
      <c r="G207" s="2" t="s">
        <v>309</v>
      </c>
      <c r="H207" s="2"/>
      <c r="J207" s="51">
        <v>44228</v>
      </c>
      <c r="K207" s="36">
        <f>IF(Table1[[#This Row],[Tanggal]]="","",YEAR(Table1[[#This Row],[Tanggal]]))</f>
        <v>2021</v>
      </c>
      <c r="L207" s="36">
        <f>IF(Table1[[#This Row],[Tanggal]]="","",YEAR(Table1[[#This Row],[Tanggal]]))</f>
        <v>2021</v>
      </c>
      <c r="M207" s="37" t="str">
        <f>_xlfn.IFNA(INDEX(Data!$D:$D,MATCH(Table1[[#This Row],[Entry Type]],Data!$E:$E,0)),"")</f>
        <v>Coverage</v>
      </c>
      <c r="N207" s="50" t="str">
        <f>IF(Table1[[#This Row],[Tanggal]]="","","Jaringan")</f>
        <v>Jaringan</v>
      </c>
      <c r="O207" s="1"/>
    </row>
    <row r="208" spans="2:15" x14ac:dyDescent="0.25">
      <c r="B208" s="4" t="str">
        <f>_xlfn.IFNA(INDEX(Data!$B:$B,MATCH(Table1[[#This Row],[Desa/Kelurahan]],Data!$C:$C,0)),"")</f>
        <v>BARONG TONGKOK</v>
      </c>
      <c r="C208" s="1" t="s">
        <v>113</v>
      </c>
      <c r="D208" s="2" t="s">
        <v>92</v>
      </c>
      <c r="E208" s="2" t="s">
        <v>92</v>
      </c>
      <c r="F208" s="2"/>
      <c r="G208" s="2" t="s">
        <v>309</v>
      </c>
      <c r="H208" s="2"/>
      <c r="J208" s="51">
        <v>44228</v>
      </c>
      <c r="K208" s="36">
        <f>IF(Table1[[#This Row],[Tanggal]]="","",YEAR(Table1[[#This Row],[Tanggal]]))</f>
        <v>2021</v>
      </c>
      <c r="L208" s="36">
        <f>IF(Table1[[#This Row],[Tanggal]]="","",YEAR(Table1[[#This Row],[Tanggal]]))</f>
        <v>2021</v>
      </c>
      <c r="M208" s="37" t="str">
        <f>_xlfn.IFNA(INDEX(Data!$D:$D,MATCH(Table1[[#This Row],[Entry Type]],Data!$E:$E,0)),"")</f>
        <v>Blankspot</v>
      </c>
      <c r="N208" s="50" t="str">
        <f>IF(Table1[[#This Row],[Tanggal]]="","","Jaringan")</f>
        <v>Jaringan</v>
      </c>
      <c r="O208" s="1"/>
    </row>
    <row r="209" spans="2:15" x14ac:dyDescent="0.25">
      <c r="B209" s="4" t="str">
        <f>_xlfn.IFNA(INDEX(Data!$B:$B,MATCH(Table1[[#This Row],[Desa/Kelurahan]],Data!$C:$C,0)),"")</f>
        <v>BARONG TONGKOK</v>
      </c>
      <c r="C209" s="1" t="s">
        <v>125</v>
      </c>
      <c r="D209" s="2" t="s">
        <v>75</v>
      </c>
      <c r="E209" s="2" t="s">
        <v>85</v>
      </c>
      <c r="F209" s="2"/>
      <c r="G209" s="2" t="s">
        <v>309</v>
      </c>
      <c r="H209" s="2"/>
      <c r="J209" s="51">
        <v>44228</v>
      </c>
      <c r="K209" s="36">
        <f>IF(Table1[[#This Row],[Tanggal]]="","",YEAR(Table1[[#This Row],[Tanggal]]))</f>
        <v>2021</v>
      </c>
      <c r="L209" s="36">
        <f>IF(Table1[[#This Row],[Tanggal]]="","",YEAR(Table1[[#This Row],[Tanggal]]))</f>
        <v>2021</v>
      </c>
      <c r="M209" s="37" t="str">
        <f>_xlfn.IFNA(INDEX(Data!$D:$D,MATCH(Table1[[#This Row],[Entry Type]],Data!$E:$E,0)),"")</f>
        <v>Lemah</v>
      </c>
      <c r="N209" s="50" t="str">
        <f>IF(Table1[[#This Row],[Tanggal]]="","","Jaringan")</f>
        <v>Jaringan</v>
      </c>
      <c r="O209" s="1"/>
    </row>
    <row r="210" spans="2:15" x14ac:dyDescent="0.25">
      <c r="B210" s="4" t="str">
        <f>_xlfn.IFNA(INDEX(Data!$B:$B,MATCH(Table1[[#This Row],[Desa/Kelurahan]],Data!$C:$C,0)),"")</f>
        <v>BARONG TONGKOK</v>
      </c>
      <c r="C210" s="1" t="s">
        <v>124</v>
      </c>
      <c r="D210" s="2" t="s">
        <v>75</v>
      </c>
      <c r="E210" s="2" t="s">
        <v>85</v>
      </c>
      <c r="F210" s="2"/>
      <c r="G210" s="2" t="s">
        <v>309</v>
      </c>
      <c r="H210" s="2"/>
      <c r="J210" s="51">
        <v>44228</v>
      </c>
      <c r="K210" s="36">
        <f>IF(Table1[[#This Row],[Tanggal]]="","",YEAR(Table1[[#This Row],[Tanggal]]))</f>
        <v>2021</v>
      </c>
      <c r="L210" s="36">
        <f>IF(Table1[[#This Row],[Tanggal]]="","",YEAR(Table1[[#This Row],[Tanggal]]))</f>
        <v>2021</v>
      </c>
      <c r="M210" s="37" t="str">
        <f>_xlfn.IFNA(INDEX(Data!$D:$D,MATCH(Table1[[#This Row],[Entry Type]],Data!$E:$E,0)),"")</f>
        <v>Lemah</v>
      </c>
      <c r="N210" s="50" t="str">
        <f>IF(Table1[[#This Row],[Tanggal]]="","","Jaringan")</f>
        <v>Jaringan</v>
      </c>
      <c r="O210" s="1"/>
    </row>
    <row r="211" spans="2:15" x14ac:dyDescent="0.25">
      <c r="B211" s="4" t="str">
        <f>_xlfn.IFNA(INDEX(Data!$B:$B,MATCH(Table1[[#This Row],[Desa/Kelurahan]],Data!$C:$C,0)),"")</f>
        <v>BARONG TONGKOK</v>
      </c>
      <c r="C211" s="1" t="s">
        <v>127</v>
      </c>
      <c r="D211" s="2" t="s">
        <v>75</v>
      </c>
      <c r="E211" s="2" t="s">
        <v>85</v>
      </c>
      <c r="F211" s="2"/>
      <c r="G211" s="2" t="s">
        <v>309</v>
      </c>
      <c r="H211" s="2"/>
      <c r="J211" s="51">
        <v>44228</v>
      </c>
      <c r="K211" s="36">
        <f>IF(Table1[[#This Row],[Tanggal]]="","",YEAR(Table1[[#This Row],[Tanggal]]))</f>
        <v>2021</v>
      </c>
      <c r="L211" s="36">
        <f>IF(Table1[[#This Row],[Tanggal]]="","",YEAR(Table1[[#This Row],[Tanggal]]))</f>
        <v>2021</v>
      </c>
      <c r="M211" s="37" t="str">
        <f>_xlfn.IFNA(INDEX(Data!$D:$D,MATCH(Table1[[#This Row],[Entry Type]],Data!$E:$E,0)),"")</f>
        <v>Lemah</v>
      </c>
      <c r="N211" s="50" t="str">
        <f>IF(Table1[[#This Row],[Tanggal]]="","","Jaringan")</f>
        <v>Jaringan</v>
      </c>
      <c r="O211" s="1"/>
    </row>
    <row r="212" spans="2:15" x14ac:dyDescent="0.25">
      <c r="B212" s="4" t="str">
        <f>_xlfn.IFNA(INDEX(Data!$B:$B,MATCH(Table1[[#This Row],[Desa/Kelurahan]],Data!$C:$C,0)),"")</f>
        <v>BARONG TONGKOK</v>
      </c>
      <c r="C212" s="1" t="s">
        <v>126</v>
      </c>
      <c r="D212" s="2" t="s">
        <v>75</v>
      </c>
      <c r="E212" s="2" t="s">
        <v>85</v>
      </c>
      <c r="F212" s="2"/>
      <c r="G212" s="2" t="s">
        <v>309</v>
      </c>
      <c r="H212" s="2"/>
      <c r="J212" s="51">
        <v>44228</v>
      </c>
      <c r="K212" s="36">
        <f>IF(Table1[[#This Row],[Tanggal]]="","",YEAR(Table1[[#This Row],[Tanggal]]))</f>
        <v>2021</v>
      </c>
      <c r="L212" s="36">
        <f>IF(Table1[[#This Row],[Tanggal]]="","",YEAR(Table1[[#This Row],[Tanggal]]))</f>
        <v>2021</v>
      </c>
      <c r="M212" s="37" t="str">
        <f>_xlfn.IFNA(INDEX(Data!$D:$D,MATCH(Table1[[#This Row],[Entry Type]],Data!$E:$E,0)),"")</f>
        <v>Lemah</v>
      </c>
      <c r="N212" s="50" t="str">
        <f>IF(Table1[[#This Row],[Tanggal]]="","","Jaringan")</f>
        <v>Jaringan</v>
      </c>
      <c r="O212" s="1"/>
    </row>
    <row r="213" spans="2:15" x14ac:dyDescent="0.25">
      <c r="B213" s="4" t="str">
        <f>_xlfn.IFNA(INDEX(Data!$B:$B,MATCH(Table1[[#This Row],[Desa/Kelurahan]],Data!$C:$C,0)),"")</f>
        <v>BARONG TONGKOK</v>
      </c>
      <c r="C213" s="1" t="s">
        <v>123</v>
      </c>
      <c r="D213" s="2" t="s">
        <v>75</v>
      </c>
      <c r="E213" s="2" t="s">
        <v>70</v>
      </c>
      <c r="F213" s="2"/>
      <c r="G213" s="2" t="s">
        <v>309</v>
      </c>
      <c r="H213" s="2"/>
      <c r="J213" s="51">
        <v>44228</v>
      </c>
      <c r="K213" s="36">
        <f>IF(Table1[[#This Row],[Tanggal]]="","",YEAR(Table1[[#This Row],[Tanggal]]))</f>
        <v>2021</v>
      </c>
      <c r="L213" s="36">
        <f>IF(Table1[[#This Row],[Tanggal]]="","",YEAR(Table1[[#This Row],[Tanggal]]))</f>
        <v>2021</v>
      </c>
      <c r="M213" s="37" t="str">
        <f>_xlfn.IFNA(INDEX(Data!$D:$D,MATCH(Table1[[#This Row],[Entry Type]],Data!$E:$E,0)),"")</f>
        <v>Coverage</v>
      </c>
      <c r="N213" s="50" t="str">
        <f>IF(Table1[[#This Row],[Tanggal]]="","","Jaringan")</f>
        <v>Jaringan</v>
      </c>
      <c r="O213" s="1"/>
    </row>
    <row r="214" spans="2:15" x14ac:dyDescent="0.25">
      <c r="B214" s="4" t="str">
        <f>_xlfn.IFNA(INDEX(Data!$B:$B,MATCH(Table1[[#This Row],[Desa/Kelurahan]],Data!$C:$C,0)),"")</f>
        <v>BARONG TONGKOK</v>
      </c>
      <c r="C214" s="1" t="s">
        <v>118</v>
      </c>
      <c r="D214" s="2" t="s">
        <v>75</v>
      </c>
      <c r="E214" s="2" t="s">
        <v>85</v>
      </c>
      <c r="F214" s="2"/>
      <c r="G214" s="2" t="s">
        <v>309</v>
      </c>
      <c r="H214" s="2"/>
      <c r="J214" s="51">
        <v>44228</v>
      </c>
      <c r="K214" s="36">
        <f>IF(Table1[[#This Row],[Tanggal]]="","",YEAR(Table1[[#This Row],[Tanggal]]))</f>
        <v>2021</v>
      </c>
      <c r="L214" s="36">
        <f>IF(Table1[[#This Row],[Tanggal]]="","",YEAR(Table1[[#This Row],[Tanggal]]))</f>
        <v>2021</v>
      </c>
      <c r="M214" s="37" t="str">
        <f>_xlfn.IFNA(INDEX(Data!$D:$D,MATCH(Table1[[#This Row],[Entry Type]],Data!$E:$E,0)),"")</f>
        <v>Lemah</v>
      </c>
      <c r="N214" s="50" t="str">
        <f>IF(Table1[[#This Row],[Tanggal]]="","","Jaringan")</f>
        <v>Jaringan</v>
      </c>
      <c r="O214" s="1"/>
    </row>
    <row r="215" spans="2:15" x14ac:dyDescent="0.25">
      <c r="B215" s="4" t="str">
        <f>_xlfn.IFNA(INDEX(Data!$B:$B,MATCH(Table1[[#This Row],[Desa/Kelurahan]],Data!$C:$C,0)),"")</f>
        <v>BARONG TONGKOK</v>
      </c>
      <c r="C215" s="1" t="s">
        <v>116</v>
      </c>
      <c r="D215" s="2" t="s">
        <v>75</v>
      </c>
      <c r="E215" s="2" t="s">
        <v>70</v>
      </c>
      <c r="F215" s="2"/>
      <c r="G215" s="2" t="s">
        <v>309</v>
      </c>
      <c r="H215" s="2"/>
      <c r="J215" s="51">
        <v>44228</v>
      </c>
      <c r="K215" s="36">
        <f>IF(Table1[[#This Row],[Tanggal]]="","",YEAR(Table1[[#This Row],[Tanggal]]))</f>
        <v>2021</v>
      </c>
      <c r="L215" s="36">
        <f>IF(Table1[[#This Row],[Tanggal]]="","",YEAR(Table1[[#This Row],[Tanggal]]))</f>
        <v>2021</v>
      </c>
      <c r="M215" s="37" t="str">
        <f>_xlfn.IFNA(INDEX(Data!$D:$D,MATCH(Table1[[#This Row],[Entry Type]],Data!$E:$E,0)),"")</f>
        <v>Coverage</v>
      </c>
      <c r="N215" s="50" t="str">
        <f>IF(Table1[[#This Row],[Tanggal]]="","","Jaringan")</f>
        <v>Jaringan</v>
      </c>
      <c r="O215" s="1"/>
    </row>
    <row r="216" spans="2:15" x14ac:dyDescent="0.25">
      <c r="B216" s="4" t="str">
        <f>_xlfn.IFNA(INDEX(Data!$B:$B,MATCH(Table1[[#This Row],[Desa/Kelurahan]],Data!$C:$C,0)),"")</f>
        <v>BARONG TONGKOK</v>
      </c>
      <c r="C216" s="1" t="s">
        <v>121</v>
      </c>
      <c r="D216" s="2" t="s">
        <v>75</v>
      </c>
      <c r="E216" s="2" t="s">
        <v>70</v>
      </c>
      <c r="F216" s="2"/>
      <c r="G216" s="2" t="s">
        <v>309</v>
      </c>
      <c r="H216" s="2"/>
      <c r="J216" s="51">
        <v>44228</v>
      </c>
      <c r="K216" s="36">
        <f>IF(Table1[[#This Row],[Tanggal]]="","",YEAR(Table1[[#This Row],[Tanggal]]))</f>
        <v>2021</v>
      </c>
      <c r="L216" s="36">
        <f>IF(Table1[[#This Row],[Tanggal]]="","",YEAR(Table1[[#This Row],[Tanggal]]))</f>
        <v>2021</v>
      </c>
      <c r="M216" s="37" t="str">
        <f>_xlfn.IFNA(INDEX(Data!$D:$D,MATCH(Table1[[#This Row],[Entry Type]],Data!$E:$E,0)),"")</f>
        <v>Coverage</v>
      </c>
      <c r="N216" s="50" t="str">
        <f>IF(Table1[[#This Row],[Tanggal]]="","","Jaringan")</f>
        <v>Jaringan</v>
      </c>
      <c r="O216" s="1"/>
    </row>
    <row r="217" spans="2:15" x14ac:dyDescent="0.25">
      <c r="B217" s="4" t="str">
        <f>_xlfn.IFNA(INDEX(Data!$B:$B,MATCH(Table1[[#This Row],[Desa/Kelurahan]],Data!$C:$C,0)),"")</f>
        <v>BARONG TONGKOK</v>
      </c>
      <c r="C217" s="1" t="s">
        <v>119</v>
      </c>
      <c r="D217" s="2" t="s">
        <v>75</v>
      </c>
      <c r="E217" s="2" t="s">
        <v>70</v>
      </c>
      <c r="F217" s="2"/>
      <c r="G217" s="2" t="s">
        <v>309</v>
      </c>
      <c r="H217" s="2"/>
      <c r="J217" s="51">
        <v>44228</v>
      </c>
      <c r="K217" s="36">
        <f>IF(Table1[[#This Row],[Tanggal]]="","",YEAR(Table1[[#This Row],[Tanggal]]))</f>
        <v>2021</v>
      </c>
      <c r="L217" s="36">
        <f>IF(Table1[[#This Row],[Tanggal]]="","",YEAR(Table1[[#This Row],[Tanggal]]))</f>
        <v>2021</v>
      </c>
      <c r="M217" s="37" t="str">
        <f>_xlfn.IFNA(INDEX(Data!$D:$D,MATCH(Table1[[#This Row],[Entry Type]],Data!$E:$E,0)),"")</f>
        <v>Coverage</v>
      </c>
      <c r="N217" s="50" t="str">
        <f>IF(Table1[[#This Row],[Tanggal]]="","","Jaringan")</f>
        <v>Jaringan</v>
      </c>
      <c r="O217" s="1"/>
    </row>
    <row r="218" spans="2:15" x14ac:dyDescent="0.25">
      <c r="B218" s="4" t="str">
        <f>_xlfn.IFNA(INDEX(Data!$B:$B,MATCH(Table1[[#This Row],[Desa/Kelurahan]],Data!$C:$C,0)),"")</f>
        <v>SEKOLAQ DARAT</v>
      </c>
      <c r="C218" s="1" t="s">
        <v>15</v>
      </c>
      <c r="D218" s="2" t="s">
        <v>75</v>
      </c>
      <c r="E218" s="2" t="s">
        <v>70</v>
      </c>
      <c r="F218" s="2"/>
      <c r="G218" s="2" t="s">
        <v>309</v>
      </c>
      <c r="H218" s="2"/>
      <c r="J218" s="51">
        <v>44228</v>
      </c>
      <c r="K218" s="36">
        <f>IF(Table1[[#This Row],[Tanggal]]="","",YEAR(Table1[[#This Row],[Tanggal]]))</f>
        <v>2021</v>
      </c>
      <c r="L218" s="36">
        <f>IF(Table1[[#This Row],[Tanggal]]="","",YEAR(Table1[[#This Row],[Tanggal]]))</f>
        <v>2021</v>
      </c>
      <c r="M218" s="37" t="str">
        <f>_xlfn.IFNA(INDEX(Data!$D:$D,MATCH(Table1[[#This Row],[Entry Type]],Data!$E:$E,0)),"")</f>
        <v>Coverage</v>
      </c>
      <c r="N218" s="50" t="str">
        <f>IF(Table1[[#This Row],[Tanggal]]="","","Jaringan")</f>
        <v>Jaringan</v>
      </c>
      <c r="O218" s="1"/>
    </row>
    <row r="219" spans="2:15" x14ac:dyDescent="0.25">
      <c r="B219" s="4" t="str">
        <f>_xlfn.IFNA(INDEX(Data!$B:$B,MATCH(Table1[[#This Row],[Desa/Kelurahan]],Data!$C:$C,0)),"")</f>
        <v>SEKOLAQ DARAT</v>
      </c>
      <c r="C219" s="1" t="s">
        <v>262</v>
      </c>
      <c r="D219" s="2" t="s">
        <v>75</v>
      </c>
      <c r="E219" s="2" t="s">
        <v>70</v>
      </c>
      <c r="F219" s="2"/>
      <c r="G219" s="2" t="s">
        <v>309</v>
      </c>
      <c r="H219" s="2"/>
      <c r="J219" s="51">
        <v>44228</v>
      </c>
      <c r="K219" s="36">
        <f>IF(Table1[[#This Row],[Tanggal]]="","",YEAR(Table1[[#This Row],[Tanggal]]))</f>
        <v>2021</v>
      </c>
      <c r="L219" s="36">
        <f>IF(Table1[[#This Row],[Tanggal]]="","",YEAR(Table1[[#This Row],[Tanggal]]))</f>
        <v>2021</v>
      </c>
      <c r="M219" s="37" t="str">
        <f>_xlfn.IFNA(INDEX(Data!$D:$D,MATCH(Table1[[#This Row],[Entry Type]],Data!$E:$E,0)),"")</f>
        <v>Coverage</v>
      </c>
      <c r="N219" s="50" t="str">
        <f>IF(Table1[[#This Row],[Tanggal]]="","","Jaringan")</f>
        <v>Jaringan</v>
      </c>
      <c r="O219" s="1"/>
    </row>
    <row r="220" spans="2:15" x14ac:dyDescent="0.25">
      <c r="B220" s="4" t="str">
        <f>_xlfn.IFNA(INDEX(Data!$B:$B,MATCH(Table1[[#This Row],[Desa/Kelurahan]],Data!$C:$C,0)),"")</f>
        <v>SEKOLAQ DARAT</v>
      </c>
      <c r="C220" s="1" t="s">
        <v>268</v>
      </c>
      <c r="D220" s="2" t="s">
        <v>75</v>
      </c>
      <c r="E220" s="2" t="s">
        <v>70</v>
      </c>
      <c r="F220" s="2"/>
      <c r="G220" s="2" t="s">
        <v>309</v>
      </c>
      <c r="H220" s="2"/>
      <c r="J220" s="51">
        <v>44228</v>
      </c>
      <c r="K220" s="36">
        <f>IF(Table1[[#This Row],[Tanggal]]="","",YEAR(Table1[[#This Row],[Tanggal]]))</f>
        <v>2021</v>
      </c>
      <c r="L220" s="36">
        <f>IF(Table1[[#This Row],[Tanggal]]="","",YEAR(Table1[[#This Row],[Tanggal]]))</f>
        <v>2021</v>
      </c>
      <c r="M220" s="37" t="str">
        <f>_xlfn.IFNA(INDEX(Data!$D:$D,MATCH(Table1[[#This Row],[Entry Type]],Data!$E:$E,0)),"")</f>
        <v>Coverage</v>
      </c>
      <c r="N220" s="50" t="str">
        <f>IF(Table1[[#This Row],[Tanggal]]="","","Jaringan")</f>
        <v>Jaringan</v>
      </c>
      <c r="O220" s="1"/>
    </row>
    <row r="221" spans="2:15" x14ac:dyDescent="0.25">
      <c r="B221" s="4" t="str">
        <f>_xlfn.IFNA(INDEX(Data!$B:$B,MATCH(Table1[[#This Row],[Desa/Kelurahan]],Data!$C:$C,0)),"")</f>
        <v>SEKOLAQ DARAT</v>
      </c>
      <c r="C221" s="1" t="s">
        <v>264</v>
      </c>
      <c r="D221" s="2" t="s">
        <v>75</v>
      </c>
      <c r="E221" s="2" t="s">
        <v>85</v>
      </c>
      <c r="F221" s="2"/>
      <c r="G221" s="2" t="s">
        <v>309</v>
      </c>
      <c r="H221" s="2"/>
      <c r="J221" s="51">
        <v>44228</v>
      </c>
      <c r="K221" s="36">
        <f>IF(Table1[[#This Row],[Tanggal]]="","",YEAR(Table1[[#This Row],[Tanggal]]))</f>
        <v>2021</v>
      </c>
      <c r="L221" s="36">
        <f>IF(Table1[[#This Row],[Tanggal]]="","",YEAR(Table1[[#This Row],[Tanggal]]))</f>
        <v>2021</v>
      </c>
      <c r="M221" s="37" t="str">
        <f>_xlfn.IFNA(INDEX(Data!$D:$D,MATCH(Table1[[#This Row],[Entry Type]],Data!$E:$E,0)),"")</f>
        <v>Lemah</v>
      </c>
      <c r="N221" s="50" t="str">
        <f>IF(Table1[[#This Row],[Tanggal]]="","","Jaringan")</f>
        <v>Jaringan</v>
      </c>
      <c r="O221" s="1"/>
    </row>
    <row r="222" spans="2:15" x14ac:dyDescent="0.25">
      <c r="B222" s="4" t="str">
        <f>_xlfn.IFNA(INDEX(Data!$B:$B,MATCH(Table1[[#This Row],[Desa/Kelurahan]],Data!$C:$C,0)),"")</f>
        <v>SEKOLAQ DARAT</v>
      </c>
      <c r="C222" s="1" t="s">
        <v>263</v>
      </c>
      <c r="D222" s="2" t="s">
        <v>75</v>
      </c>
      <c r="E222" s="2" t="s">
        <v>70</v>
      </c>
      <c r="F222" s="2"/>
      <c r="G222" s="2" t="s">
        <v>309</v>
      </c>
      <c r="H222" s="2"/>
      <c r="J222" s="51">
        <v>44228</v>
      </c>
      <c r="K222" s="36">
        <f>IF(Table1[[#This Row],[Tanggal]]="","",YEAR(Table1[[#This Row],[Tanggal]]))</f>
        <v>2021</v>
      </c>
      <c r="L222" s="36">
        <f>IF(Table1[[#This Row],[Tanggal]]="","",YEAR(Table1[[#This Row],[Tanggal]]))</f>
        <v>2021</v>
      </c>
      <c r="M222" s="37" t="str">
        <f>_xlfn.IFNA(INDEX(Data!$D:$D,MATCH(Table1[[#This Row],[Entry Type]],Data!$E:$E,0)),"")</f>
        <v>Coverage</v>
      </c>
      <c r="N222" s="50" t="str">
        <f>IF(Table1[[#This Row],[Tanggal]]="","","Jaringan")</f>
        <v>Jaringan</v>
      </c>
      <c r="O222" s="1"/>
    </row>
    <row r="223" spans="2:15" x14ac:dyDescent="0.25">
      <c r="B223" s="4" t="str">
        <f>_xlfn.IFNA(INDEX(Data!$B:$B,MATCH(Table1[[#This Row],[Desa/Kelurahan]],Data!$C:$C,0)),"")</f>
        <v>SEKOLAQ DARAT</v>
      </c>
      <c r="C223" s="1" t="s">
        <v>265</v>
      </c>
      <c r="D223" s="2" t="s">
        <v>75</v>
      </c>
      <c r="E223" s="2" t="s">
        <v>70</v>
      </c>
      <c r="F223" s="2"/>
      <c r="G223" s="2" t="s">
        <v>309</v>
      </c>
      <c r="H223" s="2"/>
      <c r="J223" s="51">
        <v>44228</v>
      </c>
      <c r="K223" s="36">
        <f>IF(Table1[[#This Row],[Tanggal]]="","",YEAR(Table1[[#This Row],[Tanggal]]))</f>
        <v>2021</v>
      </c>
      <c r="L223" s="36">
        <f>IF(Table1[[#This Row],[Tanggal]]="","",YEAR(Table1[[#This Row],[Tanggal]]))</f>
        <v>2021</v>
      </c>
      <c r="M223" s="37" t="str">
        <f>_xlfn.IFNA(INDEX(Data!$D:$D,MATCH(Table1[[#This Row],[Entry Type]],Data!$E:$E,0)),"")</f>
        <v>Coverage</v>
      </c>
      <c r="N223" s="50" t="str">
        <f>IF(Table1[[#This Row],[Tanggal]]="","","Jaringan")</f>
        <v>Jaringan</v>
      </c>
      <c r="O223" s="1"/>
    </row>
    <row r="224" spans="2:15" x14ac:dyDescent="0.25">
      <c r="B224" s="4" t="str">
        <f>_xlfn.IFNA(INDEX(Data!$B:$B,MATCH(Table1[[#This Row],[Desa/Kelurahan]],Data!$C:$C,0)),"")</f>
        <v>SEKOLAQ DARAT</v>
      </c>
      <c r="C224" s="1" t="s">
        <v>266</v>
      </c>
      <c r="D224" s="2" t="s">
        <v>75</v>
      </c>
      <c r="E224" s="2" t="s">
        <v>70</v>
      </c>
      <c r="F224" s="2"/>
      <c r="G224" s="2" t="s">
        <v>309</v>
      </c>
      <c r="H224" s="2"/>
      <c r="J224" s="51">
        <v>44228</v>
      </c>
      <c r="K224" s="36">
        <f>IF(Table1[[#This Row],[Tanggal]]="","",YEAR(Table1[[#This Row],[Tanggal]]))</f>
        <v>2021</v>
      </c>
      <c r="L224" s="36">
        <f>IF(Table1[[#This Row],[Tanggal]]="","",YEAR(Table1[[#This Row],[Tanggal]]))</f>
        <v>2021</v>
      </c>
      <c r="M224" s="37" t="str">
        <f>_xlfn.IFNA(INDEX(Data!$D:$D,MATCH(Table1[[#This Row],[Entry Type]],Data!$E:$E,0)),"")</f>
        <v>Coverage</v>
      </c>
      <c r="N224" s="50" t="str">
        <f>IF(Table1[[#This Row],[Tanggal]]="","","Jaringan")</f>
        <v>Jaringan</v>
      </c>
      <c r="O224" s="1"/>
    </row>
    <row r="225" spans="2:15" x14ac:dyDescent="0.25">
      <c r="B225" s="4" t="str">
        <f>_xlfn.IFNA(INDEX(Data!$B:$B,MATCH(Table1[[#This Row],[Desa/Kelurahan]],Data!$C:$C,0)),"")</f>
        <v>SEKOLAQ DARAT</v>
      </c>
      <c r="C225" s="1" t="s">
        <v>267</v>
      </c>
      <c r="D225" s="2" t="s">
        <v>75</v>
      </c>
      <c r="E225" s="2" t="s">
        <v>70</v>
      </c>
      <c r="F225" s="2"/>
      <c r="G225" s="2" t="s">
        <v>309</v>
      </c>
      <c r="H225" s="2"/>
      <c r="J225" s="51">
        <v>44228</v>
      </c>
      <c r="K225" s="36">
        <f>IF(Table1[[#This Row],[Tanggal]]="","",YEAR(Table1[[#This Row],[Tanggal]]))</f>
        <v>2021</v>
      </c>
      <c r="L225" s="36">
        <f>IF(Table1[[#This Row],[Tanggal]]="","",YEAR(Table1[[#This Row],[Tanggal]]))</f>
        <v>2021</v>
      </c>
      <c r="M225" s="37" t="str">
        <f>_xlfn.IFNA(INDEX(Data!$D:$D,MATCH(Table1[[#This Row],[Entry Type]],Data!$E:$E,0)),"")</f>
        <v>Coverage</v>
      </c>
      <c r="N225" s="50" t="str">
        <f>IF(Table1[[#This Row],[Tanggal]]="","","Jaringan")</f>
        <v>Jaringan</v>
      </c>
      <c r="O225" s="1"/>
    </row>
    <row r="226" spans="2:15" x14ac:dyDescent="0.25">
      <c r="B226" s="4" t="str">
        <f>_xlfn.IFNA(INDEX(Data!$B:$B,MATCH(Table1[[#This Row],[Desa/Kelurahan]],Data!$C:$C,0)),"")</f>
        <v>MELAK</v>
      </c>
      <c r="C226" s="1" t="s">
        <v>210</v>
      </c>
      <c r="D226" s="2" t="s">
        <v>75</v>
      </c>
      <c r="E226" s="2" t="s">
        <v>85</v>
      </c>
      <c r="F226" s="2"/>
      <c r="G226" s="2" t="s">
        <v>309</v>
      </c>
      <c r="H226" s="2"/>
      <c r="J226" s="51">
        <v>44228</v>
      </c>
      <c r="K226" s="36">
        <f>IF(Table1[[#This Row],[Tanggal]]="","",YEAR(Table1[[#This Row],[Tanggal]]))</f>
        <v>2021</v>
      </c>
      <c r="L226" s="36">
        <f>IF(Table1[[#This Row],[Tanggal]]="","",YEAR(Table1[[#This Row],[Tanggal]]))</f>
        <v>2021</v>
      </c>
      <c r="M226" s="37" t="str">
        <f>_xlfn.IFNA(INDEX(Data!$D:$D,MATCH(Table1[[#This Row],[Entry Type]],Data!$E:$E,0)),"")</f>
        <v>Lemah</v>
      </c>
      <c r="N226" s="50" t="str">
        <f>IF(Table1[[#This Row],[Tanggal]]="","","Jaringan")</f>
        <v>Jaringan</v>
      </c>
      <c r="O226" s="1"/>
    </row>
    <row r="227" spans="2:15" x14ac:dyDescent="0.25">
      <c r="B227" s="4" t="str">
        <f>_xlfn.IFNA(INDEX(Data!$B:$B,MATCH(Table1[[#This Row],[Desa/Kelurahan]],Data!$C:$C,0)),"")</f>
        <v>MELAK</v>
      </c>
      <c r="C227" s="1" t="s">
        <v>206</v>
      </c>
      <c r="D227" s="2" t="s">
        <v>75</v>
      </c>
      <c r="E227" s="2" t="s">
        <v>85</v>
      </c>
      <c r="F227" s="2"/>
      <c r="G227" s="2" t="s">
        <v>309</v>
      </c>
      <c r="H227" s="2"/>
      <c r="J227" s="51">
        <v>44228</v>
      </c>
      <c r="K227" s="36">
        <f>IF(Table1[[#This Row],[Tanggal]]="","",YEAR(Table1[[#This Row],[Tanggal]]))</f>
        <v>2021</v>
      </c>
      <c r="L227" s="36">
        <f>IF(Table1[[#This Row],[Tanggal]]="","",YEAR(Table1[[#This Row],[Tanggal]]))</f>
        <v>2021</v>
      </c>
      <c r="M227" s="37" t="str">
        <f>_xlfn.IFNA(INDEX(Data!$D:$D,MATCH(Table1[[#This Row],[Entry Type]],Data!$E:$E,0)),"")</f>
        <v>Lemah</v>
      </c>
      <c r="N227" s="50" t="str">
        <f>IF(Table1[[#This Row],[Tanggal]]="","","Jaringan")</f>
        <v>Jaringan</v>
      </c>
      <c r="O227" s="1"/>
    </row>
    <row r="228" spans="2:15" x14ac:dyDescent="0.25">
      <c r="B228" s="4" t="str">
        <f>_xlfn.IFNA(INDEX(Data!$B:$B,MATCH(Table1[[#This Row],[Desa/Kelurahan]],Data!$C:$C,0)),"")</f>
        <v>MELAK</v>
      </c>
      <c r="C228" s="1" t="s">
        <v>207</v>
      </c>
      <c r="D228" s="2" t="s">
        <v>75</v>
      </c>
      <c r="E228" s="2" t="s">
        <v>70</v>
      </c>
      <c r="F228" s="2"/>
      <c r="G228" s="2" t="s">
        <v>309</v>
      </c>
      <c r="H228" s="2"/>
      <c r="J228" s="51">
        <v>44228</v>
      </c>
      <c r="K228" s="36">
        <f>IF(Table1[[#This Row],[Tanggal]]="","",YEAR(Table1[[#This Row],[Tanggal]]))</f>
        <v>2021</v>
      </c>
      <c r="L228" s="36">
        <f>IF(Table1[[#This Row],[Tanggal]]="","",YEAR(Table1[[#This Row],[Tanggal]]))</f>
        <v>2021</v>
      </c>
      <c r="M228" s="37" t="str">
        <f>_xlfn.IFNA(INDEX(Data!$D:$D,MATCH(Table1[[#This Row],[Entry Type]],Data!$E:$E,0)),"")</f>
        <v>Coverage</v>
      </c>
      <c r="N228" s="50" t="str">
        <f>IF(Table1[[#This Row],[Tanggal]]="","","Jaringan")</f>
        <v>Jaringan</v>
      </c>
      <c r="O228" s="1"/>
    </row>
    <row r="229" spans="2:15" x14ac:dyDescent="0.25">
      <c r="B229" s="4" t="str">
        <f>_xlfn.IFNA(INDEX(Data!$B:$B,MATCH(Table1[[#This Row],[Desa/Kelurahan]],Data!$C:$C,0)),"")</f>
        <v>MELAK</v>
      </c>
      <c r="C229" s="1" t="s">
        <v>208</v>
      </c>
      <c r="D229" s="2" t="s">
        <v>75</v>
      </c>
      <c r="E229" s="2" t="s">
        <v>70</v>
      </c>
      <c r="F229" s="2"/>
      <c r="G229" s="2" t="s">
        <v>309</v>
      </c>
      <c r="H229" s="2"/>
      <c r="J229" s="51">
        <v>44228</v>
      </c>
      <c r="K229" s="36">
        <f>IF(Table1[[#This Row],[Tanggal]]="","",YEAR(Table1[[#This Row],[Tanggal]]))</f>
        <v>2021</v>
      </c>
      <c r="L229" s="36">
        <f>IF(Table1[[#This Row],[Tanggal]]="","",YEAR(Table1[[#This Row],[Tanggal]]))</f>
        <v>2021</v>
      </c>
      <c r="M229" s="37" t="str">
        <f>_xlfn.IFNA(INDEX(Data!$D:$D,MATCH(Table1[[#This Row],[Entry Type]],Data!$E:$E,0)),"")</f>
        <v>Coverage</v>
      </c>
      <c r="N229" s="50" t="str">
        <f>IF(Table1[[#This Row],[Tanggal]]="","","Jaringan")</f>
        <v>Jaringan</v>
      </c>
      <c r="O229" s="1"/>
    </row>
    <row r="230" spans="2:15" x14ac:dyDescent="0.25">
      <c r="B230" s="4" t="str">
        <f>_xlfn.IFNA(INDEX(Data!$B:$B,MATCH(Table1[[#This Row],[Desa/Kelurahan]],Data!$C:$C,0)),"")</f>
        <v>MELAK</v>
      </c>
      <c r="C230" s="1" t="s">
        <v>205</v>
      </c>
      <c r="D230" s="2" t="s">
        <v>75</v>
      </c>
      <c r="E230" s="2" t="s">
        <v>85</v>
      </c>
      <c r="F230" s="2"/>
      <c r="G230" s="2" t="s">
        <v>309</v>
      </c>
      <c r="H230" s="2"/>
      <c r="J230" s="51">
        <v>44228</v>
      </c>
      <c r="K230" s="36">
        <f>IF(Table1[[#This Row],[Tanggal]]="","",YEAR(Table1[[#This Row],[Tanggal]]))</f>
        <v>2021</v>
      </c>
      <c r="L230" s="36">
        <f>IF(Table1[[#This Row],[Tanggal]]="","",YEAR(Table1[[#This Row],[Tanggal]]))</f>
        <v>2021</v>
      </c>
      <c r="M230" s="37" t="str">
        <f>_xlfn.IFNA(INDEX(Data!$D:$D,MATCH(Table1[[#This Row],[Entry Type]],Data!$E:$E,0)),"")</f>
        <v>Lemah</v>
      </c>
      <c r="N230" s="50" t="str">
        <f>IF(Table1[[#This Row],[Tanggal]]="","","Jaringan")</f>
        <v>Jaringan</v>
      </c>
      <c r="O230" s="1"/>
    </row>
    <row r="231" spans="2:15" x14ac:dyDescent="0.25">
      <c r="B231" s="4" t="str">
        <f>_xlfn.IFNA(INDEX(Data!$B:$B,MATCH(Table1[[#This Row],[Desa/Kelurahan]],Data!$C:$C,0)),"")</f>
        <v>MELAK</v>
      </c>
      <c r="C231" s="1" t="s">
        <v>209</v>
      </c>
      <c r="D231" s="2" t="s">
        <v>75</v>
      </c>
      <c r="E231" s="2" t="s">
        <v>85</v>
      </c>
      <c r="F231" s="2"/>
      <c r="G231" s="2" t="s">
        <v>309</v>
      </c>
      <c r="H231" s="2"/>
      <c r="J231" s="51">
        <v>44228</v>
      </c>
      <c r="K231" s="36">
        <f>IF(Table1[[#This Row],[Tanggal]]="","",YEAR(Table1[[#This Row],[Tanggal]]))</f>
        <v>2021</v>
      </c>
      <c r="L231" s="36">
        <f>IF(Table1[[#This Row],[Tanggal]]="","",YEAR(Table1[[#This Row],[Tanggal]]))</f>
        <v>2021</v>
      </c>
      <c r="M231" s="37" t="str">
        <f>_xlfn.IFNA(INDEX(Data!$D:$D,MATCH(Table1[[#This Row],[Entry Type]],Data!$E:$E,0)),"")</f>
        <v>Lemah</v>
      </c>
      <c r="N231" s="50" t="str">
        <f>IF(Table1[[#This Row],[Tanggal]]="","","Jaringan")</f>
        <v>Jaringan</v>
      </c>
      <c r="O231" s="1"/>
    </row>
    <row r="232" spans="2:15" x14ac:dyDescent="0.25">
      <c r="B232" s="4" t="str">
        <f>_xlfn.IFNA(INDEX(Data!$B:$B,MATCH(Table1[[#This Row],[Desa/Kelurahan]],Data!$C:$C,0)),"")</f>
        <v>LINGGANG BIGUNG</v>
      </c>
      <c r="C232" s="1" t="s">
        <v>191</v>
      </c>
      <c r="D232" s="2" t="s">
        <v>75</v>
      </c>
      <c r="E232" s="2" t="s">
        <v>85</v>
      </c>
      <c r="F232" s="2"/>
      <c r="G232" s="2" t="s">
        <v>309</v>
      </c>
      <c r="H232" s="2"/>
      <c r="J232" s="51">
        <v>44228</v>
      </c>
      <c r="K232" s="36">
        <f>IF(Table1[[#This Row],[Tanggal]]="","",YEAR(Table1[[#This Row],[Tanggal]]))</f>
        <v>2021</v>
      </c>
      <c r="L232" s="36">
        <f>IF(Table1[[#This Row],[Tanggal]]="","",YEAR(Table1[[#This Row],[Tanggal]]))</f>
        <v>2021</v>
      </c>
      <c r="M232" s="37" t="str">
        <f>_xlfn.IFNA(INDEX(Data!$D:$D,MATCH(Table1[[#This Row],[Entry Type]],Data!$E:$E,0)),"")</f>
        <v>Lemah</v>
      </c>
      <c r="N232" s="50" t="str">
        <f>IF(Table1[[#This Row],[Tanggal]]="","","Jaringan")</f>
        <v>Jaringan</v>
      </c>
      <c r="O232" s="1"/>
    </row>
    <row r="233" spans="2:15" x14ac:dyDescent="0.25">
      <c r="B233" s="4" t="str">
        <f>_xlfn.IFNA(INDEX(Data!$B:$B,MATCH(Table1[[#This Row],[Desa/Kelurahan]],Data!$C:$C,0)),"")</f>
        <v>LINGGANG BIGUNG</v>
      </c>
      <c r="C233" s="1" t="s">
        <v>184</v>
      </c>
      <c r="D233" s="2" t="s">
        <v>92</v>
      </c>
      <c r="E233" s="2" t="s">
        <v>70</v>
      </c>
      <c r="F233" s="2"/>
      <c r="G233" s="2" t="s">
        <v>309</v>
      </c>
      <c r="H233" s="2"/>
      <c r="J233" s="51">
        <v>44228</v>
      </c>
      <c r="K233" s="36">
        <f>IF(Table1[[#This Row],[Tanggal]]="","",YEAR(Table1[[#This Row],[Tanggal]]))</f>
        <v>2021</v>
      </c>
      <c r="L233" s="36">
        <f>IF(Table1[[#This Row],[Tanggal]]="","",YEAR(Table1[[#This Row],[Tanggal]]))</f>
        <v>2021</v>
      </c>
      <c r="M233" s="37" t="str">
        <f>_xlfn.IFNA(INDEX(Data!$D:$D,MATCH(Table1[[#This Row],[Entry Type]],Data!$E:$E,0)),"")</f>
        <v>Coverage</v>
      </c>
      <c r="N233" s="50" t="str">
        <f>IF(Table1[[#This Row],[Tanggal]]="","","Jaringan")</f>
        <v>Jaringan</v>
      </c>
      <c r="O233" s="1"/>
    </row>
    <row r="234" spans="2:15" x14ac:dyDescent="0.25">
      <c r="B234" s="4" t="str">
        <f>_xlfn.IFNA(INDEX(Data!$B:$B,MATCH(Table1[[#This Row],[Desa/Kelurahan]],Data!$C:$C,0)),"")</f>
        <v>LINGGANG BIGUNG</v>
      </c>
      <c r="C234" s="1" t="s">
        <v>190</v>
      </c>
      <c r="D234" s="2" t="s">
        <v>92</v>
      </c>
      <c r="E234" s="2" t="s">
        <v>92</v>
      </c>
      <c r="F234" s="2"/>
      <c r="G234" s="2" t="s">
        <v>309</v>
      </c>
      <c r="H234" s="2"/>
      <c r="J234" s="51">
        <v>44228</v>
      </c>
      <c r="K234" s="36">
        <f>IF(Table1[[#This Row],[Tanggal]]="","",YEAR(Table1[[#This Row],[Tanggal]]))</f>
        <v>2021</v>
      </c>
      <c r="L234" s="36">
        <f>IF(Table1[[#This Row],[Tanggal]]="","",YEAR(Table1[[#This Row],[Tanggal]]))</f>
        <v>2021</v>
      </c>
      <c r="M234" s="37" t="str">
        <f>_xlfn.IFNA(INDEX(Data!$D:$D,MATCH(Table1[[#This Row],[Entry Type]],Data!$E:$E,0)),"")</f>
        <v>Blankspot</v>
      </c>
      <c r="N234" s="50" t="str">
        <f>IF(Table1[[#This Row],[Tanggal]]="","","Jaringan")</f>
        <v>Jaringan</v>
      </c>
      <c r="O234" s="1"/>
    </row>
    <row r="235" spans="2:15" x14ac:dyDescent="0.25">
      <c r="B235" s="4" t="str">
        <f>_xlfn.IFNA(INDEX(Data!$B:$B,MATCH(Table1[[#This Row],[Desa/Kelurahan]],Data!$C:$C,0)),"")</f>
        <v>LINGGANG BIGUNG</v>
      </c>
      <c r="C235" s="1" t="s">
        <v>17</v>
      </c>
      <c r="D235" s="2" t="s">
        <v>75</v>
      </c>
      <c r="E235" s="2" t="s">
        <v>70</v>
      </c>
      <c r="F235" s="2"/>
      <c r="G235" s="2" t="s">
        <v>309</v>
      </c>
      <c r="H235" s="2"/>
      <c r="J235" s="51">
        <v>44228</v>
      </c>
      <c r="K235" s="36">
        <f>IF(Table1[[#This Row],[Tanggal]]="","",YEAR(Table1[[#This Row],[Tanggal]]))</f>
        <v>2021</v>
      </c>
      <c r="L235" s="36">
        <f>IF(Table1[[#This Row],[Tanggal]]="","",YEAR(Table1[[#This Row],[Tanggal]]))</f>
        <v>2021</v>
      </c>
      <c r="M235" s="37" t="str">
        <f>_xlfn.IFNA(INDEX(Data!$D:$D,MATCH(Table1[[#This Row],[Entry Type]],Data!$E:$E,0)),"")</f>
        <v>Coverage</v>
      </c>
      <c r="N235" s="50" t="str">
        <f>IF(Table1[[#This Row],[Tanggal]]="","","Jaringan")</f>
        <v>Jaringan</v>
      </c>
      <c r="O235" s="1"/>
    </row>
    <row r="236" spans="2:15" x14ac:dyDescent="0.25">
      <c r="B236" s="4" t="str">
        <f>_xlfn.IFNA(INDEX(Data!$B:$B,MATCH(Table1[[#This Row],[Desa/Kelurahan]],Data!$C:$C,0)),"")</f>
        <v>LINGGANG BIGUNG</v>
      </c>
      <c r="C236" s="1" t="s">
        <v>192</v>
      </c>
      <c r="D236" s="2" t="s">
        <v>75</v>
      </c>
      <c r="E236" s="2" t="s">
        <v>85</v>
      </c>
      <c r="F236" s="2"/>
      <c r="G236" s="2" t="s">
        <v>309</v>
      </c>
      <c r="H236" s="2"/>
      <c r="J236" s="51">
        <v>44228</v>
      </c>
      <c r="K236" s="36">
        <f>IF(Table1[[#This Row],[Tanggal]]="","",YEAR(Table1[[#This Row],[Tanggal]]))</f>
        <v>2021</v>
      </c>
      <c r="L236" s="36">
        <f>IF(Table1[[#This Row],[Tanggal]]="","",YEAR(Table1[[#This Row],[Tanggal]]))</f>
        <v>2021</v>
      </c>
      <c r="M236" s="37" t="str">
        <f>_xlfn.IFNA(INDEX(Data!$D:$D,MATCH(Table1[[#This Row],[Entry Type]],Data!$E:$E,0)),"")</f>
        <v>Lemah</v>
      </c>
      <c r="N236" s="50" t="str">
        <f>IF(Table1[[#This Row],[Tanggal]]="","","Jaringan")</f>
        <v>Jaringan</v>
      </c>
      <c r="O236" s="1"/>
    </row>
    <row r="237" spans="2:15" x14ac:dyDescent="0.25">
      <c r="B237" s="4" t="str">
        <f>_xlfn.IFNA(INDEX(Data!$B:$B,MATCH(Table1[[#This Row],[Desa/Kelurahan]],Data!$C:$C,0)),"")</f>
        <v>LINGGANG BIGUNG</v>
      </c>
      <c r="C237" s="1" t="s">
        <v>189</v>
      </c>
      <c r="D237" s="2" t="s">
        <v>92</v>
      </c>
      <c r="E237" s="2" t="s">
        <v>92</v>
      </c>
      <c r="F237" s="2"/>
      <c r="G237" s="2" t="s">
        <v>309</v>
      </c>
      <c r="H237" s="2"/>
      <c r="J237" s="51">
        <v>44228</v>
      </c>
      <c r="K237" s="36">
        <f>IF(Table1[[#This Row],[Tanggal]]="","",YEAR(Table1[[#This Row],[Tanggal]]))</f>
        <v>2021</v>
      </c>
      <c r="L237" s="36">
        <f>IF(Table1[[#This Row],[Tanggal]]="","",YEAR(Table1[[#This Row],[Tanggal]]))</f>
        <v>2021</v>
      </c>
      <c r="M237" s="37" t="str">
        <f>_xlfn.IFNA(INDEX(Data!$D:$D,MATCH(Table1[[#This Row],[Entry Type]],Data!$E:$E,0)),"")</f>
        <v>Blankspot</v>
      </c>
      <c r="N237" s="50" t="str">
        <f>IF(Table1[[#This Row],[Tanggal]]="","","Jaringan")</f>
        <v>Jaringan</v>
      </c>
      <c r="O237" s="1"/>
    </row>
    <row r="238" spans="2:15" x14ac:dyDescent="0.25">
      <c r="B238" s="4" t="str">
        <f>_xlfn.IFNA(INDEX(Data!$B:$B,MATCH(Table1[[#This Row],[Desa/Kelurahan]],Data!$C:$C,0)),"")</f>
        <v>LINGGANG BIGUNG</v>
      </c>
      <c r="C238" s="1" t="s">
        <v>187</v>
      </c>
      <c r="D238" s="2" t="s">
        <v>92</v>
      </c>
      <c r="E238" s="2" t="s">
        <v>92</v>
      </c>
      <c r="F238" s="2"/>
      <c r="G238" s="2" t="s">
        <v>309</v>
      </c>
      <c r="H238" s="2"/>
      <c r="J238" s="51">
        <v>44228</v>
      </c>
      <c r="K238" s="36">
        <f>IF(Table1[[#This Row],[Tanggal]]="","",YEAR(Table1[[#This Row],[Tanggal]]))</f>
        <v>2021</v>
      </c>
      <c r="L238" s="36">
        <f>IF(Table1[[#This Row],[Tanggal]]="","",YEAR(Table1[[#This Row],[Tanggal]]))</f>
        <v>2021</v>
      </c>
      <c r="M238" s="37" t="str">
        <f>_xlfn.IFNA(INDEX(Data!$D:$D,MATCH(Table1[[#This Row],[Entry Type]],Data!$E:$E,0)),"")</f>
        <v>Blankspot</v>
      </c>
      <c r="N238" s="50" t="str">
        <f>IF(Table1[[#This Row],[Tanggal]]="","","Jaringan")</f>
        <v>Jaringan</v>
      </c>
      <c r="O238" s="1"/>
    </row>
    <row r="239" spans="2:15" ht="30" x14ac:dyDescent="0.25">
      <c r="B239" s="4" t="str">
        <f>_xlfn.IFNA(INDEX(Data!$B:$B,MATCH(Table1[[#This Row],[Desa/Kelurahan]],Data!$C:$C,0)),"")</f>
        <v>LINGGANG BIGUNG</v>
      </c>
      <c r="C239" s="1" t="s">
        <v>193</v>
      </c>
      <c r="D239" s="2" t="s">
        <v>92</v>
      </c>
      <c r="E239" s="2" t="s">
        <v>92</v>
      </c>
      <c r="F239" s="2"/>
      <c r="G239" s="2" t="s">
        <v>309</v>
      </c>
      <c r="H239" s="2"/>
      <c r="J239" s="51">
        <v>44228</v>
      </c>
      <c r="K239" s="36">
        <f>IF(Table1[[#This Row],[Tanggal]]="","",YEAR(Table1[[#This Row],[Tanggal]]))</f>
        <v>2021</v>
      </c>
      <c r="L239" s="36">
        <f>IF(Table1[[#This Row],[Tanggal]]="","",YEAR(Table1[[#This Row],[Tanggal]]))</f>
        <v>2021</v>
      </c>
      <c r="M239" s="37" t="str">
        <f>_xlfn.IFNA(INDEX(Data!$D:$D,MATCH(Table1[[#This Row],[Entry Type]],Data!$E:$E,0)),"")</f>
        <v>Blankspot</v>
      </c>
      <c r="N239" s="50" t="str">
        <f>IF(Table1[[#This Row],[Tanggal]]="","","Jaringan")</f>
        <v>Jaringan</v>
      </c>
      <c r="O239" s="1"/>
    </row>
    <row r="240" spans="2:15" x14ac:dyDescent="0.25">
      <c r="B240" s="4" t="str">
        <f>_xlfn.IFNA(INDEX(Data!$B:$B,MATCH(Table1[[#This Row],[Desa/Kelurahan]],Data!$C:$C,0)),"")</f>
        <v>LINGGANG BIGUNG</v>
      </c>
      <c r="C240" s="1" t="s">
        <v>185</v>
      </c>
      <c r="D240" s="2" t="s">
        <v>75</v>
      </c>
      <c r="E240" s="2" t="s">
        <v>70</v>
      </c>
      <c r="F240" s="2"/>
      <c r="G240" s="2" t="s">
        <v>309</v>
      </c>
      <c r="H240" s="2"/>
      <c r="J240" s="51">
        <v>44228</v>
      </c>
      <c r="K240" s="36">
        <f>IF(Table1[[#This Row],[Tanggal]]="","",YEAR(Table1[[#This Row],[Tanggal]]))</f>
        <v>2021</v>
      </c>
      <c r="L240" s="36">
        <f>IF(Table1[[#This Row],[Tanggal]]="","",YEAR(Table1[[#This Row],[Tanggal]]))</f>
        <v>2021</v>
      </c>
      <c r="M240" s="37" t="str">
        <f>_xlfn.IFNA(INDEX(Data!$D:$D,MATCH(Table1[[#This Row],[Entry Type]],Data!$E:$E,0)),"")</f>
        <v>Coverage</v>
      </c>
      <c r="N240" s="50" t="str">
        <f>IF(Table1[[#This Row],[Tanggal]]="","","Jaringan")</f>
        <v>Jaringan</v>
      </c>
      <c r="O240" s="1"/>
    </row>
    <row r="241" spans="2:15" x14ac:dyDescent="0.25">
      <c r="B241" s="4" t="str">
        <f>_xlfn.IFNA(INDEX(Data!$B:$B,MATCH(Table1[[#This Row],[Desa/Kelurahan]],Data!$C:$C,0)),"")</f>
        <v>LINGGANG BIGUNG</v>
      </c>
      <c r="C241" s="1" t="s">
        <v>188</v>
      </c>
      <c r="D241" s="2" t="s">
        <v>75</v>
      </c>
      <c r="E241" s="2" t="s">
        <v>85</v>
      </c>
      <c r="F241" s="2"/>
      <c r="G241" s="2" t="s">
        <v>309</v>
      </c>
      <c r="H241" s="2"/>
      <c r="J241" s="51">
        <v>44228</v>
      </c>
      <c r="K241" s="36">
        <f>IF(Table1[[#This Row],[Tanggal]]="","",YEAR(Table1[[#This Row],[Tanggal]]))</f>
        <v>2021</v>
      </c>
      <c r="L241" s="36">
        <f>IF(Table1[[#This Row],[Tanggal]]="","",YEAR(Table1[[#This Row],[Tanggal]]))</f>
        <v>2021</v>
      </c>
      <c r="M241" s="37" t="str">
        <f>_xlfn.IFNA(INDEX(Data!$D:$D,MATCH(Table1[[#This Row],[Entry Type]],Data!$E:$E,0)),"")</f>
        <v>Lemah</v>
      </c>
      <c r="N241" s="50" t="str">
        <f>IF(Table1[[#This Row],[Tanggal]]="","","Jaringan")</f>
        <v>Jaringan</v>
      </c>
      <c r="O241" s="1"/>
    </row>
    <row r="242" spans="2:15" x14ac:dyDescent="0.25">
      <c r="B242" s="4" t="str">
        <f>_xlfn.IFNA(INDEX(Data!$B:$B,MATCH(Table1[[#This Row],[Desa/Kelurahan]],Data!$C:$C,0)),"")</f>
        <v>LINGGANG BIGUNG</v>
      </c>
      <c r="C242" s="1" t="s">
        <v>186</v>
      </c>
      <c r="D242" s="2" t="s">
        <v>75</v>
      </c>
      <c r="E242" s="2" t="s">
        <v>70</v>
      </c>
      <c r="F242" s="2"/>
      <c r="G242" s="2" t="s">
        <v>309</v>
      </c>
      <c r="H242" s="2"/>
      <c r="J242" s="51">
        <v>44228</v>
      </c>
      <c r="K242" s="36">
        <f>IF(Table1[[#This Row],[Tanggal]]="","",YEAR(Table1[[#This Row],[Tanggal]]))</f>
        <v>2021</v>
      </c>
      <c r="L242" s="36">
        <f>IF(Table1[[#This Row],[Tanggal]]="","",YEAR(Table1[[#This Row],[Tanggal]]))</f>
        <v>2021</v>
      </c>
      <c r="M242" s="37" t="str">
        <f>_xlfn.IFNA(INDEX(Data!$D:$D,MATCH(Table1[[#This Row],[Entry Type]],Data!$E:$E,0)),"")</f>
        <v>Coverage</v>
      </c>
      <c r="N242" s="50" t="str">
        <f>IF(Table1[[#This Row],[Tanggal]]="","","Jaringan")</f>
        <v>Jaringan</v>
      </c>
      <c r="O242" s="1"/>
    </row>
    <row r="243" spans="2:15" x14ac:dyDescent="0.25">
      <c r="B243" s="4" t="str">
        <f>_xlfn.IFNA(INDEX(Data!$B:$B,MATCH(Table1[[#This Row],[Desa/Kelurahan]],Data!$C:$C,0)),"")</f>
        <v>NYUATAN</v>
      </c>
      <c r="C243" s="1" t="s">
        <v>248</v>
      </c>
      <c r="D243" s="2" t="s">
        <v>75</v>
      </c>
      <c r="E243" s="2" t="s">
        <v>70</v>
      </c>
      <c r="F243" s="2"/>
      <c r="G243" s="2" t="s">
        <v>309</v>
      </c>
      <c r="H243" s="2"/>
      <c r="J243" s="51">
        <v>44228</v>
      </c>
      <c r="K243" s="36">
        <f>IF(Table1[[#This Row],[Tanggal]]="","",YEAR(Table1[[#This Row],[Tanggal]]))</f>
        <v>2021</v>
      </c>
      <c r="L243" s="36">
        <f>IF(Table1[[#This Row],[Tanggal]]="","",YEAR(Table1[[#This Row],[Tanggal]]))</f>
        <v>2021</v>
      </c>
      <c r="M243" s="37" t="str">
        <f>_xlfn.IFNA(INDEX(Data!$D:$D,MATCH(Table1[[#This Row],[Entry Type]],Data!$E:$E,0)),"")</f>
        <v>Coverage</v>
      </c>
      <c r="N243" s="50" t="str">
        <f>IF(Table1[[#This Row],[Tanggal]]="","","Jaringan")</f>
        <v>Jaringan</v>
      </c>
      <c r="O243" s="1"/>
    </row>
    <row r="244" spans="2:15" x14ac:dyDescent="0.25">
      <c r="B244" s="4" t="str">
        <f>_xlfn.IFNA(INDEX(Data!$B:$B,MATCH(Table1[[#This Row],[Desa/Kelurahan]],Data!$C:$C,0)),"")</f>
        <v>NYUATAN</v>
      </c>
      <c r="C244" s="1" t="s">
        <v>247</v>
      </c>
      <c r="D244" s="2" t="s">
        <v>92</v>
      </c>
      <c r="E244" s="2" t="s">
        <v>92</v>
      </c>
      <c r="F244" s="2"/>
      <c r="G244" s="2" t="s">
        <v>309</v>
      </c>
      <c r="H244" s="2"/>
      <c r="J244" s="51">
        <v>44228</v>
      </c>
      <c r="K244" s="36">
        <f>IF(Table1[[#This Row],[Tanggal]]="","",YEAR(Table1[[#This Row],[Tanggal]]))</f>
        <v>2021</v>
      </c>
      <c r="L244" s="36">
        <f>IF(Table1[[#This Row],[Tanggal]]="","",YEAR(Table1[[#This Row],[Tanggal]]))</f>
        <v>2021</v>
      </c>
      <c r="M244" s="37" t="str">
        <f>_xlfn.IFNA(INDEX(Data!$D:$D,MATCH(Table1[[#This Row],[Entry Type]],Data!$E:$E,0)),"")</f>
        <v>Blankspot</v>
      </c>
      <c r="N244" s="50" t="str">
        <f>IF(Table1[[#This Row],[Tanggal]]="","","Jaringan")</f>
        <v>Jaringan</v>
      </c>
      <c r="O244" s="1"/>
    </row>
    <row r="245" spans="2:15" x14ac:dyDescent="0.25">
      <c r="B245" s="4" t="str">
        <f>_xlfn.IFNA(INDEX(Data!$B:$B,MATCH(Table1[[#This Row],[Desa/Kelurahan]],Data!$C:$C,0)),"")</f>
        <v>NYUATAN</v>
      </c>
      <c r="C245" s="1" t="s">
        <v>249</v>
      </c>
      <c r="D245" s="2" t="s">
        <v>75</v>
      </c>
      <c r="E245" s="2" t="s">
        <v>70</v>
      </c>
      <c r="F245" s="2"/>
      <c r="G245" s="2" t="s">
        <v>309</v>
      </c>
      <c r="H245" s="2"/>
      <c r="J245" s="51">
        <v>44228</v>
      </c>
      <c r="K245" s="36">
        <f>IF(Table1[[#This Row],[Tanggal]]="","",YEAR(Table1[[#This Row],[Tanggal]]))</f>
        <v>2021</v>
      </c>
      <c r="L245" s="36">
        <f>IF(Table1[[#This Row],[Tanggal]]="","",YEAR(Table1[[#This Row],[Tanggal]]))</f>
        <v>2021</v>
      </c>
      <c r="M245" s="37" t="str">
        <f>_xlfn.IFNA(INDEX(Data!$D:$D,MATCH(Table1[[#This Row],[Entry Type]],Data!$E:$E,0)),"")</f>
        <v>Coverage</v>
      </c>
      <c r="N245" s="50" t="str">
        <f>IF(Table1[[#This Row],[Tanggal]]="","","Jaringan")</f>
        <v>Jaringan</v>
      </c>
      <c r="O245" s="1"/>
    </row>
    <row r="246" spans="2:15" x14ac:dyDescent="0.25">
      <c r="B246" s="4" t="str">
        <f>_xlfn.IFNA(INDEX(Data!$B:$B,MATCH(Table1[[#This Row],[Desa/Kelurahan]],Data!$C:$C,0)),"")</f>
        <v>NYUATAN</v>
      </c>
      <c r="C246" s="1" t="s">
        <v>251</v>
      </c>
      <c r="D246" s="2" t="s">
        <v>92</v>
      </c>
      <c r="E246" s="2" t="s">
        <v>92</v>
      </c>
      <c r="F246" s="2"/>
      <c r="G246" s="2" t="s">
        <v>309</v>
      </c>
      <c r="H246" s="2"/>
      <c r="J246" s="51">
        <v>44228</v>
      </c>
      <c r="K246" s="36">
        <f>IF(Table1[[#This Row],[Tanggal]]="","",YEAR(Table1[[#This Row],[Tanggal]]))</f>
        <v>2021</v>
      </c>
      <c r="L246" s="36">
        <f>IF(Table1[[#This Row],[Tanggal]]="","",YEAR(Table1[[#This Row],[Tanggal]]))</f>
        <v>2021</v>
      </c>
      <c r="M246" s="37" t="str">
        <f>_xlfn.IFNA(INDEX(Data!$D:$D,MATCH(Table1[[#This Row],[Entry Type]],Data!$E:$E,0)),"")</f>
        <v>Blankspot</v>
      </c>
      <c r="N246" s="50" t="str">
        <f>IF(Table1[[#This Row],[Tanggal]]="","","Jaringan")</f>
        <v>Jaringan</v>
      </c>
      <c r="O246" s="1"/>
    </row>
    <row r="247" spans="2:15" x14ac:dyDescent="0.25">
      <c r="B247" s="4" t="str">
        <f>_xlfn.IFNA(INDEX(Data!$B:$B,MATCH(Table1[[#This Row],[Desa/Kelurahan]],Data!$C:$C,0)),"")</f>
        <v>NYUATAN</v>
      </c>
      <c r="C247" s="1" t="s">
        <v>250</v>
      </c>
      <c r="D247" s="2" t="s">
        <v>92</v>
      </c>
      <c r="E247" s="2" t="s">
        <v>85</v>
      </c>
      <c r="F247" s="2"/>
      <c r="G247" s="2" t="s">
        <v>309</v>
      </c>
      <c r="H247" s="2"/>
      <c r="J247" s="51">
        <v>44228</v>
      </c>
      <c r="K247" s="36">
        <f>IF(Table1[[#This Row],[Tanggal]]="","",YEAR(Table1[[#This Row],[Tanggal]]))</f>
        <v>2021</v>
      </c>
      <c r="L247" s="36">
        <f>IF(Table1[[#This Row],[Tanggal]]="","",YEAR(Table1[[#This Row],[Tanggal]]))</f>
        <v>2021</v>
      </c>
      <c r="M247" s="37" t="str">
        <f>_xlfn.IFNA(INDEX(Data!$D:$D,MATCH(Table1[[#This Row],[Entry Type]],Data!$E:$E,0)),"")</f>
        <v>Lemah</v>
      </c>
      <c r="N247" s="50" t="str">
        <f>IF(Table1[[#This Row],[Tanggal]]="","","Jaringan")</f>
        <v>Jaringan</v>
      </c>
      <c r="O247" s="1"/>
    </row>
    <row r="248" spans="2:15" x14ac:dyDescent="0.25">
      <c r="B248" s="4" t="str">
        <f>_xlfn.IFNA(INDEX(Data!$B:$B,MATCH(Table1[[#This Row],[Desa/Kelurahan]],Data!$C:$C,0)),"")</f>
        <v>NYUATAN</v>
      </c>
      <c r="C248" s="1" t="s">
        <v>246</v>
      </c>
      <c r="D248" s="2" t="s">
        <v>75</v>
      </c>
      <c r="E248" s="2" t="s">
        <v>70</v>
      </c>
      <c r="F248" s="2"/>
      <c r="G248" s="2" t="s">
        <v>309</v>
      </c>
      <c r="H248" s="2"/>
      <c r="J248" s="51">
        <v>44228</v>
      </c>
      <c r="K248" s="36">
        <f>IF(Table1[[#This Row],[Tanggal]]="","",YEAR(Table1[[#This Row],[Tanggal]]))</f>
        <v>2021</v>
      </c>
      <c r="L248" s="36">
        <f>IF(Table1[[#This Row],[Tanggal]]="","",YEAR(Table1[[#This Row],[Tanggal]]))</f>
        <v>2021</v>
      </c>
      <c r="M248" s="37" t="str">
        <f>_xlfn.IFNA(INDEX(Data!$D:$D,MATCH(Table1[[#This Row],[Entry Type]],Data!$E:$E,0)),"")</f>
        <v>Coverage</v>
      </c>
      <c r="N248" s="50" t="str">
        <f>IF(Table1[[#This Row],[Tanggal]]="","","Jaringan")</f>
        <v>Jaringan</v>
      </c>
      <c r="O248" s="1"/>
    </row>
    <row r="249" spans="2:15" x14ac:dyDescent="0.25">
      <c r="B249" s="4" t="str">
        <f>_xlfn.IFNA(INDEX(Data!$B:$B,MATCH(Table1[[#This Row],[Desa/Kelurahan]],Data!$C:$C,0)),"")</f>
        <v>NYUATAN</v>
      </c>
      <c r="C249" s="1" t="s">
        <v>252</v>
      </c>
      <c r="D249" s="2" t="s">
        <v>75</v>
      </c>
      <c r="E249" s="2" t="s">
        <v>85</v>
      </c>
      <c r="F249" s="2"/>
      <c r="G249" s="2" t="s">
        <v>309</v>
      </c>
      <c r="H249" s="2"/>
      <c r="J249" s="51">
        <v>44228</v>
      </c>
      <c r="K249" s="36">
        <f>IF(Table1[[#This Row],[Tanggal]]="","",YEAR(Table1[[#This Row],[Tanggal]]))</f>
        <v>2021</v>
      </c>
      <c r="L249" s="36">
        <f>IF(Table1[[#This Row],[Tanggal]]="","",YEAR(Table1[[#This Row],[Tanggal]]))</f>
        <v>2021</v>
      </c>
      <c r="M249" s="37" t="str">
        <f>_xlfn.IFNA(INDEX(Data!$D:$D,MATCH(Table1[[#This Row],[Entry Type]],Data!$E:$E,0)),"")</f>
        <v>Lemah</v>
      </c>
      <c r="N249" s="50" t="str">
        <f>IF(Table1[[#This Row],[Tanggal]]="","","Jaringan")</f>
        <v>Jaringan</v>
      </c>
      <c r="O249" s="1"/>
    </row>
    <row r="250" spans="2:15" x14ac:dyDescent="0.25">
      <c r="B250" s="4" t="str">
        <f>_xlfn.IFNA(INDEX(Data!$B:$B,MATCH(Table1[[#This Row],[Desa/Kelurahan]],Data!$C:$C,0)),"")</f>
        <v>NYUATAN</v>
      </c>
      <c r="C250" s="1" t="s">
        <v>255</v>
      </c>
      <c r="D250" s="2" t="s">
        <v>75</v>
      </c>
      <c r="E250" s="2" t="s">
        <v>85</v>
      </c>
      <c r="F250" s="2"/>
      <c r="G250" s="2" t="s">
        <v>309</v>
      </c>
      <c r="H250" s="2"/>
      <c r="J250" s="51">
        <v>44228</v>
      </c>
      <c r="K250" s="36">
        <f>IF(Table1[[#This Row],[Tanggal]]="","",YEAR(Table1[[#This Row],[Tanggal]]))</f>
        <v>2021</v>
      </c>
      <c r="L250" s="36">
        <f>IF(Table1[[#This Row],[Tanggal]]="","",YEAR(Table1[[#This Row],[Tanggal]]))</f>
        <v>2021</v>
      </c>
      <c r="M250" s="37" t="str">
        <f>_xlfn.IFNA(INDEX(Data!$D:$D,MATCH(Table1[[#This Row],[Entry Type]],Data!$E:$E,0)),"")</f>
        <v>Lemah</v>
      </c>
      <c r="N250" s="50" t="str">
        <f>IF(Table1[[#This Row],[Tanggal]]="","","Jaringan")</f>
        <v>Jaringan</v>
      </c>
      <c r="O250" s="1"/>
    </row>
    <row r="251" spans="2:15" x14ac:dyDescent="0.25">
      <c r="B251" s="4" t="str">
        <f>_xlfn.IFNA(INDEX(Data!$B:$B,MATCH(Table1[[#This Row],[Desa/Kelurahan]],Data!$C:$C,0)),"")</f>
        <v>NYUATAN</v>
      </c>
      <c r="C251" s="1" t="s">
        <v>253</v>
      </c>
      <c r="D251" s="2" t="s">
        <v>75</v>
      </c>
      <c r="E251" s="2" t="s">
        <v>70</v>
      </c>
      <c r="F251" s="2"/>
      <c r="G251" s="2" t="s">
        <v>309</v>
      </c>
      <c r="H251" s="2"/>
      <c r="J251" s="51">
        <v>44228</v>
      </c>
      <c r="K251" s="36">
        <f>IF(Table1[[#This Row],[Tanggal]]="","",YEAR(Table1[[#This Row],[Tanggal]]))</f>
        <v>2021</v>
      </c>
      <c r="L251" s="36">
        <f>IF(Table1[[#This Row],[Tanggal]]="","",YEAR(Table1[[#This Row],[Tanggal]]))</f>
        <v>2021</v>
      </c>
      <c r="M251" s="37" t="str">
        <f>_xlfn.IFNA(INDEX(Data!$D:$D,MATCH(Table1[[#This Row],[Entry Type]],Data!$E:$E,0)),"")</f>
        <v>Coverage</v>
      </c>
      <c r="N251" s="50" t="str">
        <f>IF(Table1[[#This Row],[Tanggal]]="","","Jaringan")</f>
        <v>Jaringan</v>
      </c>
      <c r="O251" s="1"/>
    </row>
    <row r="252" spans="2:15" x14ac:dyDescent="0.25">
      <c r="B252" s="4" t="str">
        <f>_xlfn.IFNA(INDEX(Data!$B:$B,MATCH(Table1[[#This Row],[Desa/Kelurahan]],Data!$C:$C,0)),"")</f>
        <v>NYUATAN</v>
      </c>
      <c r="C252" s="1" t="s">
        <v>254</v>
      </c>
      <c r="D252" s="2" t="s">
        <v>75</v>
      </c>
      <c r="E252" s="2" t="s">
        <v>85</v>
      </c>
      <c r="F252" s="2"/>
      <c r="G252" s="2" t="s">
        <v>309</v>
      </c>
      <c r="H252" s="2"/>
      <c r="J252" s="51">
        <v>44228</v>
      </c>
      <c r="K252" s="36">
        <f>IF(Table1[[#This Row],[Tanggal]]="","",YEAR(Table1[[#This Row],[Tanggal]]))</f>
        <v>2021</v>
      </c>
      <c r="L252" s="36">
        <f>IF(Table1[[#This Row],[Tanggal]]="","",YEAR(Table1[[#This Row],[Tanggal]]))</f>
        <v>2021</v>
      </c>
      <c r="M252" s="37" t="str">
        <f>_xlfn.IFNA(INDEX(Data!$D:$D,MATCH(Table1[[#This Row],[Entry Type]],Data!$E:$E,0)),"")</f>
        <v>Lemah</v>
      </c>
      <c r="N252" s="50" t="str">
        <f>IF(Table1[[#This Row],[Tanggal]]="","","Jaringan")</f>
        <v>Jaringan</v>
      </c>
      <c r="O252" s="1"/>
    </row>
    <row r="253" spans="2:15" x14ac:dyDescent="0.25">
      <c r="B253" s="4" t="str">
        <f>_xlfn.IFNA(INDEX(Data!$B:$B,MATCH(Table1[[#This Row],[Desa/Kelurahan]],Data!$C:$C,0)),"")</f>
        <v>TERING</v>
      </c>
      <c r="C253" s="1" t="s">
        <v>290</v>
      </c>
      <c r="D253" s="2" t="s">
        <v>75</v>
      </c>
      <c r="E253" s="2" t="s">
        <v>85</v>
      </c>
      <c r="F253" s="2"/>
      <c r="G253" s="2" t="s">
        <v>309</v>
      </c>
      <c r="H253" s="2"/>
      <c r="J253" s="51">
        <v>44228</v>
      </c>
      <c r="K253" s="36">
        <f>IF(Table1[[#This Row],[Tanggal]]="","",YEAR(Table1[[#This Row],[Tanggal]]))</f>
        <v>2021</v>
      </c>
      <c r="L253" s="36">
        <f>IF(Table1[[#This Row],[Tanggal]]="","",YEAR(Table1[[#This Row],[Tanggal]]))</f>
        <v>2021</v>
      </c>
      <c r="M253" s="37" t="str">
        <f>_xlfn.IFNA(INDEX(Data!$D:$D,MATCH(Table1[[#This Row],[Entry Type]],Data!$E:$E,0)),"")</f>
        <v>Lemah</v>
      </c>
      <c r="N253" s="50" t="str">
        <f>IF(Table1[[#This Row],[Tanggal]]="","","Jaringan")</f>
        <v>Jaringan</v>
      </c>
      <c r="O253" s="1"/>
    </row>
    <row r="254" spans="2:15" x14ac:dyDescent="0.25">
      <c r="B254" s="4" t="str">
        <f>_xlfn.IFNA(INDEX(Data!$B:$B,MATCH(Table1[[#This Row],[Desa/Kelurahan]],Data!$C:$C,0)),"")</f>
        <v>TERING</v>
      </c>
      <c r="C254" s="1" t="s">
        <v>288</v>
      </c>
      <c r="D254" s="2" t="s">
        <v>75</v>
      </c>
      <c r="E254" s="2" t="s">
        <v>85</v>
      </c>
      <c r="F254" s="2"/>
      <c r="G254" s="2" t="s">
        <v>309</v>
      </c>
      <c r="H254" s="2"/>
      <c r="J254" s="51">
        <v>44228</v>
      </c>
      <c r="K254" s="36">
        <f>IF(Table1[[#This Row],[Tanggal]]="","",YEAR(Table1[[#This Row],[Tanggal]]))</f>
        <v>2021</v>
      </c>
      <c r="L254" s="36">
        <f>IF(Table1[[#This Row],[Tanggal]]="","",YEAR(Table1[[#This Row],[Tanggal]]))</f>
        <v>2021</v>
      </c>
      <c r="M254" s="37" t="str">
        <f>_xlfn.IFNA(INDEX(Data!$D:$D,MATCH(Table1[[#This Row],[Entry Type]],Data!$E:$E,0)),"")</f>
        <v>Lemah</v>
      </c>
      <c r="N254" s="50" t="str">
        <f>IF(Table1[[#This Row],[Tanggal]]="","","Jaringan")</f>
        <v>Jaringan</v>
      </c>
      <c r="O254" s="1"/>
    </row>
    <row r="255" spans="2:15" x14ac:dyDescent="0.25">
      <c r="B255" s="4" t="str">
        <f>_xlfn.IFNA(INDEX(Data!$B:$B,MATCH(Table1[[#This Row],[Desa/Kelurahan]],Data!$C:$C,0)),"")</f>
        <v>TERING</v>
      </c>
      <c r="C255" s="1" t="s">
        <v>296</v>
      </c>
      <c r="D255" s="2" t="s">
        <v>75</v>
      </c>
      <c r="E255" s="2" t="s">
        <v>85</v>
      </c>
      <c r="F255" s="2"/>
      <c r="G255" s="2" t="s">
        <v>309</v>
      </c>
      <c r="H255" s="2"/>
      <c r="J255" s="51">
        <v>44228</v>
      </c>
      <c r="K255" s="36">
        <f>IF(Table1[[#This Row],[Tanggal]]="","",YEAR(Table1[[#This Row],[Tanggal]]))</f>
        <v>2021</v>
      </c>
      <c r="L255" s="36">
        <f>IF(Table1[[#This Row],[Tanggal]]="","",YEAR(Table1[[#This Row],[Tanggal]]))</f>
        <v>2021</v>
      </c>
      <c r="M255" s="37" t="str">
        <f>_xlfn.IFNA(INDEX(Data!$D:$D,MATCH(Table1[[#This Row],[Entry Type]],Data!$E:$E,0)),"")</f>
        <v>Lemah</v>
      </c>
      <c r="N255" s="50" t="str">
        <f>IF(Table1[[#This Row],[Tanggal]]="","","Jaringan")</f>
        <v>Jaringan</v>
      </c>
      <c r="O255" s="1"/>
    </row>
    <row r="256" spans="2:15" x14ac:dyDescent="0.25">
      <c r="B256" s="4" t="str">
        <f>_xlfn.IFNA(INDEX(Data!$B:$B,MATCH(Table1[[#This Row],[Desa/Kelurahan]],Data!$C:$C,0)),"")</f>
        <v>TERING</v>
      </c>
      <c r="C256" s="1" t="s">
        <v>294</v>
      </c>
      <c r="D256" s="2" t="s">
        <v>75</v>
      </c>
      <c r="E256" s="2" t="s">
        <v>85</v>
      </c>
      <c r="F256" s="2"/>
      <c r="G256" s="2" t="s">
        <v>309</v>
      </c>
      <c r="H256" s="2"/>
      <c r="J256" s="51">
        <v>44228</v>
      </c>
      <c r="K256" s="36">
        <f>IF(Table1[[#This Row],[Tanggal]]="","",YEAR(Table1[[#This Row],[Tanggal]]))</f>
        <v>2021</v>
      </c>
      <c r="L256" s="36">
        <f>IF(Table1[[#This Row],[Tanggal]]="","",YEAR(Table1[[#This Row],[Tanggal]]))</f>
        <v>2021</v>
      </c>
      <c r="M256" s="37" t="str">
        <f>_xlfn.IFNA(INDEX(Data!$D:$D,MATCH(Table1[[#This Row],[Entry Type]],Data!$E:$E,0)),"")</f>
        <v>Lemah</v>
      </c>
      <c r="N256" s="50" t="str">
        <f>IF(Table1[[#This Row],[Tanggal]]="","","Jaringan")</f>
        <v>Jaringan</v>
      </c>
      <c r="O256" s="1"/>
    </row>
    <row r="257" spans="2:15" ht="30" x14ac:dyDescent="0.25">
      <c r="B257" s="4" t="str">
        <f>_xlfn.IFNA(INDEX(Data!$B:$B,MATCH(Table1[[#This Row],[Desa/Kelurahan]],Data!$C:$C,0)),"")</f>
        <v>TERING</v>
      </c>
      <c r="C257" s="1" t="s">
        <v>292</v>
      </c>
      <c r="D257" s="2" t="s">
        <v>75</v>
      </c>
      <c r="E257" s="2" t="s">
        <v>85</v>
      </c>
      <c r="F257" s="2"/>
      <c r="G257" s="2" t="s">
        <v>309</v>
      </c>
      <c r="H257" s="2"/>
      <c r="J257" s="51">
        <v>44228</v>
      </c>
      <c r="K257" s="36">
        <f>IF(Table1[[#This Row],[Tanggal]]="","",YEAR(Table1[[#This Row],[Tanggal]]))</f>
        <v>2021</v>
      </c>
      <c r="L257" s="36">
        <f>IF(Table1[[#This Row],[Tanggal]]="","",YEAR(Table1[[#This Row],[Tanggal]]))</f>
        <v>2021</v>
      </c>
      <c r="M257" s="37" t="str">
        <f>_xlfn.IFNA(INDEX(Data!$D:$D,MATCH(Table1[[#This Row],[Entry Type]],Data!$E:$E,0)),"")</f>
        <v>Lemah</v>
      </c>
      <c r="N257" s="50" t="str">
        <f>IF(Table1[[#This Row],[Tanggal]]="","","Jaringan")</f>
        <v>Jaringan</v>
      </c>
      <c r="O257" s="1"/>
    </row>
    <row r="258" spans="2:15" x14ac:dyDescent="0.25">
      <c r="B258" s="4" t="str">
        <f>_xlfn.IFNA(INDEX(Data!$B:$B,MATCH(Table1[[#This Row],[Desa/Kelurahan]],Data!$C:$C,0)),"")</f>
        <v>TERING</v>
      </c>
      <c r="C258" s="1" t="s">
        <v>285</v>
      </c>
      <c r="D258" s="2" t="s">
        <v>75</v>
      </c>
      <c r="E258" s="2" t="s">
        <v>85</v>
      </c>
      <c r="F258" s="2"/>
      <c r="G258" s="2" t="s">
        <v>309</v>
      </c>
      <c r="H258" s="2"/>
      <c r="J258" s="51">
        <v>44228</v>
      </c>
      <c r="K258" s="36">
        <f>IF(Table1[[#This Row],[Tanggal]]="","",YEAR(Table1[[#This Row],[Tanggal]]))</f>
        <v>2021</v>
      </c>
      <c r="L258" s="36">
        <f>IF(Table1[[#This Row],[Tanggal]]="","",YEAR(Table1[[#This Row],[Tanggal]]))</f>
        <v>2021</v>
      </c>
      <c r="M258" s="37" t="str">
        <f>_xlfn.IFNA(INDEX(Data!$D:$D,MATCH(Table1[[#This Row],[Entry Type]],Data!$E:$E,0)),"")</f>
        <v>Lemah</v>
      </c>
      <c r="N258" s="50" t="str">
        <f>IF(Table1[[#This Row],[Tanggal]]="","","Jaringan")</f>
        <v>Jaringan</v>
      </c>
      <c r="O258" s="1"/>
    </row>
    <row r="259" spans="2:15" x14ac:dyDescent="0.25">
      <c r="B259" s="4" t="str">
        <f>_xlfn.IFNA(INDEX(Data!$B:$B,MATCH(Table1[[#This Row],[Desa/Kelurahan]],Data!$C:$C,0)),"")</f>
        <v>TERING</v>
      </c>
      <c r="C259" s="1" t="s">
        <v>287</v>
      </c>
      <c r="D259" s="2" t="s">
        <v>92</v>
      </c>
      <c r="E259" s="2" t="s">
        <v>92</v>
      </c>
      <c r="F259" s="2"/>
      <c r="G259" s="2" t="s">
        <v>309</v>
      </c>
      <c r="H259" s="2"/>
      <c r="J259" s="51">
        <v>44228</v>
      </c>
      <c r="K259" s="36">
        <f>IF(Table1[[#This Row],[Tanggal]]="","",YEAR(Table1[[#This Row],[Tanggal]]))</f>
        <v>2021</v>
      </c>
      <c r="L259" s="36">
        <f>IF(Table1[[#This Row],[Tanggal]]="","",YEAR(Table1[[#This Row],[Tanggal]]))</f>
        <v>2021</v>
      </c>
      <c r="M259" s="37" t="str">
        <f>_xlfn.IFNA(INDEX(Data!$D:$D,MATCH(Table1[[#This Row],[Entry Type]],Data!$E:$E,0)),"")</f>
        <v>Blankspot</v>
      </c>
      <c r="N259" s="50" t="str">
        <f>IF(Table1[[#This Row],[Tanggal]]="","","Jaringan")</f>
        <v>Jaringan</v>
      </c>
      <c r="O259" s="1"/>
    </row>
    <row r="260" spans="2:15" x14ac:dyDescent="0.25">
      <c r="B260" s="4" t="str">
        <f>_xlfn.IFNA(INDEX(Data!$B:$B,MATCH(Table1[[#This Row],[Desa/Kelurahan]],Data!$C:$C,0)),"")</f>
        <v>TERING</v>
      </c>
      <c r="C260" s="1" t="s">
        <v>286</v>
      </c>
      <c r="D260" s="2" t="s">
        <v>75</v>
      </c>
      <c r="E260" s="2" t="s">
        <v>85</v>
      </c>
      <c r="F260" s="2"/>
      <c r="G260" s="2" t="s">
        <v>309</v>
      </c>
      <c r="H260" s="2"/>
      <c r="J260" s="51">
        <v>44228</v>
      </c>
      <c r="K260" s="36">
        <f>IF(Table1[[#This Row],[Tanggal]]="","",YEAR(Table1[[#This Row],[Tanggal]]))</f>
        <v>2021</v>
      </c>
      <c r="L260" s="36">
        <f>IF(Table1[[#This Row],[Tanggal]]="","",YEAR(Table1[[#This Row],[Tanggal]]))</f>
        <v>2021</v>
      </c>
      <c r="M260" s="37" t="str">
        <f>_xlfn.IFNA(INDEX(Data!$D:$D,MATCH(Table1[[#This Row],[Entry Type]],Data!$E:$E,0)),"")</f>
        <v>Lemah</v>
      </c>
      <c r="N260" s="50" t="str">
        <f>IF(Table1[[#This Row],[Tanggal]]="","","Jaringan")</f>
        <v>Jaringan</v>
      </c>
      <c r="O260" s="1"/>
    </row>
    <row r="261" spans="2:15" x14ac:dyDescent="0.25">
      <c r="B261" s="4" t="str">
        <f>_xlfn.IFNA(INDEX(Data!$B:$B,MATCH(Table1[[#This Row],[Desa/Kelurahan]],Data!$C:$C,0)),"")</f>
        <v>TERING</v>
      </c>
      <c r="C261" s="1" t="s">
        <v>298</v>
      </c>
      <c r="D261" s="2" t="s">
        <v>75</v>
      </c>
      <c r="E261" s="2" t="s">
        <v>70</v>
      </c>
      <c r="F261" s="2"/>
      <c r="G261" s="2" t="s">
        <v>309</v>
      </c>
      <c r="H261" s="2"/>
      <c r="J261" s="51">
        <v>44228</v>
      </c>
      <c r="K261" s="36">
        <f>IF(Table1[[#This Row],[Tanggal]]="","",YEAR(Table1[[#This Row],[Tanggal]]))</f>
        <v>2021</v>
      </c>
      <c r="L261" s="36">
        <f>IF(Table1[[#This Row],[Tanggal]]="","",YEAR(Table1[[#This Row],[Tanggal]]))</f>
        <v>2021</v>
      </c>
      <c r="M261" s="37" t="str">
        <f>_xlfn.IFNA(INDEX(Data!$D:$D,MATCH(Table1[[#This Row],[Entry Type]],Data!$E:$E,0)),"")</f>
        <v>Coverage</v>
      </c>
      <c r="N261" s="50" t="str">
        <f>IF(Table1[[#This Row],[Tanggal]]="","","Jaringan")</f>
        <v>Jaringan</v>
      </c>
      <c r="O261" s="1"/>
    </row>
    <row r="262" spans="2:15" x14ac:dyDescent="0.25">
      <c r="B262" s="4" t="str">
        <f>_xlfn.IFNA(INDEX(Data!$B:$B,MATCH(Table1[[#This Row],[Desa/Kelurahan]],Data!$C:$C,0)),"")</f>
        <v>TERING</v>
      </c>
      <c r="C262" s="1" t="s">
        <v>299</v>
      </c>
      <c r="D262" s="2" t="s">
        <v>75</v>
      </c>
      <c r="E262" s="2" t="s">
        <v>70</v>
      </c>
      <c r="F262" s="2"/>
      <c r="G262" s="2" t="s">
        <v>309</v>
      </c>
      <c r="H262" s="2"/>
      <c r="J262" s="51">
        <v>44228</v>
      </c>
      <c r="K262" s="36">
        <f>IF(Table1[[#This Row],[Tanggal]]="","",YEAR(Table1[[#This Row],[Tanggal]]))</f>
        <v>2021</v>
      </c>
      <c r="L262" s="36">
        <f>IF(Table1[[#This Row],[Tanggal]]="","",YEAR(Table1[[#This Row],[Tanggal]]))</f>
        <v>2021</v>
      </c>
      <c r="M262" s="37" t="str">
        <f>_xlfn.IFNA(INDEX(Data!$D:$D,MATCH(Table1[[#This Row],[Entry Type]],Data!$E:$E,0)),"")</f>
        <v>Coverage</v>
      </c>
      <c r="N262" s="50" t="str">
        <f>IF(Table1[[#This Row],[Tanggal]]="","","Jaringan")</f>
        <v>Jaringan</v>
      </c>
      <c r="O262" s="1"/>
    </row>
    <row r="263" spans="2:15" x14ac:dyDescent="0.25">
      <c r="B263" s="4" t="str">
        <f>_xlfn.IFNA(INDEX(Data!$B:$B,MATCH(Table1[[#This Row],[Desa/Kelurahan]],Data!$C:$C,0)),"")</f>
        <v>TERING</v>
      </c>
      <c r="C263" s="1" t="s">
        <v>289</v>
      </c>
      <c r="D263" s="2" t="s">
        <v>75</v>
      </c>
      <c r="E263" s="2" t="s">
        <v>70</v>
      </c>
      <c r="F263" s="2"/>
      <c r="G263" s="2" t="s">
        <v>309</v>
      </c>
      <c r="H263" s="2"/>
      <c r="J263" s="51">
        <v>44228</v>
      </c>
      <c r="K263" s="36">
        <f>IF(Table1[[#This Row],[Tanggal]]="","",YEAR(Table1[[#This Row],[Tanggal]]))</f>
        <v>2021</v>
      </c>
      <c r="L263" s="36">
        <f>IF(Table1[[#This Row],[Tanggal]]="","",YEAR(Table1[[#This Row],[Tanggal]]))</f>
        <v>2021</v>
      </c>
      <c r="M263" s="37" t="str">
        <f>_xlfn.IFNA(INDEX(Data!$D:$D,MATCH(Table1[[#This Row],[Entry Type]],Data!$E:$E,0)),"")</f>
        <v>Coverage</v>
      </c>
      <c r="N263" s="50" t="str">
        <f>IF(Table1[[#This Row],[Tanggal]]="","","Jaringan")</f>
        <v>Jaringan</v>
      </c>
      <c r="O263" s="1"/>
    </row>
    <row r="264" spans="2:15" x14ac:dyDescent="0.25">
      <c r="B264" s="4" t="str">
        <f>_xlfn.IFNA(INDEX(Data!$B:$B,MATCH(Table1[[#This Row],[Desa/Kelurahan]],Data!$C:$C,0)),"")</f>
        <v>TERING</v>
      </c>
      <c r="C264" s="1" t="s">
        <v>297</v>
      </c>
      <c r="D264" s="2" t="s">
        <v>92</v>
      </c>
      <c r="E264" s="2" t="s">
        <v>92</v>
      </c>
      <c r="F264" s="2"/>
      <c r="G264" s="2" t="s">
        <v>309</v>
      </c>
      <c r="H264" s="2"/>
      <c r="J264" s="51">
        <v>44228</v>
      </c>
      <c r="K264" s="36">
        <f>IF(Table1[[#This Row],[Tanggal]]="","",YEAR(Table1[[#This Row],[Tanggal]]))</f>
        <v>2021</v>
      </c>
      <c r="L264" s="36">
        <f>IF(Table1[[#This Row],[Tanggal]]="","",YEAR(Table1[[#This Row],[Tanggal]]))</f>
        <v>2021</v>
      </c>
      <c r="M264" s="37" t="str">
        <f>_xlfn.IFNA(INDEX(Data!$D:$D,MATCH(Table1[[#This Row],[Entry Type]],Data!$E:$E,0)),"")</f>
        <v>Blankspot</v>
      </c>
      <c r="N264" s="50" t="str">
        <f>IF(Table1[[#This Row],[Tanggal]]="","","Jaringan")</f>
        <v>Jaringan</v>
      </c>
      <c r="O264" s="1"/>
    </row>
    <row r="265" spans="2:15" x14ac:dyDescent="0.25">
      <c r="B265" s="4" t="str">
        <f>_xlfn.IFNA(INDEX(Data!$B:$B,MATCH(Table1[[#This Row],[Desa/Kelurahan]],Data!$C:$C,0)),"")</f>
        <v>TERING</v>
      </c>
      <c r="C265" s="1" t="s">
        <v>291</v>
      </c>
      <c r="D265" s="2" t="s">
        <v>92</v>
      </c>
      <c r="E265" s="2" t="s">
        <v>92</v>
      </c>
      <c r="F265" s="2"/>
      <c r="G265" s="2" t="s">
        <v>309</v>
      </c>
      <c r="H265" s="2"/>
      <c r="J265" s="51">
        <v>44228</v>
      </c>
      <c r="K265" s="36">
        <f>IF(Table1[[#This Row],[Tanggal]]="","",YEAR(Table1[[#This Row],[Tanggal]]))</f>
        <v>2021</v>
      </c>
      <c r="L265" s="36">
        <f>IF(Table1[[#This Row],[Tanggal]]="","",YEAR(Table1[[#This Row],[Tanggal]]))</f>
        <v>2021</v>
      </c>
      <c r="M265" s="37" t="str">
        <f>_xlfn.IFNA(INDEX(Data!$D:$D,MATCH(Table1[[#This Row],[Entry Type]],Data!$E:$E,0)),"")</f>
        <v>Blankspot</v>
      </c>
      <c r="N265" s="50" t="str">
        <f>IF(Table1[[#This Row],[Tanggal]]="","","Jaringan")</f>
        <v>Jaringan</v>
      </c>
      <c r="O265" s="1"/>
    </row>
    <row r="266" spans="2:15" x14ac:dyDescent="0.25">
      <c r="B266" s="4" t="str">
        <f>_xlfn.IFNA(INDEX(Data!$B:$B,MATCH(Table1[[#This Row],[Desa/Kelurahan]],Data!$C:$C,0)),"")</f>
        <v>TERING</v>
      </c>
      <c r="C266" s="1" t="s">
        <v>293</v>
      </c>
      <c r="D266" s="2" t="s">
        <v>75</v>
      </c>
      <c r="E266" s="2" t="s">
        <v>70</v>
      </c>
      <c r="F266" s="2"/>
      <c r="G266" s="2" t="s">
        <v>309</v>
      </c>
      <c r="H266" s="2"/>
      <c r="J266" s="51">
        <v>44228</v>
      </c>
      <c r="K266" s="36">
        <f>IF(Table1[[#This Row],[Tanggal]]="","",YEAR(Table1[[#This Row],[Tanggal]]))</f>
        <v>2021</v>
      </c>
      <c r="L266" s="36">
        <f>IF(Table1[[#This Row],[Tanggal]]="","",YEAR(Table1[[#This Row],[Tanggal]]))</f>
        <v>2021</v>
      </c>
      <c r="M266" s="37" t="str">
        <f>_xlfn.IFNA(INDEX(Data!$D:$D,MATCH(Table1[[#This Row],[Entry Type]],Data!$E:$E,0)),"")</f>
        <v>Coverage</v>
      </c>
      <c r="N266" s="50" t="str">
        <f>IF(Table1[[#This Row],[Tanggal]]="","","Jaringan")</f>
        <v>Jaringan</v>
      </c>
      <c r="O266" s="1"/>
    </row>
    <row r="267" spans="2:15" x14ac:dyDescent="0.25">
      <c r="B267" s="4" t="str">
        <f>_xlfn.IFNA(INDEX(Data!$B:$B,MATCH(Table1[[#This Row],[Desa/Kelurahan]],Data!$C:$C,0)),"")</f>
        <v>TERING</v>
      </c>
      <c r="C267" s="1" t="s">
        <v>295</v>
      </c>
      <c r="D267" s="2" t="s">
        <v>75</v>
      </c>
      <c r="E267" s="2" t="s">
        <v>70</v>
      </c>
      <c r="F267" s="2"/>
      <c r="G267" s="2" t="s">
        <v>309</v>
      </c>
      <c r="H267" s="2"/>
      <c r="J267" s="51">
        <v>44228</v>
      </c>
      <c r="K267" s="36">
        <f>IF(Table1[[#This Row],[Tanggal]]="","",YEAR(Table1[[#This Row],[Tanggal]]))</f>
        <v>2021</v>
      </c>
      <c r="L267" s="36">
        <f>IF(Table1[[#This Row],[Tanggal]]="","",YEAR(Table1[[#This Row],[Tanggal]]))</f>
        <v>2021</v>
      </c>
      <c r="M267" s="37" t="str">
        <f>_xlfn.IFNA(INDEX(Data!$D:$D,MATCH(Table1[[#This Row],[Entry Type]],Data!$E:$E,0)),"")</f>
        <v>Coverage</v>
      </c>
      <c r="N267" s="50" t="str">
        <f>IF(Table1[[#This Row],[Tanggal]]="","","Jaringan")</f>
        <v>Jaringan</v>
      </c>
      <c r="O267" s="1"/>
    </row>
    <row r="268" spans="2:15" x14ac:dyDescent="0.25">
      <c r="B268" s="4" t="str">
        <f>_xlfn.IFNA(INDEX(Data!$B:$B,MATCH(Table1[[#This Row],[Desa/Kelurahan]],Data!$C:$C,0)),"")</f>
        <v>LONG IRAM</v>
      </c>
      <c r="C268" s="1" t="s">
        <v>203</v>
      </c>
      <c r="D268" s="2" t="s">
        <v>92</v>
      </c>
      <c r="E268" s="2" t="s">
        <v>92</v>
      </c>
      <c r="F268" s="2"/>
      <c r="G268" s="2" t="s">
        <v>309</v>
      </c>
      <c r="H268" s="2"/>
      <c r="J268" s="51">
        <v>44228</v>
      </c>
      <c r="K268" s="36">
        <f>IF(Table1[[#This Row],[Tanggal]]="","",YEAR(Table1[[#This Row],[Tanggal]]))</f>
        <v>2021</v>
      </c>
      <c r="L268" s="36">
        <f>IF(Table1[[#This Row],[Tanggal]]="","",YEAR(Table1[[#This Row],[Tanggal]]))</f>
        <v>2021</v>
      </c>
      <c r="M268" s="37" t="str">
        <f>_xlfn.IFNA(INDEX(Data!$D:$D,MATCH(Table1[[#This Row],[Entry Type]],Data!$E:$E,0)),"")</f>
        <v>Blankspot</v>
      </c>
      <c r="N268" s="50" t="str">
        <f>IF(Table1[[#This Row],[Tanggal]]="","","Jaringan")</f>
        <v>Jaringan</v>
      </c>
      <c r="O268" s="1"/>
    </row>
    <row r="269" spans="2:15" x14ac:dyDescent="0.25">
      <c r="B269" s="4" t="str">
        <f>_xlfn.IFNA(INDEX(Data!$B:$B,MATCH(Table1[[#This Row],[Desa/Kelurahan]],Data!$C:$C,0)),"")</f>
        <v>LONG IRAM</v>
      </c>
      <c r="C269" s="1" t="s">
        <v>196</v>
      </c>
      <c r="D269" s="2" t="s">
        <v>92</v>
      </c>
      <c r="E269" s="2" t="s">
        <v>92</v>
      </c>
      <c r="F269" s="2"/>
      <c r="G269" s="2" t="s">
        <v>309</v>
      </c>
      <c r="H269" s="2"/>
      <c r="J269" s="51">
        <v>44228</v>
      </c>
      <c r="K269" s="36">
        <f>IF(Table1[[#This Row],[Tanggal]]="","",YEAR(Table1[[#This Row],[Tanggal]]))</f>
        <v>2021</v>
      </c>
      <c r="L269" s="36">
        <f>IF(Table1[[#This Row],[Tanggal]]="","",YEAR(Table1[[#This Row],[Tanggal]]))</f>
        <v>2021</v>
      </c>
      <c r="M269" s="37" t="str">
        <f>_xlfn.IFNA(INDEX(Data!$D:$D,MATCH(Table1[[#This Row],[Entry Type]],Data!$E:$E,0)),"")</f>
        <v>Blankspot</v>
      </c>
      <c r="N269" s="50" t="str">
        <f>IF(Table1[[#This Row],[Tanggal]]="","","Jaringan")</f>
        <v>Jaringan</v>
      </c>
      <c r="O269" s="1"/>
    </row>
    <row r="270" spans="2:15" x14ac:dyDescent="0.25">
      <c r="B270" s="4" t="str">
        <f>_xlfn.IFNA(INDEX(Data!$B:$B,MATCH(Table1[[#This Row],[Desa/Kelurahan]],Data!$C:$C,0)),"")</f>
        <v>LONG IRAM</v>
      </c>
      <c r="C270" s="1" t="s">
        <v>197</v>
      </c>
      <c r="D270" s="2" t="s">
        <v>92</v>
      </c>
      <c r="E270" s="2" t="s">
        <v>92</v>
      </c>
      <c r="F270" s="2"/>
      <c r="G270" s="2" t="s">
        <v>309</v>
      </c>
      <c r="H270" s="2"/>
      <c r="J270" s="51">
        <v>44228</v>
      </c>
      <c r="K270" s="36">
        <f>IF(Table1[[#This Row],[Tanggal]]="","",YEAR(Table1[[#This Row],[Tanggal]]))</f>
        <v>2021</v>
      </c>
      <c r="L270" s="36">
        <f>IF(Table1[[#This Row],[Tanggal]]="","",YEAR(Table1[[#This Row],[Tanggal]]))</f>
        <v>2021</v>
      </c>
      <c r="M270" s="37" t="str">
        <f>_xlfn.IFNA(INDEX(Data!$D:$D,MATCH(Table1[[#This Row],[Entry Type]],Data!$E:$E,0)),"")</f>
        <v>Blankspot</v>
      </c>
      <c r="N270" s="50" t="str">
        <f>IF(Table1[[#This Row],[Tanggal]]="","","Jaringan")</f>
        <v>Jaringan</v>
      </c>
      <c r="O270" s="1"/>
    </row>
    <row r="271" spans="2:15" x14ac:dyDescent="0.25">
      <c r="B271" s="4" t="str">
        <f>_xlfn.IFNA(INDEX(Data!$B:$B,MATCH(Table1[[#This Row],[Desa/Kelurahan]],Data!$C:$C,0)),"")</f>
        <v>LONG IRAM</v>
      </c>
      <c r="C271" s="1" t="s">
        <v>204</v>
      </c>
      <c r="D271" s="2" t="s">
        <v>92</v>
      </c>
      <c r="E271" s="2" t="s">
        <v>92</v>
      </c>
      <c r="F271" s="2"/>
      <c r="G271" s="2" t="s">
        <v>309</v>
      </c>
      <c r="H271" s="2"/>
      <c r="J271" s="51">
        <v>44228</v>
      </c>
      <c r="K271" s="36">
        <f>IF(Table1[[#This Row],[Tanggal]]="","",YEAR(Table1[[#This Row],[Tanggal]]))</f>
        <v>2021</v>
      </c>
      <c r="L271" s="36">
        <f>IF(Table1[[#This Row],[Tanggal]]="","",YEAR(Table1[[#This Row],[Tanggal]]))</f>
        <v>2021</v>
      </c>
      <c r="M271" s="37" t="str">
        <f>_xlfn.IFNA(INDEX(Data!$D:$D,MATCH(Table1[[#This Row],[Entry Type]],Data!$E:$E,0)),"")</f>
        <v>Blankspot</v>
      </c>
      <c r="N271" s="50" t="str">
        <f>IF(Table1[[#This Row],[Tanggal]]="","","Jaringan")</f>
        <v>Jaringan</v>
      </c>
      <c r="O271" s="1"/>
    </row>
    <row r="272" spans="2:15" x14ac:dyDescent="0.25">
      <c r="B272" s="4" t="str">
        <f>_xlfn.IFNA(INDEX(Data!$B:$B,MATCH(Table1[[#This Row],[Desa/Kelurahan]],Data!$C:$C,0)),"")</f>
        <v>LONG IRAM</v>
      </c>
      <c r="C272" s="1" t="s">
        <v>201</v>
      </c>
      <c r="D272" s="2" t="s">
        <v>75</v>
      </c>
      <c r="E272" s="2" t="s">
        <v>70</v>
      </c>
      <c r="F272" s="2"/>
      <c r="G272" s="2" t="s">
        <v>309</v>
      </c>
      <c r="H272" s="2"/>
      <c r="J272" s="51">
        <v>44228</v>
      </c>
      <c r="K272" s="36">
        <f>IF(Table1[[#This Row],[Tanggal]]="","",YEAR(Table1[[#This Row],[Tanggal]]))</f>
        <v>2021</v>
      </c>
      <c r="L272" s="36">
        <f>IF(Table1[[#This Row],[Tanggal]]="","",YEAR(Table1[[#This Row],[Tanggal]]))</f>
        <v>2021</v>
      </c>
      <c r="M272" s="37" t="str">
        <f>_xlfn.IFNA(INDEX(Data!$D:$D,MATCH(Table1[[#This Row],[Entry Type]],Data!$E:$E,0)),"")</f>
        <v>Coverage</v>
      </c>
      <c r="N272" s="50" t="str">
        <f>IF(Table1[[#This Row],[Tanggal]]="","","Jaringan")</f>
        <v>Jaringan</v>
      </c>
      <c r="O272" s="1"/>
    </row>
    <row r="273" spans="2:15" x14ac:dyDescent="0.25">
      <c r="B273" s="4" t="str">
        <f>_xlfn.IFNA(INDEX(Data!$B:$B,MATCH(Table1[[#This Row],[Desa/Kelurahan]],Data!$C:$C,0)),"")</f>
        <v>LONG IRAM</v>
      </c>
      <c r="C273" s="1" t="s">
        <v>200</v>
      </c>
      <c r="D273" s="2" t="s">
        <v>75</v>
      </c>
      <c r="E273" s="2" t="s">
        <v>70</v>
      </c>
      <c r="F273" s="2"/>
      <c r="G273" s="2" t="s">
        <v>309</v>
      </c>
      <c r="H273" s="2"/>
      <c r="J273" s="51">
        <v>44228</v>
      </c>
      <c r="K273" s="36">
        <f>IF(Table1[[#This Row],[Tanggal]]="","",YEAR(Table1[[#This Row],[Tanggal]]))</f>
        <v>2021</v>
      </c>
      <c r="L273" s="36">
        <f>IF(Table1[[#This Row],[Tanggal]]="","",YEAR(Table1[[#This Row],[Tanggal]]))</f>
        <v>2021</v>
      </c>
      <c r="M273" s="37" t="str">
        <f>_xlfn.IFNA(INDEX(Data!$D:$D,MATCH(Table1[[#This Row],[Entry Type]],Data!$E:$E,0)),"")</f>
        <v>Coverage</v>
      </c>
      <c r="N273" s="50" t="str">
        <f>IF(Table1[[#This Row],[Tanggal]]="","","Jaringan")</f>
        <v>Jaringan</v>
      </c>
      <c r="O273" s="1"/>
    </row>
    <row r="274" spans="2:15" x14ac:dyDescent="0.25">
      <c r="B274" s="4" t="str">
        <f>_xlfn.IFNA(INDEX(Data!$B:$B,MATCH(Table1[[#This Row],[Desa/Kelurahan]],Data!$C:$C,0)),"")</f>
        <v>LONG IRAM</v>
      </c>
      <c r="C274" s="1" t="s">
        <v>195</v>
      </c>
      <c r="D274" s="2" t="s">
        <v>75</v>
      </c>
      <c r="E274" s="2" t="s">
        <v>70</v>
      </c>
      <c r="F274" s="2"/>
      <c r="G274" s="2" t="s">
        <v>309</v>
      </c>
      <c r="H274" s="2"/>
      <c r="J274" s="51">
        <v>44228</v>
      </c>
      <c r="K274" s="36">
        <f>IF(Table1[[#This Row],[Tanggal]]="","",YEAR(Table1[[#This Row],[Tanggal]]))</f>
        <v>2021</v>
      </c>
      <c r="L274" s="36">
        <f>IF(Table1[[#This Row],[Tanggal]]="","",YEAR(Table1[[#This Row],[Tanggal]]))</f>
        <v>2021</v>
      </c>
      <c r="M274" s="37" t="str">
        <f>_xlfn.IFNA(INDEX(Data!$D:$D,MATCH(Table1[[#This Row],[Entry Type]],Data!$E:$E,0)),"")</f>
        <v>Coverage</v>
      </c>
      <c r="N274" s="50" t="str">
        <f>IF(Table1[[#This Row],[Tanggal]]="","","Jaringan")</f>
        <v>Jaringan</v>
      </c>
      <c r="O274" s="1"/>
    </row>
    <row r="275" spans="2:15" x14ac:dyDescent="0.25">
      <c r="B275" s="4" t="str">
        <f>_xlfn.IFNA(INDEX(Data!$B:$B,MATCH(Table1[[#This Row],[Desa/Kelurahan]],Data!$C:$C,0)),"")</f>
        <v>LONG IRAM</v>
      </c>
      <c r="C275" s="1" t="s">
        <v>202</v>
      </c>
      <c r="D275" s="2" t="s">
        <v>92</v>
      </c>
      <c r="E275" s="2" t="s">
        <v>92</v>
      </c>
      <c r="F275" s="2"/>
      <c r="G275" s="2" t="s">
        <v>309</v>
      </c>
      <c r="H275" s="2"/>
      <c r="J275" s="51">
        <v>44228</v>
      </c>
      <c r="K275" s="36">
        <f>IF(Table1[[#This Row],[Tanggal]]="","",YEAR(Table1[[#This Row],[Tanggal]]))</f>
        <v>2021</v>
      </c>
      <c r="L275" s="36">
        <f>IF(Table1[[#This Row],[Tanggal]]="","",YEAR(Table1[[#This Row],[Tanggal]]))</f>
        <v>2021</v>
      </c>
      <c r="M275" s="37" t="str">
        <f>_xlfn.IFNA(INDEX(Data!$D:$D,MATCH(Table1[[#This Row],[Entry Type]],Data!$E:$E,0)),"")</f>
        <v>Blankspot</v>
      </c>
      <c r="N275" s="50" t="str">
        <f>IF(Table1[[#This Row],[Tanggal]]="","","Jaringan")</f>
        <v>Jaringan</v>
      </c>
      <c r="O275" s="1"/>
    </row>
    <row r="276" spans="2:15" x14ac:dyDescent="0.25">
      <c r="B276" s="4" t="str">
        <f>_xlfn.IFNA(INDEX(Data!$B:$B,MATCH(Table1[[#This Row],[Desa/Kelurahan]],Data!$C:$C,0)),"")</f>
        <v>LONG IRAM</v>
      </c>
      <c r="C276" s="1" t="s">
        <v>198</v>
      </c>
      <c r="D276" s="2" t="s">
        <v>75</v>
      </c>
      <c r="E276" s="2" t="s">
        <v>85</v>
      </c>
      <c r="F276" s="2"/>
      <c r="G276" s="2" t="s">
        <v>309</v>
      </c>
      <c r="H276" s="2"/>
      <c r="J276" s="51">
        <v>44228</v>
      </c>
      <c r="K276" s="36">
        <f>IF(Table1[[#This Row],[Tanggal]]="","",YEAR(Table1[[#This Row],[Tanggal]]))</f>
        <v>2021</v>
      </c>
      <c r="L276" s="36">
        <f>IF(Table1[[#This Row],[Tanggal]]="","",YEAR(Table1[[#This Row],[Tanggal]]))</f>
        <v>2021</v>
      </c>
      <c r="M276" s="37" t="str">
        <f>_xlfn.IFNA(INDEX(Data!$D:$D,MATCH(Table1[[#This Row],[Entry Type]],Data!$E:$E,0)),"")</f>
        <v>Lemah</v>
      </c>
      <c r="N276" s="50" t="str">
        <f>IF(Table1[[#This Row],[Tanggal]]="","","Jaringan")</f>
        <v>Jaringan</v>
      </c>
      <c r="O276" s="1"/>
    </row>
    <row r="277" spans="2:15" x14ac:dyDescent="0.25">
      <c r="B277" s="4" t="str">
        <f>_xlfn.IFNA(INDEX(Data!$B:$B,MATCH(Table1[[#This Row],[Desa/Kelurahan]],Data!$C:$C,0)),"")</f>
        <v>LONG IRAM</v>
      </c>
      <c r="C277" s="1" t="s">
        <v>199</v>
      </c>
      <c r="D277" s="2" t="s">
        <v>75</v>
      </c>
      <c r="E277" s="2" t="s">
        <v>85</v>
      </c>
      <c r="F277" s="2"/>
      <c r="G277" s="2" t="s">
        <v>309</v>
      </c>
      <c r="H277" s="2"/>
      <c r="J277" s="51">
        <v>44228</v>
      </c>
      <c r="K277" s="36">
        <f>IF(Table1[[#This Row],[Tanggal]]="","",YEAR(Table1[[#This Row],[Tanggal]]))</f>
        <v>2021</v>
      </c>
      <c r="L277" s="36">
        <f>IF(Table1[[#This Row],[Tanggal]]="","",YEAR(Table1[[#This Row],[Tanggal]]))</f>
        <v>2021</v>
      </c>
      <c r="M277" s="37" t="str">
        <f>_xlfn.IFNA(INDEX(Data!$D:$D,MATCH(Table1[[#This Row],[Entry Type]],Data!$E:$E,0)),"")</f>
        <v>Lemah</v>
      </c>
      <c r="N277" s="50" t="str">
        <f>IF(Table1[[#This Row],[Tanggal]]="","","Jaringan")</f>
        <v>Jaringan</v>
      </c>
      <c r="O277" s="1"/>
    </row>
    <row r="278" spans="2:15" x14ac:dyDescent="0.25">
      <c r="B278" s="4" t="str">
        <f>_xlfn.IFNA(INDEX(Data!$B:$B,MATCH(Table1[[#This Row],[Desa/Kelurahan]],Data!$C:$C,0)),"")</f>
        <v>LONG IRAM</v>
      </c>
      <c r="C278" s="1" t="s">
        <v>194</v>
      </c>
      <c r="D278" s="2" t="s">
        <v>92</v>
      </c>
      <c r="E278" s="2" t="s">
        <v>92</v>
      </c>
      <c r="F278" s="2"/>
      <c r="G278" s="2" t="s">
        <v>309</v>
      </c>
      <c r="H278" s="2"/>
      <c r="J278" s="51">
        <v>44228</v>
      </c>
      <c r="K278" s="36">
        <f>IF(Table1[[#This Row],[Tanggal]]="","",YEAR(Table1[[#This Row],[Tanggal]]))</f>
        <v>2021</v>
      </c>
      <c r="L278" s="36">
        <f>IF(Table1[[#This Row],[Tanggal]]="","",YEAR(Table1[[#This Row],[Tanggal]]))</f>
        <v>2021</v>
      </c>
      <c r="M278" s="37" t="str">
        <f>_xlfn.IFNA(INDEX(Data!$D:$D,MATCH(Table1[[#This Row],[Entry Type]],Data!$E:$E,0)),"")</f>
        <v>Blankspot</v>
      </c>
      <c r="N278" s="50" t="str">
        <f>IF(Table1[[#This Row],[Tanggal]]="","","Jaringan")</f>
        <v>Jaringan</v>
      </c>
      <c r="O278" s="1"/>
    </row>
    <row r="279" spans="2:15" ht="30" x14ac:dyDescent="0.25">
      <c r="B279" s="4" t="str">
        <f>_xlfn.IFNA(INDEX(Data!$B:$B,MATCH(Table1[[#This Row],[Desa/Kelurahan]],Data!$C:$C,0)),"")</f>
        <v>MOOK MANAAR BULANT</v>
      </c>
      <c r="C279" s="1" t="s">
        <v>217</v>
      </c>
      <c r="D279" s="2" t="s">
        <v>92</v>
      </c>
      <c r="E279" s="2" t="s">
        <v>92</v>
      </c>
      <c r="F279" s="2"/>
      <c r="G279" s="2" t="s">
        <v>309</v>
      </c>
      <c r="H279" s="2"/>
      <c r="J279" s="51">
        <v>44228</v>
      </c>
      <c r="K279" s="36">
        <f>IF(Table1[[#This Row],[Tanggal]]="","",YEAR(Table1[[#This Row],[Tanggal]]))</f>
        <v>2021</v>
      </c>
      <c r="L279" s="36">
        <f>IF(Table1[[#This Row],[Tanggal]]="","",YEAR(Table1[[#This Row],[Tanggal]]))</f>
        <v>2021</v>
      </c>
      <c r="M279" s="37" t="str">
        <f>_xlfn.IFNA(INDEX(Data!$D:$D,MATCH(Table1[[#This Row],[Entry Type]],Data!$E:$E,0)),"")</f>
        <v>Blankspot</v>
      </c>
      <c r="N279" s="50" t="str">
        <f>IF(Table1[[#This Row],[Tanggal]]="","","Jaringan")</f>
        <v>Jaringan</v>
      </c>
      <c r="O279" s="1"/>
    </row>
    <row r="280" spans="2:15" ht="30" x14ac:dyDescent="0.25">
      <c r="B280" s="4" t="str">
        <f>_xlfn.IFNA(INDEX(Data!$B:$B,MATCH(Table1[[#This Row],[Desa/Kelurahan]],Data!$C:$C,0)),"")</f>
        <v>MOOK MANAAR BULANT</v>
      </c>
      <c r="C280" s="1" t="s">
        <v>225</v>
      </c>
      <c r="D280" s="2" t="s">
        <v>92</v>
      </c>
      <c r="E280" s="2" t="s">
        <v>92</v>
      </c>
      <c r="F280" s="2"/>
      <c r="G280" s="2" t="s">
        <v>309</v>
      </c>
      <c r="H280" s="2"/>
      <c r="J280" s="51">
        <v>44228</v>
      </c>
      <c r="K280" s="36">
        <f>IF(Table1[[#This Row],[Tanggal]]="","",YEAR(Table1[[#This Row],[Tanggal]]))</f>
        <v>2021</v>
      </c>
      <c r="L280" s="36">
        <f>IF(Table1[[#This Row],[Tanggal]]="","",YEAR(Table1[[#This Row],[Tanggal]]))</f>
        <v>2021</v>
      </c>
      <c r="M280" s="37" t="str">
        <f>_xlfn.IFNA(INDEX(Data!$D:$D,MATCH(Table1[[#This Row],[Entry Type]],Data!$E:$E,0)),"")</f>
        <v>Blankspot</v>
      </c>
      <c r="N280" s="50" t="str">
        <f>IF(Table1[[#This Row],[Tanggal]]="","","Jaringan")</f>
        <v>Jaringan</v>
      </c>
      <c r="O280" s="1"/>
    </row>
    <row r="281" spans="2:15" ht="30" x14ac:dyDescent="0.25">
      <c r="B281" s="4" t="str">
        <f>_xlfn.IFNA(INDEX(Data!$B:$B,MATCH(Table1[[#This Row],[Desa/Kelurahan]],Data!$C:$C,0)),"")</f>
        <v>MOOK MANAAR BULANT</v>
      </c>
      <c r="C281" s="1" t="s">
        <v>221</v>
      </c>
      <c r="D281" s="2" t="s">
        <v>75</v>
      </c>
      <c r="E281" s="2" t="s">
        <v>85</v>
      </c>
      <c r="F281" s="2"/>
      <c r="G281" s="2" t="s">
        <v>309</v>
      </c>
      <c r="H281" s="2"/>
      <c r="J281" s="51">
        <v>44228</v>
      </c>
      <c r="K281" s="36">
        <f>IF(Table1[[#This Row],[Tanggal]]="","",YEAR(Table1[[#This Row],[Tanggal]]))</f>
        <v>2021</v>
      </c>
      <c r="L281" s="36">
        <f>IF(Table1[[#This Row],[Tanggal]]="","",YEAR(Table1[[#This Row],[Tanggal]]))</f>
        <v>2021</v>
      </c>
      <c r="M281" s="37" t="str">
        <f>_xlfn.IFNA(INDEX(Data!$D:$D,MATCH(Table1[[#This Row],[Entry Type]],Data!$E:$E,0)),"")</f>
        <v>Lemah</v>
      </c>
      <c r="N281" s="50" t="str">
        <f>IF(Table1[[#This Row],[Tanggal]]="","","Jaringan")</f>
        <v>Jaringan</v>
      </c>
      <c r="O281" s="1"/>
    </row>
    <row r="282" spans="2:15" ht="30" x14ac:dyDescent="0.25">
      <c r="B282" s="4" t="str">
        <f>_xlfn.IFNA(INDEX(Data!$B:$B,MATCH(Table1[[#This Row],[Desa/Kelurahan]],Data!$C:$C,0)),"")</f>
        <v>MOOK MANAAR BULANT</v>
      </c>
      <c r="C282" s="1" t="s">
        <v>216</v>
      </c>
      <c r="D282" s="2" t="s">
        <v>75</v>
      </c>
      <c r="E282" s="2" t="s">
        <v>85</v>
      </c>
      <c r="F282" s="2"/>
      <c r="G282" s="2" t="s">
        <v>309</v>
      </c>
      <c r="H282" s="2"/>
      <c r="J282" s="51">
        <v>44228</v>
      </c>
      <c r="K282" s="36">
        <f>IF(Table1[[#This Row],[Tanggal]]="","",YEAR(Table1[[#This Row],[Tanggal]]))</f>
        <v>2021</v>
      </c>
      <c r="L282" s="36">
        <f>IF(Table1[[#This Row],[Tanggal]]="","",YEAR(Table1[[#This Row],[Tanggal]]))</f>
        <v>2021</v>
      </c>
      <c r="M282" s="37" t="str">
        <f>_xlfn.IFNA(INDEX(Data!$D:$D,MATCH(Table1[[#This Row],[Entry Type]],Data!$E:$E,0)),"")</f>
        <v>Lemah</v>
      </c>
      <c r="N282" s="50" t="str">
        <f>IF(Table1[[#This Row],[Tanggal]]="","","Jaringan")</f>
        <v>Jaringan</v>
      </c>
      <c r="O282" s="1"/>
    </row>
    <row r="283" spans="2:15" ht="30" x14ac:dyDescent="0.25">
      <c r="B283" s="4" t="str">
        <f>_xlfn.IFNA(INDEX(Data!$B:$B,MATCH(Table1[[#This Row],[Desa/Kelurahan]],Data!$C:$C,0)),"")</f>
        <v>MOOK MANAAR BULANT</v>
      </c>
      <c r="C283" s="1" t="s">
        <v>214</v>
      </c>
      <c r="D283" s="2" t="s">
        <v>75</v>
      </c>
      <c r="E283" s="2" t="s">
        <v>70</v>
      </c>
      <c r="F283" s="2"/>
      <c r="G283" s="2" t="s">
        <v>309</v>
      </c>
      <c r="H283" s="2"/>
      <c r="J283" s="51">
        <v>44228</v>
      </c>
      <c r="K283" s="36">
        <f>IF(Table1[[#This Row],[Tanggal]]="","",YEAR(Table1[[#This Row],[Tanggal]]))</f>
        <v>2021</v>
      </c>
      <c r="L283" s="36">
        <f>IF(Table1[[#This Row],[Tanggal]]="","",YEAR(Table1[[#This Row],[Tanggal]]))</f>
        <v>2021</v>
      </c>
      <c r="M283" s="37" t="str">
        <f>_xlfn.IFNA(INDEX(Data!$D:$D,MATCH(Table1[[#This Row],[Entry Type]],Data!$E:$E,0)),"")</f>
        <v>Coverage</v>
      </c>
      <c r="N283" s="50" t="str">
        <f>IF(Table1[[#This Row],[Tanggal]]="","","Jaringan")</f>
        <v>Jaringan</v>
      </c>
      <c r="O283" s="1"/>
    </row>
    <row r="284" spans="2:15" ht="30" x14ac:dyDescent="0.25">
      <c r="B284" s="4" t="str">
        <f>_xlfn.IFNA(INDEX(Data!$B:$B,MATCH(Table1[[#This Row],[Desa/Kelurahan]],Data!$C:$C,0)),"")</f>
        <v>MOOK MANAAR BULANT</v>
      </c>
      <c r="C284" s="1" t="s">
        <v>220</v>
      </c>
      <c r="D284" s="2" t="s">
        <v>75</v>
      </c>
      <c r="E284" s="2" t="s">
        <v>85</v>
      </c>
      <c r="F284" s="2"/>
      <c r="G284" s="2" t="s">
        <v>309</v>
      </c>
      <c r="H284" s="2"/>
      <c r="J284" s="51">
        <v>44228</v>
      </c>
      <c r="K284" s="36">
        <f>IF(Table1[[#This Row],[Tanggal]]="","",YEAR(Table1[[#This Row],[Tanggal]]))</f>
        <v>2021</v>
      </c>
      <c r="L284" s="36">
        <f>IF(Table1[[#This Row],[Tanggal]]="","",YEAR(Table1[[#This Row],[Tanggal]]))</f>
        <v>2021</v>
      </c>
      <c r="M284" s="37" t="str">
        <f>_xlfn.IFNA(INDEX(Data!$D:$D,MATCH(Table1[[#This Row],[Entry Type]],Data!$E:$E,0)),"")</f>
        <v>Lemah</v>
      </c>
      <c r="N284" s="50" t="str">
        <f>IF(Table1[[#This Row],[Tanggal]]="","","Jaringan")</f>
        <v>Jaringan</v>
      </c>
      <c r="O284" s="1"/>
    </row>
    <row r="285" spans="2:15" ht="30" x14ac:dyDescent="0.25">
      <c r="B285" s="4" t="str">
        <f>_xlfn.IFNA(INDEX(Data!$B:$B,MATCH(Table1[[#This Row],[Desa/Kelurahan]],Data!$C:$C,0)),"")</f>
        <v>MOOK MANAAR BULANT</v>
      </c>
      <c r="C285" s="1" t="s">
        <v>222</v>
      </c>
      <c r="D285" s="2" t="s">
        <v>75</v>
      </c>
      <c r="E285" s="2" t="s">
        <v>85</v>
      </c>
      <c r="F285" s="2"/>
      <c r="G285" s="2" t="s">
        <v>309</v>
      </c>
      <c r="H285" s="2"/>
      <c r="J285" s="51">
        <v>44228</v>
      </c>
      <c r="K285" s="36">
        <f>IF(Table1[[#This Row],[Tanggal]]="","",YEAR(Table1[[#This Row],[Tanggal]]))</f>
        <v>2021</v>
      </c>
      <c r="L285" s="36">
        <f>IF(Table1[[#This Row],[Tanggal]]="","",YEAR(Table1[[#This Row],[Tanggal]]))</f>
        <v>2021</v>
      </c>
      <c r="M285" s="37" t="str">
        <f>_xlfn.IFNA(INDEX(Data!$D:$D,MATCH(Table1[[#This Row],[Entry Type]],Data!$E:$E,0)),"")</f>
        <v>Lemah</v>
      </c>
      <c r="N285" s="50" t="str">
        <f>IF(Table1[[#This Row],[Tanggal]]="","","Jaringan")</f>
        <v>Jaringan</v>
      </c>
      <c r="O285" s="1"/>
    </row>
    <row r="286" spans="2:15" ht="30" x14ac:dyDescent="0.25">
      <c r="B286" s="4" t="str">
        <f>_xlfn.IFNA(INDEX(Data!$B:$B,MATCH(Table1[[#This Row],[Desa/Kelurahan]],Data!$C:$C,0)),"")</f>
        <v>MOOK MANAAR BULANT</v>
      </c>
      <c r="C286" s="1" t="s">
        <v>213</v>
      </c>
      <c r="D286" s="2" t="s">
        <v>75</v>
      </c>
      <c r="E286" s="2" t="s">
        <v>85</v>
      </c>
      <c r="F286" s="2"/>
      <c r="G286" s="2" t="s">
        <v>309</v>
      </c>
      <c r="H286" s="2"/>
      <c r="J286" s="51">
        <v>44228</v>
      </c>
      <c r="K286" s="36">
        <f>IF(Table1[[#This Row],[Tanggal]]="","",YEAR(Table1[[#This Row],[Tanggal]]))</f>
        <v>2021</v>
      </c>
      <c r="L286" s="36">
        <f>IF(Table1[[#This Row],[Tanggal]]="","",YEAR(Table1[[#This Row],[Tanggal]]))</f>
        <v>2021</v>
      </c>
      <c r="M286" s="37" t="str">
        <f>_xlfn.IFNA(INDEX(Data!$D:$D,MATCH(Table1[[#This Row],[Entry Type]],Data!$E:$E,0)),"")</f>
        <v>Lemah</v>
      </c>
      <c r="N286" s="50" t="str">
        <f>IF(Table1[[#This Row],[Tanggal]]="","","Jaringan")</f>
        <v>Jaringan</v>
      </c>
      <c r="O286" s="1"/>
    </row>
    <row r="287" spans="2:15" ht="30" x14ac:dyDescent="0.25">
      <c r="B287" s="4" t="str">
        <f>_xlfn.IFNA(INDEX(Data!$B:$B,MATCH(Table1[[#This Row],[Desa/Kelurahan]],Data!$C:$C,0)),"")</f>
        <v>MOOK MANAAR BULANT</v>
      </c>
      <c r="C287" s="1" t="s">
        <v>212</v>
      </c>
      <c r="D287" s="2" t="s">
        <v>75</v>
      </c>
      <c r="E287" s="2" t="s">
        <v>85</v>
      </c>
      <c r="F287" s="2"/>
      <c r="G287" s="2" t="s">
        <v>309</v>
      </c>
      <c r="H287" s="2"/>
      <c r="J287" s="51">
        <v>44228</v>
      </c>
      <c r="K287" s="36">
        <f>IF(Table1[[#This Row],[Tanggal]]="","",YEAR(Table1[[#This Row],[Tanggal]]))</f>
        <v>2021</v>
      </c>
      <c r="L287" s="36">
        <f>IF(Table1[[#This Row],[Tanggal]]="","",YEAR(Table1[[#This Row],[Tanggal]]))</f>
        <v>2021</v>
      </c>
      <c r="M287" s="37" t="str">
        <f>_xlfn.IFNA(INDEX(Data!$D:$D,MATCH(Table1[[#This Row],[Entry Type]],Data!$E:$E,0)),"")</f>
        <v>Lemah</v>
      </c>
      <c r="N287" s="50" t="str">
        <f>IF(Table1[[#This Row],[Tanggal]]="","","Jaringan")</f>
        <v>Jaringan</v>
      </c>
      <c r="O287" s="1"/>
    </row>
    <row r="288" spans="2:15" ht="30" x14ac:dyDescent="0.25">
      <c r="B288" s="4" t="str">
        <f>_xlfn.IFNA(INDEX(Data!$B:$B,MATCH(Table1[[#This Row],[Desa/Kelurahan]],Data!$C:$C,0)),"")</f>
        <v>MOOK MANAAR BULANT</v>
      </c>
      <c r="C288" s="1" t="s">
        <v>211</v>
      </c>
      <c r="D288" s="2" t="s">
        <v>75</v>
      </c>
      <c r="E288" s="2" t="s">
        <v>85</v>
      </c>
      <c r="F288" s="2"/>
      <c r="G288" s="2" t="s">
        <v>309</v>
      </c>
      <c r="H288" s="2"/>
      <c r="J288" s="51">
        <v>44228</v>
      </c>
      <c r="K288" s="36">
        <f>IF(Table1[[#This Row],[Tanggal]]="","",YEAR(Table1[[#This Row],[Tanggal]]))</f>
        <v>2021</v>
      </c>
      <c r="L288" s="36">
        <f>IF(Table1[[#This Row],[Tanggal]]="","",YEAR(Table1[[#This Row],[Tanggal]]))</f>
        <v>2021</v>
      </c>
      <c r="M288" s="37" t="str">
        <f>_xlfn.IFNA(INDEX(Data!$D:$D,MATCH(Table1[[#This Row],[Entry Type]],Data!$E:$E,0)),"")</f>
        <v>Lemah</v>
      </c>
      <c r="N288" s="50" t="str">
        <f>IF(Table1[[#This Row],[Tanggal]]="","","Jaringan")</f>
        <v>Jaringan</v>
      </c>
      <c r="O288" s="1"/>
    </row>
    <row r="289" spans="2:15" ht="30" x14ac:dyDescent="0.25">
      <c r="B289" s="4" t="str">
        <f>_xlfn.IFNA(INDEX(Data!$B:$B,MATCH(Table1[[#This Row],[Desa/Kelurahan]],Data!$C:$C,0)),"")</f>
        <v>MOOK MANAAR BULANT</v>
      </c>
      <c r="C289" s="1" t="s">
        <v>226</v>
      </c>
      <c r="D289" s="2" t="s">
        <v>75</v>
      </c>
      <c r="E289" s="2" t="s">
        <v>85</v>
      </c>
      <c r="F289" s="2"/>
      <c r="G289" s="2" t="s">
        <v>309</v>
      </c>
      <c r="H289" s="2"/>
      <c r="J289" s="51">
        <v>44228</v>
      </c>
      <c r="K289" s="36">
        <f>IF(Table1[[#This Row],[Tanggal]]="","",YEAR(Table1[[#This Row],[Tanggal]]))</f>
        <v>2021</v>
      </c>
      <c r="L289" s="36">
        <f>IF(Table1[[#This Row],[Tanggal]]="","",YEAR(Table1[[#This Row],[Tanggal]]))</f>
        <v>2021</v>
      </c>
      <c r="M289" s="37" t="str">
        <f>_xlfn.IFNA(INDEX(Data!$D:$D,MATCH(Table1[[#This Row],[Entry Type]],Data!$E:$E,0)),"")</f>
        <v>Lemah</v>
      </c>
      <c r="N289" s="50" t="str">
        <f>IF(Table1[[#This Row],[Tanggal]]="","","Jaringan")</f>
        <v>Jaringan</v>
      </c>
      <c r="O289" s="1"/>
    </row>
    <row r="290" spans="2:15" ht="30" x14ac:dyDescent="0.25">
      <c r="B290" s="4" t="str">
        <f>_xlfn.IFNA(INDEX(Data!$B:$B,MATCH(Table1[[#This Row],[Desa/Kelurahan]],Data!$C:$C,0)),"")</f>
        <v>MOOK MANAAR BULANT</v>
      </c>
      <c r="C290" s="1" t="s">
        <v>215</v>
      </c>
      <c r="D290" s="2" t="s">
        <v>75</v>
      </c>
      <c r="E290" s="2" t="s">
        <v>70</v>
      </c>
      <c r="F290" s="2"/>
      <c r="G290" s="2" t="s">
        <v>309</v>
      </c>
      <c r="H290" s="2"/>
      <c r="J290" s="51">
        <v>44228</v>
      </c>
      <c r="K290" s="36">
        <f>IF(Table1[[#This Row],[Tanggal]]="","",YEAR(Table1[[#This Row],[Tanggal]]))</f>
        <v>2021</v>
      </c>
      <c r="L290" s="36">
        <f>IF(Table1[[#This Row],[Tanggal]]="","",YEAR(Table1[[#This Row],[Tanggal]]))</f>
        <v>2021</v>
      </c>
      <c r="M290" s="37" t="str">
        <f>_xlfn.IFNA(INDEX(Data!$D:$D,MATCH(Table1[[#This Row],[Entry Type]],Data!$E:$E,0)),"")</f>
        <v>Coverage</v>
      </c>
      <c r="N290" s="50" t="str">
        <f>IF(Table1[[#This Row],[Tanggal]]="","","Jaringan")</f>
        <v>Jaringan</v>
      </c>
      <c r="O290" s="1"/>
    </row>
    <row r="291" spans="2:15" ht="30" x14ac:dyDescent="0.25">
      <c r="B291" s="4" t="str">
        <f>_xlfn.IFNA(INDEX(Data!$B:$B,MATCH(Table1[[#This Row],[Desa/Kelurahan]],Data!$C:$C,0)),"")</f>
        <v>MOOK MANAAR BULANT</v>
      </c>
      <c r="C291" s="1" t="s">
        <v>218</v>
      </c>
      <c r="D291" s="2" t="s">
        <v>75</v>
      </c>
      <c r="E291" s="2" t="s">
        <v>85</v>
      </c>
      <c r="F291" s="2"/>
      <c r="G291" s="2" t="s">
        <v>309</v>
      </c>
      <c r="H291" s="2"/>
      <c r="J291" s="51">
        <v>44228</v>
      </c>
      <c r="K291" s="36">
        <f>IF(Table1[[#This Row],[Tanggal]]="","",YEAR(Table1[[#This Row],[Tanggal]]))</f>
        <v>2021</v>
      </c>
      <c r="L291" s="36">
        <f>IF(Table1[[#This Row],[Tanggal]]="","",YEAR(Table1[[#This Row],[Tanggal]]))</f>
        <v>2021</v>
      </c>
      <c r="M291" s="37" t="str">
        <f>_xlfn.IFNA(INDEX(Data!$D:$D,MATCH(Table1[[#This Row],[Entry Type]],Data!$E:$E,0)),"")</f>
        <v>Lemah</v>
      </c>
      <c r="N291" s="50" t="str">
        <f>IF(Table1[[#This Row],[Tanggal]]="","","Jaringan")</f>
        <v>Jaringan</v>
      </c>
      <c r="O291" s="1"/>
    </row>
    <row r="292" spans="2:15" ht="30" x14ac:dyDescent="0.25">
      <c r="B292" s="4" t="str">
        <f>_xlfn.IFNA(INDEX(Data!$B:$B,MATCH(Table1[[#This Row],[Desa/Kelurahan]],Data!$C:$C,0)),"")</f>
        <v>MOOK MANAAR BULANT</v>
      </c>
      <c r="C292" s="1" t="s">
        <v>219</v>
      </c>
      <c r="D292" s="2" t="s">
        <v>92</v>
      </c>
      <c r="E292" s="2" t="s">
        <v>92</v>
      </c>
      <c r="F292" s="2"/>
      <c r="G292" s="2" t="s">
        <v>309</v>
      </c>
      <c r="H292" s="2"/>
      <c r="J292" s="51">
        <v>44228</v>
      </c>
      <c r="K292" s="36">
        <f>IF(Table1[[#This Row],[Tanggal]]="","",YEAR(Table1[[#This Row],[Tanggal]]))</f>
        <v>2021</v>
      </c>
      <c r="L292" s="36">
        <f>IF(Table1[[#This Row],[Tanggal]]="","",YEAR(Table1[[#This Row],[Tanggal]]))</f>
        <v>2021</v>
      </c>
      <c r="M292" s="37" t="str">
        <f>_xlfn.IFNA(INDEX(Data!$D:$D,MATCH(Table1[[#This Row],[Entry Type]],Data!$E:$E,0)),"")</f>
        <v>Blankspot</v>
      </c>
      <c r="N292" s="50" t="str">
        <f>IF(Table1[[#This Row],[Tanggal]]="","","Jaringan")</f>
        <v>Jaringan</v>
      </c>
      <c r="O292" s="1"/>
    </row>
    <row r="293" spans="2:15" ht="30" x14ac:dyDescent="0.25">
      <c r="B293" s="4" t="str">
        <f>_xlfn.IFNA(INDEX(Data!$B:$B,MATCH(Table1[[#This Row],[Desa/Kelurahan]],Data!$C:$C,0)),"")</f>
        <v>MOOK MANAAR BULANT</v>
      </c>
      <c r="C293" s="1" t="s">
        <v>224</v>
      </c>
      <c r="D293" s="2" t="s">
        <v>75</v>
      </c>
      <c r="E293" s="2" t="s">
        <v>85</v>
      </c>
      <c r="F293" s="2"/>
      <c r="G293" s="2" t="s">
        <v>309</v>
      </c>
      <c r="H293" s="2"/>
      <c r="J293" s="51">
        <v>44228</v>
      </c>
      <c r="K293" s="36">
        <f>IF(Table1[[#This Row],[Tanggal]]="","",YEAR(Table1[[#This Row],[Tanggal]]))</f>
        <v>2021</v>
      </c>
      <c r="L293" s="36">
        <f>IF(Table1[[#This Row],[Tanggal]]="","",YEAR(Table1[[#This Row],[Tanggal]]))</f>
        <v>2021</v>
      </c>
      <c r="M293" s="37" t="str">
        <f>_xlfn.IFNA(INDEX(Data!$D:$D,MATCH(Table1[[#This Row],[Entry Type]],Data!$E:$E,0)),"")</f>
        <v>Lemah</v>
      </c>
      <c r="N293" s="50" t="str">
        <f>IF(Table1[[#This Row],[Tanggal]]="","","Jaringan")</f>
        <v>Jaringan</v>
      </c>
      <c r="O293" s="1"/>
    </row>
    <row r="294" spans="2:15" ht="23.25" customHeight="1" x14ac:dyDescent="0.25">
      <c r="B294" s="4" t="str">
        <f>_xlfn.IFNA(INDEX(Data!$B:$B,MATCH(Table1[[#This Row],[Desa/Kelurahan]],Data!$C:$C,0)),"")</f>
        <v>MOOK MANAAR BULANT</v>
      </c>
      <c r="C294" s="1" t="s">
        <v>223</v>
      </c>
      <c r="D294" s="2" t="s">
        <v>92</v>
      </c>
      <c r="E294" s="2" t="s">
        <v>92</v>
      </c>
      <c r="F294" s="2"/>
      <c r="G294" s="2" t="s">
        <v>309</v>
      </c>
      <c r="H294" s="2"/>
      <c r="J294" s="51">
        <v>44228</v>
      </c>
      <c r="K294" s="36">
        <f>IF(Table1[[#This Row],[Tanggal]]="","",YEAR(Table1[[#This Row],[Tanggal]]))</f>
        <v>2021</v>
      </c>
      <c r="L294" s="36">
        <f>IF(Table1[[#This Row],[Tanggal]]="","",YEAR(Table1[[#This Row],[Tanggal]]))</f>
        <v>2021</v>
      </c>
      <c r="M294" s="37" t="str">
        <f>_xlfn.IFNA(INDEX(Data!$D:$D,MATCH(Table1[[#This Row],[Entry Type]],Data!$E:$E,0)),"")</f>
        <v>Blankspot</v>
      </c>
      <c r="N294" s="50" t="str">
        <f>IF(Table1[[#This Row],[Tanggal]]="","","Jaringan")</f>
        <v>Jaringan</v>
      </c>
      <c r="O294" s="1"/>
    </row>
    <row r="295" spans="2:15" x14ac:dyDescent="0.25">
      <c r="B295" s="4" t="str">
        <f>_xlfn.IFNA(INDEX(Data!$B:$B,MATCH(Table1[[#This Row],[Desa/Kelurahan]],Data!$C:$C,0)),"")</f>
        <v>MUARA PAHU</v>
      </c>
      <c r="C295" s="1" t="s">
        <v>236</v>
      </c>
      <c r="D295" s="2" t="s">
        <v>75</v>
      </c>
      <c r="E295" s="2" t="s">
        <v>85</v>
      </c>
      <c r="F295" s="2"/>
      <c r="G295" s="2" t="s">
        <v>309</v>
      </c>
      <c r="H295" s="2"/>
      <c r="J295" s="51">
        <v>44228</v>
      </c>
      <c r="K295" s="36">
        <f>IF(Table1[[#This Row],[Tanggal]]="","",YEAR(Table1[[#This Row],[Tanggal]]))</f>
        <v>2021</v>
      </c>
      <c r="L295" s="36">
        <f>IF(Table1[[#This Row],[Tanggal]]="","",YEAR(Table1[[#This Row],[Tanggal]]))</f>
        <v>2021</v>
      </c>
      <c r="M295" s="37" t="str">
        <f>_xlfn.IFNA(INDEX(Data!$D:$D,MATCH(Table1[[#This Row],[Entry Type]],Data!$E:$E,0)),"")</f>
        <v>Lemah</v>
      </c>
      <c r="N295" s="50" t="str">
        <f>IF(Table1[[#This Row],[Tanggal]]="","","Jaringan")</f>
        <v>Jaringan</v>
      </c>
      <c r="O295" s="1"/>
    </row>
    <row r="296" spans="2:15" x14ac:dyDescent="0.25">
      <c r="B296" s="4" t="str">
        <f>_xlfn.IFNA(INDEX(Data!$B:$B,MATCH(Table1[[#This Row],[Desa/Kelurahan]],Data!$C:$C,0)),"")</f>
        <v>MUARA PAHU</v>
      </c>
      <c r="C296" s="1" t="s">
        <v>243</v>
      </c>
      <c r="D296" s="2" t="s">
        <v>75</v>
      </c>
      <c r="E296" s="2" t="s">
        <v>85</v>
      </c>
      <c r="F296" s="2"/>
      <c r="G296" s="2" t="s">
        <v>309</v>
      </c>
      <c r="H296" s="2"/>
      <c r="J296" s="51">
        <v>44228</v>
      </c>
      <c r="K296" s="36">
        <f>IF(Table1[[#This Row],[Tanggal]]="","",YEAR(Table1[[#This Row],[Tanggal]]))</f>
        <v>2021</v>
      </c>
      <c r="L296" s="36">
        <f>IF(Table1[[#This Row],[Tanggal]]="","",YEAR(Table1[[#This Row],[Tanggal]]))</f>
        <v>2021</v>
      </c>
      <c r="M296" s="37" t="str">
        <f>_xlfn.IFNA(INDEX(Data!$D:$D,MATCH(Table1[[#This Row],[Entry Type]],Data!$E:$E,0)),"")</f>
        <v>Lemah</v>
      </c>
      <c r="N296" s="50" t="str">
        <f>IF(Table1[[#This Row],[Tanggal]]="","","Jaringan")</f>
        <v>Jaringan</v>
      </c>
      <c r="O296" s="1"/>
    </row>
    <row r="297" spans="2:15" x14ac:dyDescent="0.25">
      <c r="B297" s="4" t="str">
        <f>_xlfn.IFNA(INDEX(Data!$B:$B,MATCH(Table1[[#This Row],[Desa/Kelurahan]],Data!$C:$C,0)),"")</f>
        <v>MUARA PAHU</v>
      </c>
      <c r="C297" s="1" t="s">
        <v>245</v>
      </c>
      <c r="D297" s="2" t="s">
        <v>75</v>
      </c>
      <c r="E297" s="2" t="s">
        <v>85</v>
      </c>
      <c r="F297" s="2"/>
      <c r="G297" s="2" t="s">
        <v>309</v>
      </c>
      <c r="H297" s="2"/>
      <c r="J297" s="51">
        <v>44228</v>
      </c>
      <c r="K297" s="36">
        <f>IF(Table1[[#This Row],[Tanggal]]="","",YEAR(Table1[[#This Row],[Tanggal]]))</f>
        <v>2021</v>
      </c>
      <c r="L297" s="36">
        <f>IF(Table1[[#This Row],[Tanggal]]="","",YEAR(Table1[[#This Row],[Tanggal]]))</f>
        <v>2021</v>
      </c>
      <c r="M297" s="37" t="str">
        <f>_xlfn.IFNA(INDEX(Data!$D:$D,MATCH(Table1[[#This Row],[Entry Type]],Data!$E:$E,0)),"")</f>
        <v>Lemah</v>
      </c>
      <c r="N297" s="50" t="str">
        <f>IF(Table1[[#This Row],[Tanggal]]="","","Jaringan")</f>
        <v>Jaringan</v>
      </c>
      <c r="O297" s="1"/>
    </row>
    <row r="298" spans="2:15" x14ac:dyDescent="0.25">
      <c r="B298" s="4" t="str">
        <f>_xlfn.IFNA(INDEX(Data!$B:$B,MATCH(Table1[[#This Row],[Desa/Kelurahan]],Data!$C:$C,0)),"")</f>
        <v>MUARA PAHU</v>
      </c>
      <c r="C298" s="1" t="s">
        <v>244</v>
      </c>
      <c r="D298" s="2" t="s">
        <v>75</v>
      </c>
      <c r="E298" s="2" t="s">
        <v>85</v>
      </c>
      <c r="F298" s="2"/>
      <c r="G298" s="2" t="s">
        <v>309</v>
      </c>
      <c r="H298" s="2"/>
      <c r="J298" s="51">
        <v>44228</v>
      </c>
      <c r="K298" s="36">
        <f>IF(Table1[[#This Row],[Tanggal]]="","",YEAR(Table1[[#This Row],[Tanggal]]))</f>
        <v>2021</v>
      </c>
      <c r="L298" s="36">
        <f>IF(Table1[[#This Row],[Tanggal]]="","",YEAR(Table1[[#This Row],[Tanggal]]))</f>
        <v>2021</v>
      </c>
      <c r="M298" s="37" t="str">
        <f>_xlfn.IFNA(INDEX(Data!$D:$D,MATCH(Table1[[#This Row],[Entry Type]],Data!$E:$E,0)),"")</f>
        <v>Lemah</v>
      </c>
      <c r="N298" s="50" t="str">
        <f>IF(Table1[[#This Row],[Tanggal]]="","","Jaringan")</f>
        <v>Jaringan</v>
      </c>
      <c r="O298" s="1"/>
    </row>
    <row r="299" spans="2:15" x14ac:dyDescent="0.25">
      <c r="B299" s="4" t="str">
        <f>_xlfn.IFNA(INDEX(Data!$B:$B,MATCH(Table1[[#This Row],[Desa/Kelurahan]],Data!$C:$C,0)),"")</f>
        <v>MUARA PAHU</v>
      </c>
      <c r="C299" s="1" t="s">
        <v>242</v>
      </c>
      <c r="D299" s="2" t="s">
        <v>75</v>
      </c>
      <c r="E299" s="2" t="s">
        <v>85</v>
      </c>
      <c r="F299" s="2"/>
      <c r="G299" s="2" t="s">
        <v>309</v>
      </c>
      <c r="H299" s="2"/>
      <c r="J299" s="51">
        <v>44228</v>
      </c>
      <c r="K299" s="36">
        <f>IF(Table1[[#This Row],[Tanggal]]="","",YEAR(Table1[[#This Row],[Tanggal]]))</f>
        <v>2021</v>
      </c>
      <c r="L299" s="36">
        <f>IF(Table1[[#This Row],[Tanggal]]="","",YEAR(Table1[[#This Row],[Tanggal]]))</f>
        <v>2021</v>
      </c>
      <c r="M299" s="37" t="str">
        <f>_xlfn.IFNA(INDEX(Data!$D:$D,MATCH(Table1[[#This Row],[Entry Type]],Data!$E:$E,0)),"")</f>
        <v>Lemah</v>
      </c>
      <c r="N299" s="50" t="str">
        <f>IF(Table1[[#This Row],[Tanggal]]="","","Jaringan")</f>
        <v>Jaringan</v>
      </c>
      <c r="O299" s="1"/>
    </row>
    <row r="300" spans="2:15" x14ac:dyDescent="0.25">
      <c r="B300" s="4" t="str">
        <f>_xlfn.IFNA(INDEX(Data!$B:$B,MATCH(Table1[[#This Row],[Desa/Kelurahan]],Data!$C:$C,0)),"")</f>
        <v>MUARA PAHU</v>
      </c>
      <c r="C300" s="1" t="s">
        <v>241</v>
      </c>
      <c r="D300" s="2" t="s">
        <v>75</v>
      </c>
      <c r="E300" s="2" t="s">
        <v>70</v>
      </c>
      <c r="F300" s="2"/>
      <c r="G300" s="2" t="s">
        <v>309</v>
      </c>
      <c r="H300" s="2"/>
      <c r="J300" s="51">
        <v>44228</v>
      </c>
      <c r="K300" s="36">
        <f>IF(Table1[[#This Row],[Tanggal]]="","",YEAR(Table1[[#This Row],[Tanggal]]))</f>
        <v>2021</v>
      </c>
      <c r="L300" s="36">
        <f>IF(Table1[[#This Row],[Tanggal]]="","",YEAR(Table1[[#This Row],[Tanggal]]))</f>
        <v>2021</v>
      </c>
      <c r="M300" s="37" t="str">
        <f>_xlfn.IFNA(INDEX(Data!$D:$D,MATCH(Table1[[#This Row],[Entry Type]],Data!$E:$E,0)),"")</f>
        <v>Coverage</v>
      </c>
      <c r="N300" s="50" t="str">
        <f>IF(Table1[[#This Row],[Tanggal]]="","","Jaringan")</f>
        <v>Jaringan</v>
      </c>
      <c r="O300" s="1"/>
    </row>
    <row r="301" spans="2:15" x14ac:dyDescent="0.25">
      <c r="B301" s="4" t="str">
        <f>_xlfn.IFNA(INDEX(Data!$B:$B,MATCH(Table1[[#This Row],[Desa/Kelurahan]],Data!$C:$C,0)),"")</f>
        <v>MUARA PAHU</v>
      </c>
      <c r="C301" s="1" t="s">
        <v>239</v>
      </c>
      <c r="D301" s="2" t="s">
        <v>75</v>
      </c>
      <c r="E301" s="2" t="s">
        <v>85</v>
      </c>
      <c r="F301" s="2"/>
      <c r="G301" s="2" t="s">
        <v>309</v>
      </c>
      <c r="H301" s="2"/>
      <c r="J301" s="51">
        <v>44228</v>
      </c>
      <c r="K301" s="36">
        <f>IF(Table1[[#This Row],[Tanggal]]="","",YEAR(Table1[[#This Row],[Tanggal]]))</f>
        <v>2021</v>
      </c>
      <c r="L301" s="36">
        <f>IF(Table1[[#This Row],[Tanggal]]="","",YEAR(Table1[[#This Row],[Tanggal]]))</f>
        <v>2021</v>
      </c>
      <c r="M301" s="37" t="str">
        <f>_xlfn.IFNA(INDEX(Data!$D:$D,MATCH(Table1[[#This Row],[Entry Type]],Data!$E:$E,0)),"")</f>
        <v>Lemah</v>
      </c>
      <c r="N301" s="50" t="str">
        <f>IF(Table1[[#This Row],[Tanggal]]="","","Jaringan")</f>
        <v>Jaringan</v>
      </c>
      <c r="O301" s="1"/>
    </row>
    <row r="302" spans="2:15" x14ac:dyDescent="0.25">
      <c r="B302" s="4" t="str">
        <f>_xlfn.IFNA(INDEX(Data!$B:$B,MATCH(Table1[[#This Row],[Desa/Kelurahan]],Data!$C:$C,0)),"")</f>
        <v>MUARA PAHU</v>
      </c>
      <c r="C302" s="1" t="s">
        <v>240</v>
      </c>
      <c r="D302" s="2" t="s">
        <v>75</v>
      </c>
      <c r="E302" s="2" t="s">
        <v>70</v>
      </c>
      <c r="F302" s="2"/>
      <c r="G302" s="2" t="s">
        <v>309</v>
      </c>
      <c r="H302" s="2"/>
      <c r="J302" s="51">
        <v>44228</v>
      </c>
      <c r="K302" s="36">
        <f>IF(Table1[[#This Row],[Tanggal]]="","",YEAR(Table1[[#This Row],[Tanggal]]))</f>
        <v>2021</v>
      </c>
      <c r="L302" s="36">
        <f>IF(Table1[[#This Row],[Tanggal]]="","",YEAR(Table1[[#This Row],[Tanggal]]))</f>
        <v>2021</v>
      </c>
      <c r="M302" s="37" t="str">
        <f>_xlfn.IFNA(INDEX(Data!$D:$D,MATCH(Table1[[#This Row],[Entry Type]],Data!$E:$E,0)),"")</f>
        <v>Coverage</v>
      </c>
      <c r="N302" s="50" t="str">
        <f>IF(Table1[[#This Row],[Tanggal]]="","","Jaringan")</f>
        <v>Jaringan</v>
      </c>
      <c r="O302" s="1"/>
    </row>
    <row r="303" spans="2:15" x14ac:dyDescent="0.25">
      <c r="B303" s="4" t="str">
        <f>_xlfn.IFNA(INDEX(Data!$B:$B,MATCH(Table1[[#This Row],[Desa/Kelurahan]],Data!$C:$C,0)),"")</f>
        <v>MUARA PAHU</v>
      </c>
      <c r="C303" s="1" t="s">
        <v>238</v>
      </c>
      <c r="D303" s="2" t="s">
        <v>75</v>
      </c>
      <c r="E303" s="2" t="s">
        <v>70</v>
      </c>
      <c r="F303" s="2"/>
      <c r="G303" s="2" t="s">
        <v>309</v>
      </c>
      <c r="H303" s="2"/>
      <c r="J303" s="51">
        <v>44228</v>
      </c>
      <c r="K303" s="36">
        <f>IF(Table1[[#This Row],[Tanggal]]="","",YEAR(Table1[[#This Row],[Tanggal]]))</f>
        <v>2021</v>
      </c>
      <c r="L303" s="36">
        <f>IF(Table1[[#This Row],[Tanggal]]="","",YEAR(Table1[[#This Row],[Tanggal]]))</f>
        <v>2021</v>
      </c>
      <c r="M303" s="37" t="str">
        <f>_xlfn.IFNA(INDEX(Data!$D:$D,MATCH(Table1[[#This Row],[Entry Type]],Data!$E:$E,0)),"")</f>
        <v>Coverage</v>
      </c>
      <c r="N303" s="50" t="str">
        <f>IF(Table1[[#This Row],[Tanggal]]="","","Jaringan")</f>
        <v>Jaringan</v>
      </c>
      <c r="O303" s="1"/>
    </row>
    <row r="304" spans="2:15" x14ac:dyDescent="0.25">
      <c r="B304" s="4" t="str">
        <f>_xlfn.IFNA(INDEX(Data!$B:$B,MATCH(Table1[[#This Row],[Desa/Kelurahan]],Data!$C:$C,0)),"")</f>
        <v>MUARA PAHU</v>
      </c>
      <c r="C304" s="1" t="s">
        <v>234</v>
      </c>
      <c r="D304" s="2" t="s">
        <v>75</v>
      </c>
      <c r="E304" s="2" t="s">
        <v>85</v>
      </c>
      <c r="F304" s="2"/>
      <c r="G304" s="2" t="s">
        <v>309</v>
      </c>
      <c r="H304" s="2"/>
      <c r="J304" s="51">
        <v>44228</v>
      </c>
      <c r="K304" s="36">
        <f>IF(Table1[[#This Row],[Tanggal]]="","",YEAR(Table1[[#This Row],[Tanggal]]))</f>
        <v>2021</v>
      </c>
      <c r="L304" s="36">
        <f>IF(Table1[[#This Row],[Tanggal]]="","",YEAR(Table1[[#This Row],[Tanggal]]))</f>
        <v>2021</v>
      </c>
      <c r="M304" s="37" t="str">
        <f>_xlfn.IFNA(INDEX(Data!$D:$D,MATCH(Table1[[#This Row],[Entry Type]],Data!$E:$E,0)),"")</f>
        <v>Lemah</v>
      </c>
      <c r="N304" s="50" t="str">
        <f>IF(Table1[[#This Row],[Tanggal]]="","","Jaringan")</f>
        <v>Jaringan</v>
      </c>
      <c r="O304" s="1"/>
    </row>
    <row r="305" spans="2:15" x14ac:dyDescent="0.25">
      <c r="B305" s="4" t="str">
        <f>_xlfn.IFNA(INDEX(Data!$B:$B,MATCH(Table1[[#This Row],[Desa/Kelurahan]],Data!$C:$C,0)),"")</f>
        <v>MUARA PAHU</v>
      </c>
      <c r="C305" s="1" t="s">
        <v>237</v>
      </c>
      <c r="D305" s="2" t="s">
        <v>75</v>
      </c>
      <c r="E305" s="2" t="s">
        <v>70</v>
      </c>
      <c r="F305" s="2"/>
      <c r="G305" s="2" t="s">
        <v>309</v>
      </c>
      <c r="H305" s="2"/>
      <c r="J305" s="51">
        <v>44228</v>
      </c>
      <c r="K305" s="36">
        <f>IF(Table1[[#This Row],[Tanggal]]="","",YEAR(Table1[[#This Row],[Tanggal]]))</f>
        <v>2021</v>
      </c>
      <c r="L305" s="36">
        <f>IF(Table1[[#This Row],[Tanggal]]="","",YEAR(Table1[[#This Row],[Tanggal]]))</f>
        <v>2021</v>
      </c>
      <c r="M305" s="37" t="str">
        <f>_xlfn.IFNA(INDEX(Data!$D:$D,MATCH(Table1[[#This Row],[Entry Type]],Data!$E:$E,0)),"")</f>
        <v>Coverage</v>
      </c>
      <c r="N305" s="50" t="str">
        <f>IF(Table1[[#This Row],[Tanggal]]="","","Jaringan")</f>
        <v>Jaringan</v>
      </c>
      <c r="O305" s="1"/>
    </row>
    <row r="306" spans="2:15" x14ac:dyDescent="0.25">
      <c r="B306" s="4" t="str">
        <f>_xlfn.IFNA(INDEX(Data!$B:$B,MATCH(Table1[[#This Row],[Desa/Kelurahan]],Data!$C:$C,0)),"")</f>
        <v>MUARA PAHU</v>
      </c>
      <c r="C306" s="1" t="s">
        <v>235</v>
      </c>
      <c r="D306" s="2" t="s">
        <v>75</v>
      </c>
      <c r="E306" s="2" t="s">
        <v>70</v>
      </c>
      <c r="F306" s="2"/>
      <c r="G306" s="2" t="s">
        <v>309</v>
      </c>
      <c r="H306" s="2"/>
      <c r="J306" s="51">
        <v>44228</v>
      </c>
      <c r="K306" s="36">
        <f>IF(Table1[[#This Row],[Tanggal]]="","",YEAR(Table1[[#This Row],[Tanggal]]))</f>
        <v>2021</v>
      </c>
      <c r="L306" s="36">
        <f>IF(Table1[[#This Row],[Tanggal]]="","",YEAR(Table1[[#This Row],[Tanggal]]))</f>
        <v>2021</v>
      </c>
      <c r="M306" s="37" t="str">
        <f>_xlfn.IFNA(INDEX(Data!$D:$D,MATCH(Table1[[#This Row],[Entry Type]],Data!$E:$E,0)),"")</f>
        <v>Coverage</v>
      </c>
      <c r="N306" s="50" t="str">
        <f>IF(Table1[[#This Row],[Tanggal]]="","","Jaringan")</f>
        <v>Jaringan</v>
      </c>
      <c r="O306" s="1"/>
    </row>
    <row r="307" spans="2:15" x14ac:dyDescent="0.25">
      <c r="B307" s="4" t="str">
        <f>_xlfn.IFNA(INDEX(Data!$B:$B,MATCH(Table1[[#This Row],[Desa/Kelurahan]],Data!$C:$C,0)),"")</f>
        <v>PENYINGGAHAN</v>
      </c>
      <c r="C307" s="1" t="s">
        <v>258</v>
      </c>
      <c r="D307" s="2" t="s">
        <v>75</v>
      </c>
      <c r="E307" s="2" t="s">
        <v>85</v>
      </c>
      <c r="F307" s="2"/>
      <c r="G307" s="2" t="s">
        <v>309</v>
      </c>
      <c r="H307" s="2"/>
      <c r="J307" s="51">
        <v>44228</v>
      </c>
      <c r="K307" s="36">
        <f>IF(Table1[[#This Row],[Tanggal]]="","",YEAR(Table1[[#This Row],[Tanggal]]))</f>
        <v>2021</v>
      </c>
      <c r="L307" s="36">
        <f>IF(Table1[[#This Row],[Tanggal]]="","",YEAR(Table1[[#This Row],[Tanggal]]))</f>
        <v>2021</v>
      </c>
      <c r="M307" s="37" t="str">
        <f>_xlfn.IFNA(INDEX(Data!$D:$D,MATCH(Table1[[#This Row],[Entry Type]],Data!$E:$E,0)),"")</f>
        <v>Lemah</v>
      </c>
      <c r="N307" s="50" t="str">
        <f>IF(Table1[[#This Row],[Tanggal]]="","","Jaringan")</f>
        <v>Jaringan</v>
      </c>
      <c r="O307" s="1"/>
    </row>
    <row r="308" spans="2:15" x14ac:dyDescent="0.25">
      <c r="B308" s="4" t="str">
        <f>_xlfn.IFNA(INDEX(Data!$B:$B,MATCH(Table1[[#This Row],[Desa/Kelurahan]],Data!$C:$C,0)),"")</f>
        <v>PENYINGGAHAN</v>
      </c>
      <c r="C308" s="1" t="s">
        <v>260</v>
      </c>
      <c r="D308" s="2" t="s">
        <v>75</v>
      </c>
      <c r="E308" s="2" t="s">
        <v>85</v>
      </c>
      <c r="F308" s="2"/>
      <c r="G308" s="2" t="s">
        <v>309</v>
      </c>
      <c r="H308" s="2"/>
      <c r="J308" s="51">
        <v>44228</v>
      </c>
      <c r="K308" s="36">
        <f>IF(Table1[[#This Row],[Tanggal]]="","",YEAR(Table1[[#This Row],[Tanggal]]))</f>
        <v>2021</v>
      </c>
      <c r="L308" s="36">
        <f>IF(Table1[[#This Row],[Tanggal]]="","",YEAR(Table1[[#This Row],[Tanggal]]))</f>
        <v>2021</v>
      </c>
      <c r="M308" s="37" t="str">
        <f>_xlfn.IFNA(INDEX(Data!$D:$D,MATCH(Table1[[#This Row],[Entry Type]],Data!$E:$E,0)),"")</f>
        <v>Lemah</v>
      </c>
      <c r="N308" s="50" t="str">
        <f>IF(Table1[[#This Row],[Tanggal]]="","","Jaringan")</f>
        <v>Jaringan</v>
      </c>
      <c r="O308" s="1"/>
    </row>
    <row r="309" spans="2:15" x14ac:dyDescent="0.25">
      <c r="B309" s="4" t="str">
        <f>_xlfn.IFNA(INDEX(Data!$B:$B,MATCH(Table1[[#This Row],[Desa/Kelurahan]],Data!$C:$C,0)),"")</f>
        <v>PENYINGGAHAN</v>
      </c>
      <c r="C309" s="1" t="s">
        <v>259</v>
      </c>
      <c r="D309" s="2" t="s">
        <v>75</v>
      </c>
      <c r="E309" s="2" t="s">
        <v>70</v>
      </c>
      <c r="F309" s="2"/>
      <c r="G309" s="2" t="s">
        <v>309</v>
      </c>
      <c r="H309" s="2"/>
      <c r="J309" s="51">
        <v>44228</v>
      </c>
      <c r="K309" s="36">
        <f>IF(Table1[[#This Row],[Tanggal]]="","",YEAR(Table1[[#This Row],[Tanggal]]))</f>
        <v>2021</v>
      </c>
      <c r="L309" s="36">
        <f>IF(Table1[[#This Row],[Tanggal]]="","",YEAR(Table1[[#This Row],[Tanggal]]))</f>
        <v>2021</v>
      </c>
      <c r="M309" s="37" t="str">
        <f>_xlfn.IFNA(INDEX(Data!$D:$D,MATCH(Table1[[#This Row],[Entry Type]],Data!$E:$E,0)),"")</f>
        <v>Coverage</v>
      </c>
      <c r="N309" s="50" t="str">
        <f>IF(Table1[[#This Row],[Tanggal]]="","","Jaringan")</f>
        <v>Jaringan</v>
      </c>
      <c r="O309" s="1"/>
    </row>
    <row r="310" spans="2:15" x14ac:dyDescent="0.25">
      <c r="B310" s="4" t="str">
        <f>_xlfn.IFNA(INDEX(Data!$B:$B,MATCH(Table1[[#This Row],[Desa/Kelurahan]],Data!$C:$C,0)),"")</f>
        <v>PENYINGGAHAN</v>
      </c>
      <c r="C310" s="1" t="s">
        <v>256</v>
      </c>
      <c r="D310" s="2" t="s">
        <v>75</v>
      </c>
      <c r="E310" s="2" t="s">
        <v>70</v>
      </c>
      <c r="F310" s="2"/>
      <c r="G310" s="2" t="s">
        <v>309</v>
      </c>
      <c r="H310" s="2"/>
      <c r="J310" s="51">
        <v>44228</v>
      </c>
      <c r="K310" s="36">
        <f>IF(Table1[[#This Row],[Tanggal]]="","",YEAR(Table1[[#This Row],[Tanggal]]))</f>
        <v>2021</v>
      </c>
      <c r="L310" s="36">
        <f>IF(Table1[[#This Row],[Tanggal]]="","",YEAR(Table1[[#This Row],[Tanggal]]))</f>
        <v>2021</v>
      </c>
      <c r="M310" s="37" t="str">
        <f>_xlfn.IFNA(INDEX(Data!$D:$D,MATCH(Table1[[#This Row],[Entry Type]],Data!$E:$E,0)),"")</f>
        <v>Coverage</v>
      </c>
      <c r="N310" s="50" t="str">
        <f>IF(Table1[[#This Row],[Tanggal]]="","","Jaringan")</f>
        <v>Jaringan</v>
      </c>
      <c r="O310" s="1"/>
    </row>
    <row r="311" spans="2:15" x14ac:dyDescent="0.25">
      <c r="B311" s="4" t="str">
        <f>_xlfn.IFNA(INDEX(Data!$B:$B,MATCH(Table1[[#This Row],[Desa/Kelurahan]],Data!$C:$C,0)),"")</f>
        <v>PENYINGGAHAN</v>
      </c>
      <c r="C311" s="1" t="s">
        <v>257</v>
      </c>
      <c r="D311" s="2" t="s">
        <v>75</v>
      </c>
      <c r="E311" s="2" t="s">
        <v>70</v>
      </c>
      <c r="F311" s="2"/>
      <c r="G311" s="2" t="s">
        <v>309</v>
      </c>
      <c r="H311" s="2"/>
      <c r="J311" s="51">
        <v>44228</v>
      </c>
      <c r="K311" s="36">
        <f>IF(Table1[[#This Row],[Tanggal]]="","",YEAR(Table1[[#This Row],[Tanggal]]))</f>
        <v>2021</v>
      </c>
      <c r="L311" s="36">
        <f>IF(Table1[[#This Row],[Tanggal]]="","",YEAR(Table1[[#This Row],[Tanggal]]))</f>
        <v>2021</v>
      </c>
      <c r="M311" s="37" t="str">
        <f>_xlfn.IFNA(INDEX(Data!$D:$D,MATCH(Table1[[#This Row],[Entry Type]],Data!$E:$E,0)),"")</f>
        <v>Coverage</v>
      </c>
      <c r="N311" s="50" t="str">
        <f>IF(Table1[[#This Row],[Tanggal]]="","","Jaringan")</f>
        <v>Jaringan</v>
      </c>
      <c r="O311" s="1"/>
    </row>
    <row r="312" spans="2:15" x14ac:dyDescent="0.25">
      <c r="B312" s="4" t="str">
        <f>_xlfn.IFNA(INDEX(Data!$B:$B,MATCH(Table1[[#This Row],[Desa/Kelurahan]],Data!$C:$C,0)),"")</f>
        <v>PENYINGGAHAN</v>
      </c>
      <c r="C312" s="1" t="s">
        <v>261</v>
      </c>
      <c r="D312" s="2" t="s">
        <v>75</v>
      </c>
      <c r="E312" s="2" t="s">
        <v>70</v>
      </c>
      <c r="F312" s="2"/>
      <c r="G312" s="2" t="s">
        <v>309</v>
      </c>
      <c r="H312" s="2"/>
      <c r="J312" s="51">
        <v>44228</v>
      </c>
      <c r="K312" s="36">
        <f>IF(Table1[[#This Row],[Tanggal]]="","",YEAR(Table1[[#This Row],[Tanggal]]))</f>
        <v>2021</v>
      </c>
      <c r="L312" s="36">
        <f>IF(Table1[[#This Row],[Tanggal]]="","",YEAR(Table1[[#This Row],[Tanggal]]))</f>
        <v>2021</v>
      </c>
      <c r="M312" s="37" t="str">
        <f>_xlfn.IFNA(INDEX(Data!$D:$D,MATCH(Table1[[#This Row],[Entry Type]],Data!$E:$E,0)),"")</f>
        <v>Coverage</v>
      </c>
      <c r="N312" s="50" t="str">
        <f>IF(Table1[[#This Row],[Tanggal]]="","","Jaringan")</f>
        <v>Jaringan</v>
      </c>
      <c r="O312" s="1"/>
    </row>
    <row r="313" spans="2:15" x14ac:dyDescent="0.25">
      <c r="B313" s="4" t="str">
        <f>_xlfn.IFNA(INDEX(Data!$B:$B,MATCH(Table1[[#This Row],[Desa/Kelurahan]],Data!$C:$C,0)),"")</f>
        <v>DAMAI</v>
      </c>
      <c r="C313" s="1" t="s">
        <v>157</v>
      </c>
      <c r="D313" s="2" t="s">
        <v>75</v>
      </c>
      <c r="E313" s="2" t="s">
        <v>85</v>
      </c>
      <c r="F313" s="2"/>
      <c r="G313" s="2" t="s">
        <v>309</v>
      </c>
      <c r="H313" s="2"/>
      <c r="J313" s="51">
        <v>44228</v>
      </c>
      <c r="K313" s="36">
        <f>IF(Table1[[#This Row],[Tanggal]]="","",YEAR(Table1[[#This Row],[Tanggal]]))</f>
        <v>2021</v>
      </c>
      <c r="L313" s="36">
        <f>IF(Table1[[#This Row],[Tanggal]]="","",YEAR(Table1[[#This Row],[Tanggal]]))</f>
        <v>2021</v>
      </c>
      <c r="M313" s="37" t="str">
        <f>_xlfn.IFNA(INDEX(Data!$D:$D,MATCH(Table1[[#This Row],[Entry Type]],Data!$E:$E,0)),"")</f>
        <v>Lemah</v>
      </c>
      <c r="N313" s="50" t="str">
        <f>IF(Table1[[#This Row],[Tanggal]]="","","Jaringan")</f>
        <v>Jaringan</v>
      </c>
      <c r="O313" s="1"/>
    </row>
    <row r="314" spans="2:15" x14ac:dyDescent="0.25">
      <c r="B314" s="4" t="str">
        <f>_xlfn.IFNA(INDEX(Data!$B:$B,MATCH(Table1[[#This Row],[Desa/Kelurahan]],Data!$C:$C,0)),"")</f>
        <v>DAMAI</v>
      </c>
      <c r="C314" s="1" t="s">
        <v>165</v>
      </c>
      <c r="D314" s="2" t="s">
        <v>75</v>
      </c>
      <c r="E314" s="2" t="s">
        <v>85</v>
      </c>
      <c r="F314" s="2"/>
      <c r="G314" s="2" t="s">
        <v>309</v>
      </c>
      <c r="H314" s="2"/>
      <c r="J314" s="51">
        <v>44228</v>
      </c>
      <c r="K314" s="36">
        <f>IF(Table1[[#This Row],[Tanggal]]="","",YEAR(Table1[[#This Row],[Tanggal]]))</f>
        <v>2021</v>
      </c>
      <c r="L314" s="36">
        <f>IF(Table1[[#This Row],[Tanggal]]="","",YEAR(Table1[[#This Row],[Tanggal]]))</f>
        <v>2021</v>
      </c>
      <c r="M314" s="37" t="str">
        <f>_xlfn.IFNA(INDEX(Data!$D:$D,MATCH(Table1[[#This Row],[Entry Type]],Data!$E:$E,0)),"")</f>
        <v>Lemah</v>
      </c>
      <c r="N314" s="50" t="str">
        <f>IF(Table1[[#This Row],[Tanggal]]="","","Jaringan")</f>
        <v>Jaringan</v>
      </c>
      <c r="O314" s="1"/>
    </row>
    <row r="315" spans="2:15" x14ac:dyDescent="0.25">
      <c r="B315" s="4" t="str">
        <f>_xlfn.IFNA(INDEX(Data!$B:$B,MATCH(Table1[[#This Row],[Desa/Kelurahan]],Data!$C:$C,0)),"")</f>
        <v>DAMAI</v>
      </c>
      <c r="C315" s="1" t="s">
        <v>171</v>
      </c>
      <c r="D315" s="2" t="s">
        <v>75</v>
      </c>
      <c r="E315" s="2" t="s">
        <v>85</v>
      </c>
      <c r="F315" s="2"/>
      <c r="G315" s="2" t="s">
        <v>309</v>
      </c>
      <c r="H315" s="2"/>
      <c r="J315" s="51">
        <v>44228</v>
      </c>
      <c r="K315" s="36">
        <f>IF(Table1[[#This Row],[Tanggal]]="","",YEAR(Table1[[#This Row],[Tanggal]]))</f>
        <v>2021</v>
      </c>
      <c r="L315" s="36">
        <f>IF(Table1[[#This Row],[Tanggal]]="","",YEAR(Table1[[#This Row],[Tanggal]]))</f>
        <v>2021</v>
      </c>
      <c r="M315" s="37" t="str">
        <f>_xlfn.IFNA(INDEX(Data!$D:$D,MATCH(Table1[[#This Row],[Entry Type]],Data!$E:$E,0)),"")</f>
        <v>Lemah</v>
      </c>
      <c r="N315" s="50" t="str">
        <f>IF(Table1[[#This Row],[Tanggal]]="","","Jaringan")</f>
        <v>Jaringan</v>
      </c>
      <c r="O315" s="1"/>
    </row>
    <row r="316" spans="2:15" x14ac:dyDescent="0.25">
      <c r="B316" s="4" t="str">
        <f>_xlfn.IFNA(INDEX(Data!$B:$B,MATCH(Table1[[#This Row],[Desa/Kelurahan]],Data!$C:$C,0)),"")</f>
        <v>DAMAI</v>
      </c>
      <c r="C316" s="1" t="s">
        <v>162</v>
      </c>
      <c r="D316" s="2" t="s">
        <v>75</v>
      </c>
      <c r="E316" s="2" t="s">
        <v>70</v>
      </c>
      <c r="F316" s="2"/>
      <c r="G316" s="2" t="s">
        <v>309</v>
      </c>
      <c r="H316" s="2"/>
      <c r="J316" s="51">
        <v>44228</v>
      </c>
      <c r="K316" s="36">
        <f>IF(Table1[[#This Row],[Tanggal]]="","",YEAR(Table1[[#This Row],[Tanggal]]))</f>
        <v>2021</v>
      </c>
      <c r="L316" s="36">
        <f>IF(Table1[[#This Row],[Tanggal]]="","",YEAR(Table1[[#This Row],[Tanggal]]))</f>
        <v>2021</v>
      </c>
      <c r="M316" s="37" t="str">
        <f>_xlfn.IFNA(INDEX(Data!$D:$D,MATCH(Table1[[#This Row],[Entry Type]],Data!$E:$E,0)),"")</f>
        <v>Coverage</v>
      </c>
      <c r="N316" s="50" t="str">
        <f>IF(Table1[[#This Row],[Tanggal]]="","","Jaringan")</f>
        <v>Jaringan</v>
      </c>
      <c r="O316" s="1"/>
    </row>
    <row r="317" spans="2:15" x14ac:dyDescent="0.25">
      <c r="B317" s="43" t="str">
        <f>_xlfn.IFNA(INDEX(Data!$B:$B,MATCH(Table1[[#This Row],[Desa/Kelurahan]],Data!$C:$C,0)),"")</f>
        <v>DAMAI</v>
      </c>
      <c r="C317" s="1" t="s">
        <v>164</v>
      </c>
      <c r="D317" s="2" t="s">
        <v>75</v>
      </c>
      <c r="E317" s="2" t="s">
        <v>70</v>
      </c>
      <c r="F317" s="2"/>
      <c r="G317" s="2" t="s">
        <v>309</v>
      </c>
      <c r="H317" s="2" t="s">
        <v>310</v>
      </c>
      <c r="J317" s="51">
        <v>44228</v>
      </c>
      <c r="K317" s="36">
        <f>IF(Table1[[#This Row],[Tanggal]]="","",YEAR(Table1[[#This Row],[Tanggal]]))</f>
        <v>2021</v>
      </c>
      <c r="L317" s="36">
        <f>IF(Table1[[#This Row],[Tanggal]]="","",YEAR(Table1[[#This Row],[Tanggal]]))</f>
        <v>2021</v>
      </c>
      <c r="M317" s="37" t="str">
        <f>_xlfn.IFNA(INDEX(Data!$D:$D,MATCH(Table1[[#This Row],[Entry Type]],Data!$E:$E,0)),"")</f>
        <v>Coverage</v>
      </c>
      <c r="N317" s="50" t="str">
        <f>IF(Table1[[#This Row],[Tanggal]]="","","Jaringan")</f>
        <v>Jaringan</v>
      </c>
      <c r="O317" s="1"/>
    </row>
    <row r="318" spans="2:15" x14ac:dyDescent="0.25">
      <c r="B318" s="4" t="str">
        <f>_xlfn.IFNA(INDEX(Data!$B:$B,MATCH(Table1[[#This Row],[Desa/Kelurahan]],Data!$C:$C,0)),"")</f>
        <v>DAMAI</v>
      </c>
      <c r="C318" s="1" t="s">
        <v>170</v>
      </c>
      <c r="D318" s="2" t="s">
        <v>75</v>
      </c>
      <c r="E318" s="2" t="s">
        <v>70</v>
      </c>
      <c r="F318" s="2"/>
      <c r="G318" s="2" t="s">
        <v>309</v>
      </c>
      <c r="H318" s="2"/>
      <c r="J318" s="51">
        <v>44228</v>
      </c>
      <c r="K318" s="36">
        <f>IF(Table1[[#This Row],[Tanggal]]="","",YEAR(Table1[[#This Row],[Tanggal]]))</f>
        <v>2021</v>
      </c>
      <c r="L318" s="36">
        <f>IF(Table1[[#This Row],[Tanggal]]="","",YEAR(Table1[[#This Row],[Tanggal]]))</f>
        <v>2021</v>
      </c>
      <c r="M318" s="37" t="str">
        <f>_xlfn.IFNA(INDEX(Data!$D:$D,MATCH(Table1[[#This Row],[Entry Type]],Data!$E:$E,0)),"")</f>
        <v>Coverage</v>
      </c>
      <c r="N318" s="50" t="str">
        <f>IF(Table1[[#This Row],[Tanggal]]="","","Jaringan")</f>
        <v>Jaringan</v>
      </c>
      <c r="O318" s="1"/>
    </row>
    <row r="319" spans="2:15" x14ac:dyDescent="0.25">
      <c r="B319" s="43" t="str">
        <f>_xlfn.IFNA(INDEX(Data!$B:$B,MATCH(Table1[[#This Row],[Desa/Kelurahan]],Data!$C:$C,0)),"")</f>
        <v>DAMAI</v>
      </c>
      <c r="C319" s="1" t="s">
        <v>159</v>
      </c>
      <c r="D319" s="2" t="s">
        <v>75</v>
      </c>
      <c r="E319" s="2" t="s">
        <v>70</v>
      </c>
      <c r="F319" s="2"/>
      <c r="G319" s="2" t="s">
        <v>309</v>
      </c>
      <c r="H319" s="2" t="s">
        <v>310</v>
      </c>
      <c r="J319" s="51">
        <v>44228</v>
      </c>
      <c r="K319" s="36">
        <f>IF(Table1[[#This Row],[Tanggal]]="","",YEAR(Table1[[#This Row],[Tanggal]]))</f>
        <v>2021</v>
      </c>
      <c r="L319" s="36">
        <f>IF(Table1[[#This Row],[Tanggal]]="","",YEAR(Table1[[#This Row],[Tanggal]]))</f>
        <v>2021</v>
      </c>
      <c r="M319" s="37" t="str">
        <f>_xlfn.IFNA(INDEX(Data!$D:$D,MATCH(Table1[[#This Row],[Entry Type]],Data!$E:$E,0)),"")</f>
        <v>Coverage</v>
      </c>
      <c r="N319" s="50" t="str">
        <f>IF(Table1[[#This Row],[Tanggal]]="","","Jaringan")</f>
        <v>Jaringan</v>
      </c>
      <c r="O319" s="1"/>
    </row>
    <row r="320" spans="2:15" x14ac:dyDescent="0.25">
      <c r="B320" s="4" t="str">
        <f>_xlfn.IFNA(INDEX(Data!$B:$B,MATCH(Table1[[#This Row],[Desa/Kelurahan]],Data!$C:$C,0)),"")</f>
        <v>DAMAI</v>
      </c>
      <c r="C320" s="1" t="s">
        <v>169</v>
      </c>
      <c r="D320" s="2" t="s">
        <v>92</v>
      </c>
      <c r="E320" s="2" t="s">
        <v>92</v>
      </c>
      <c r="F320" s="2"/>
      <c r="G320" s="2" t="s">
        <v>309</v>
      </c>
      <c r="H320" s="2"/>
      <c r="J320" s="51">
        <v>44228</v>
      </c>
      <c r="K320" s="36">
        <f>IF(Table1[[#This Row],[Tanggal]]="","",YEAR(Table1[[#This Row],[Tanggal]]))</f>
        <v>2021</v>
      </c>
      <c r="L320" s="36">
        <f>IF(Table1[[#This Row],[Tanggal]]="","",YEAR(Table1[[#This Row],[Tanggal]]))</f>
        <v>2021</v>
      </c>
      <c r="M320" s="37" t="str">
        <f>_xlfn.IFNA(INDEX(Data!$D:$D,MATCH(Table1[[#This Row],[Entry Type]],Data!$E:$E,0)),"")</f>
        <v>Blankspot</v>
      </c>
      <c r="N320" s="50" t="str">
        <f>IF(Table1[[#This Row],[Tanggal]]="","","Jaringan")</f>
        <v>Jaringan</v>
      </c>
      <c r="O320" s="1"/>
    </row>
    <row r="321" spans="2:15" x14ac:dyDescent="0.25">
      <c r="B321" s="43" t="str">
        <f>_xlfn.IFNA(INDEX(Data!$B:$B,MATCH(Table1[[#This Row],[Desa/Kelurahan]],Data!$C:$C,0)),"")</f>
        <v>DAMAI</v>
      </c>
      <c r="C321" s="1" t="s">
        <v>166</v>
      </c>
      <c r="D321" s="2" t="s">
        <v>75</v>
      </c>
      <c r="E321" s="2" t="s">
        <v>85</v>
      </c>
      <c r="F321" s="2"/>
      <c r="G321" s="2" t="s">
        <v>309</v>
      </c>
      <c r="H321" s="2" t="s">
        <v>310</v>
      </c>
      <c r="J321" s="51">
        <v>44228</v>
      </c>
      <c r="K321" s="36">
        <f>IF(Table1[[#This Row],[Tanggal]]="","",YEAR(Table1[[#This Row],[Tanggal]]))</f>
        <v>2021</v>
      </c>
      <c r="L321" s="36">
        <f>IF(Table1[[#This Row],[Tanggal]]="","",YEAR(Table1[[#This Row],[Tanggal]]))</f>
        <v>2021</v>
      </c>
      <c r="M321" s="37" t="str">
        <f>_xlfn.IFNA(INDEX(Data!$D:$D,MATCH(Table1[[#This Row],[Entry Type]],Data!$E:$E,0)),"")</f>
        <v>Lemah</v>
      </c>
      <c r="N321" s="50" t="str">
        <f>IF(Table1[[#This Row],[Tanggal]]="","","Jaringan")</f>
        <v>Jaringan</v>
      </c>
      <c r="O321" s="1"/>
    </row>
    <row r="322" spans="2:15" x14ac:dyDescent="0.25">
      <c r="B322" s="4" t="str">
        <f>_xlfn.IFNA(INDEX(Data!$B:$B,MATCH(Table1[[#This Row],[Desa/Kelurahan]],Data!$C:$C,0)),"")</f>
        <v>DAMAI</v>
      </c>
      <c r="C322" s="1" t="s">
        <v>156</v>
      </c>
      <c r="D322" s="2" t="s">
        <v>75</v>
      </c>
      <c r="E322" s="2" t="s">
        <v>85</v>
      </c>
      <c r="F322" s="2"/>
      <c r="G322" s="2" t="s">
        <v>309</v>
      </c>
      <c r="H322" s="2"/>
      <c r="J322" s="51">
        <v>44228</v>
      </c>
      <c r="K322" s="36">
        <f>IF(Table1[[#This Row],[Tanggal]]="","",YEAR(Table1[[#This Row],[Tanggal]]))</f>
        <v>2021</v>
      </c>
      <c r="L322" s="36">
        <f>IF(Table1[[#This Row],[Tanggal]]="","",YEAR(Table1[[#This Row],[Tanggal]]))</f>
        <v>2021</v>
      </c>
      <c r="M322" s="37" t="str">
        <f>_xlfn.IFNA(INDEX(Data!$D:$D,MATCH(Table1[[#This Row],[Entry Type]],Data!$E:$E,0)),"")</f>
        <v>Lemah</v>
      </c>
      <c r="N322" s="50" t="str">
        <f>IF(Table1[[#This Row],[Tanggal]]="","","Jaringan")</f>
        <v>Jaringan</v>
      </c>
      <c r="O322" s="1"/>
    </row>
    <row r="323" spans="2:15" x14ac:dyDescent="0.25">
      <c r="B323" s="4" t="str">
        <f>_xlfn.IFNA(INDEX(Data!$B:$B,MATCH(Table1[[#This Row],[Desa/Kelurahan]],Data!$C:$C,0)),"")</f>
        <v>DAMAI</v>
      </c>
      <c r="C323" s="1" t="s">
        <v>167</v>
      </c>
      <c r="D323" s="2" t="s">
        <v>75</v>
      </c>
      <c r="E323" s="2" t="s">
        <v>70</v>
      </c>
      <c r="F323" s="2"/>
      <c r="G323" s="2" t="s">
        <v>309</v>
      </c>
      <c r="H323" s="2"/>
      <c r="J323" s="51">
        <v>44228</v>
      </c>
      <c r="K323" s="36">
        <f>IF(Table1[[#This Row],[Tanggal]]="","",YEAR(Table1[[#This Row],[Tanggal]]))</f>
        <v>2021</v>
      </c>
      <c r="L323" s="36">
        <f>IF(Table1[[#This Row],[Tanggal]]="","",YEAR(Table1[[#This Row],[Tanggal]]))</f>
        <v>2021</v>
      </c>
      <c r="M323" s="37" t="str">
        <f>_xlfn.IFNA(INDEX(Data!$D:$D,MATCH(Table1[[#This Row],[Entry Type]],Data!$E:$E,0)),"")</f>
        <v>Coverage</v>
      </c>
      <c r="N323" s="50" t="str">
        <f>IF(Table1[[#This Row],[Tanggal]]="","","Jaringan")</f>
        <v>Jaringan</v>
      </c>
      <c r="O323" s="1"/>
    </row>
    <row r="324" spans="2:15" x14ac:dyDescent="0.25">
      <c r="B324" s="4" t="str">
        <f>_xlfn.IFNA(INDEX(Data!$B:$B,MATCH(Table1[[#This Row],[Desa/Kelurahan]],Data!$C:$C,0)),"")</f>
        <v>DAMAI</v>
      </c>
      <c r="C324" s="1" t="s">
        <v>155</v>
      </c>
      <c r="D324" s="2" t="s">
        <v>75</v>
      </c>
      <c r="E324" s="2" t="s">
        <v>70</v>
      </c>
      <c r="F324" s="2"/>
      <c r="G324" s="2" t="s">
        <v>309</v>
      </c>
      <c r="H324" s="2"/>
      <c r="J324" s="51">
        <v>44228</v>
      </c>
      <c r="K324" s="36">
        <f>IF(Table1[[#This Row],[Tanggal]]="","",YEAR(Table1[[#This Row],[Tanggal]]))</f>
        <v>2021</v>
      </c>
      <c r="L324" s="36">
        <f>IF(Table1[[#This Row],[Tanggal]]="","",YEAR(Table1[[#This Row],[Tanggal]]))</f>
        <v>2021</v>
      </c>
      <c r="M324" s="37" t="str">
        <f>_xlfn.IFNA(INDEX(Data!$D:$D,MATCH(Table1[[#This Row],[Entry Type]],Data!$E:$E,0)),"")</f>
        <v>Coverage</v>
      </c>
      <c r="N324" s="50" t="str">
        <f>IF(Table1[[#This Row],[Tanggal]]="","","Jaringan")</f>
        <v>Jaringan</v>
      </c>
      <c r="O324" s="1"/>
    </row>
    <row r="325" spans="2:15" x14ac:dyDescent="0.25">
      <c r="B325" s="4" t="str">
        <f>_xlfn.IFNA(INDEX(Data!$B:$B,MATCH(Table1[[#This Row],[Desa/Kelurahan]],Data!$C:$C,0)),"")</f>
        <v>DAMAI</v>
      </c>
      <c r="C325" s="1" t="s">
        <v>161</v>
      </c>
      <c r="D325" s="2" t="s">
        <v>75</v>
      </c>
      <c r="E325" s="2" t="s">
        <v>85</v>
      </c>
      <c r="F325" s="2"/>
      <c r="G325" s="2" t="s">
        <v>309</v>
      </c>
      <c r="H325" s="2"/>
      <c r="J325" s="51">
        <v>44228</v>
      </c>
      <c r="K325" s="36">
        <f>IF(Table1[[#This Row],[Tanggal]]="","",YEAR(Table1[[#This Row],[Tanggal]]))</f>
        <v>2021</v>
      </c>
      <c r="L325" s="36">
        <f>IF(Table1[[#This Row],[Tanggal]]="","",YEAR(Table1[[#This Row],[Tanggal]]))</f>
        <v>2021</v>
      </c>
      <c r="M325" s="37" t="str">
        <f>_xlfn.IFNA(INDEX(Data!$D:$D,MATCH(Table1[[#This Row],[Entry Type]],Data!$E:$E,0)),"")</f>
        <v>Lemah</v>
      </c>
      <c r="N325" s="50" t="str">
        <f>IF(Table1[[#This Row],[Tanggal]]="","","Jaringan")</f>
        <v>Jaringan</v>
      </c>
      <c r="O325" s="1"/>
    </row>
    <row r="326" spans="2:15" x14ac:dyDescent="0.25">
      <c r="B326" s="4" t="str">
        <f>_xlfn.IFNA(INDEX(Data!$B:$B,MATCH(Table1[[#This Row],[Desa/Kelurahan]],Data!$C:$C,0)),"")</f>
        <v>DAMAI</v>
      </c>
      <c r="C326" s="1" t="s">
        <v>168</v>
      </c>
      <c r="D326" s="2" t="s">
        <v>75</v>
      </c>
      <c r="E326" s="2" t="s">
        <v>85</v>
      </c>
      <c r="F326" s="2"/>
      <c r="G326" s="2" t="s">
        <v>309</v>
      </c>
      <c r="H326" s="2"/>
      <c r="J326" s="51">
        <v>44228</v>
      </c>
      <c r="K326" s="36">
        <f>IF(Table1[[#This Row],[Tanggal]]="","",YEAR(Table1[[#This Row],[Tanggal]]))</f>
        <v>2021</v>
      </c>
      <c r="L326" s="36">
        <f>IF(Table1[[#This Row],[Tanggal]]="","",YEAR(Table1[[#This Row],[Tanggal]]))</f>
        <v>2021</v>
      </c>
      <c r="M326" s="37" t="str">
        <f>_xlfn.IFNA(INDEX(Data!$D:$D,MATCH(Table1[[#This Row],[Entry Type]],Data!$E:$E,0)),"")</f>
        <v>Lemah</v>
      </c>
      <c r="N326" s="50" t="str">
        <f>IF(Table1[[#This Row],[Tanggal]]="","","Jaringan")</f>
        <v>Jaringan</v>
      </c>
      <c r="O326" s="1"/>
    </row>
    <row r="327" spans="2:15" x14ac:dyDescent="0.25">
      <c r="B327" s="4" t="str">
        <f>_xlfn.IFNA(INDEX(Data!$B:$B,MATCH(Table1[[#This Row],[Desa/Kelurahan]],Data!$C:$C,0)),"")</f>
        <v>DAMAI</v>
      </c>
      <c r="C327" s="1" t="s">
        <v>163</v>
      </c>
      <c r="D327" s="2" t="s">
        <v>92</v>
      </c>
      <c r="E327" s="2" t="s">
        <v>92</v>
      </c>
      <c r="F327" s="2"/>
      <c r="G327" s="2" t="s">
        <v>309</v>
      </c>
      <c r="H327" s="2"/>
      <c r="J327" s="51">
        <v>44228</v>
      </c>
      <c r="K327" s="36">
        <f>IF(Table1[[#This Row],[Tanggal]]="","",YEAR(Table1[[#This Row],[Tanggal]]))</f>
        <v>2021</v>
      </c>
      <c r="L327" s="36">
        <f>IF(Table1[[#This Row],[Tanggal]]="","",YEAR(Table1[[#This Row],[Tanggal]]))</f>
        <v>2021</v>
      </c>
      <c r="M327" s="37" t="str">
        <f>_xlfn.IFNA(INDEX(Data!$D:$D,MATCH(Table1[[#This Row],[Entry Type]],Data!$E:$E,0)),"")</f>
        <v>Blankspot</v>
      </c>
      <c r="N327" s="50" t="str">
        <f>IF(Table1[[#This Row],[Tanggal]]="","","Jaringan")</f>
        <v>Jaringan</v>
      </c>
      <c r="O327" s="1"/>
    </row>
    <row r="328" spans="2:15" x14ac:dyDescent="0.25">
      <c r="B328" s="44" t="str">
        <f>_xlfn.IFNA(INDEX(Data!$B:$B,MATCH(Table1[[#This Row],[Desa/Kelurahan]],Data!$C:$C,0)),"")</f>
        <v>DAMAI</v>
      </c>
      <c r="C328" s="1" t="s">
        <v>160</v>
      </c>
      <c r="D328" s="2" t="s">
        <v>75</v>
      </c>
      <c r="E328" s="2" t="s">
        <v>70</v>
      </c>
      <c r="F328" s="2"/>
      <c r="G328" s="2" t="s">
        <v>309</v>
      </c>
      <c r="H328" s="2" t="s">
        <v>310</v>
      </c>
      <c r="J328" s="51">
        <v>44228</v>
      </c>
      <c r="K328" s="36">
        <f>IF(Table1[[#This Row],[Tanggal]]="","",YEAR(Table1[[#This Row],[Tanggal]]))</f>
        <v>2021</v>
      </c>
      <c r="L328" s="36">
        <f>IF(Table1[[#This Row],[Tanggal]]="","",YEAR(Table1[[#This Row],[Tanggal]]))</f>
        <v>2021</v>
      </c>
      <c r="M328" s="37" t="str">
        <f>_xlfn.IFNA(INDEX(Data!$D:$D,MATCH(Table1[[#This Row],[Entry Type]],Data!$E:$E,0)),"")</f>
        <v>Coverage</v>
      </c>
      <c r="N328" s="50" t="str">
        <f>IF(Table1[[#This Row],[Tanggal]]="","","Jaringan")</f>
        <v>Jaringan</v>
      </c>
      <c r="O328" s="1"/>
    </row>
    <row r="329" spans="2:15" x14ac:dyDescent="0.25">
      <c r="B329" s="4" t="str">
        <f>_xlfn.IFNA(INDEX(Data!$B:$B,MATCH(Table1[[#This Row],[Desa/Kelurahan]],Data!$C:$C,0)),"")</f>
        <v>DAMAI</v>
      </c>
      <c r="C329" s="1" t="s">
        <v>158</v>
      </c>
      <c r="D329" s="2" t="s">
        <v>75</v>
      </c>
      <c r="E329" s="2" t="s">
        <v>70</v>
      </c>
      <c r="F329" s="2"/>
      <c r="G329" s="2" t="s">
        <v>309</v>
      </c>
      <c r="H329" s="2"/>
      <c r="J329" s="51">
        <v>44228</v>
      </c>
      <c r="K329" s="36">
        <f>IF(Table1[[#This Row],[Tanggal]]="","",YEAR(Table1[[#This Row],[Tanggal]]))</f>
        <v>2021</v>
      </c>
      <c r="L329" s="36">
        <f>IF(Table1[[#This Row],[Tanggal]]="","",YEAR(Table1[[#This Row],[Tanggal]]))</f>
        <v>2021</v>
      </c>
      <c r="M329" s="37" t="str">
        <f>_xlfn.IFNA(INDEX(Data!$D:$D,MATCH(Table1[[#This Row],[Entry Type]],Data!$E:$E,0)),"")</f>
        <v>Coverage</v>
      </c>
      <c r="N329" s="50" t="str">
        <f>IF(Table1[[#This Row],[Tanggal]]="","","Jaringan")</f>
        <v>Jaringan</v>
      </c>
      <c r="O329" s="1"/>
    </row>
    <row r="330" spans="2:15" x14ac:dyDescent="0.25">
      <c r="B330" s="4" t="str">
        <f>_xlfn.IFNA(INDEX(Data!$B:$B,MATCH(Table1[[#This Row],[Desa/Kelurahan]],Data!$C:$C,0)),"")</f>
        <v>MUARA LAWA</v>
      </c>
      <c r="C330" s="1" t="s">
        <v>233</v>
      </c>
      <c r="D330" s="2" t="s">
        <v>75</v>
      </c>
      <c r="E330" s="2" t="s">
        <v>85</v>
      </c>
      <c r="F330" s="2"/>
      <c r="G330" s="2" t="s">
        <v>309</v>
      </c>
      <c r="H330" s="2"/>
      <c r="J330" s="51">
        <v>44228</v>
      </c>
      <c r="K330" s="36">
        <f>IF(Table1[[#This Row],[Tanggal]]="","",YEAR(Table1[[#This Row],[Tanggal]]))</f>
        <v>2021</v>
      </c>
      <c r="L330" s="36">
        <f>IF(Table1[[#This Row],[Tanggal]]="","",YEAR(Table1[[#This Row],[Tanggal]]))</f>
        <v>2021</v>
      </c>
      <c r="M330" s="37" t="str">
        <f>_xlfn.IFNA(INDEX(Data!$D:$D,MATCH(Table1[[#This Row],[Entry Type]],Data!$E:$E,0)),"")</f>
        <v>Lemah</v>
      </c>
      <c r="N330" s="50" t="str">
        <f>IF(Table1[[#This Row],[Tanggal]]="","","Jaringan")</f>
        <v>Jaringan</v>
      </c>
      <c r="O330" s="1"/>
    </row>
    <row r="331" spans="2:15" x14ac:dyDescent="0.25">
      <c r="B331" s="4" t="str">
        <f>_xlfn.IFNA(INDEX(Data!$B:$B,MATCH(Table1[[#This Row],[Desa/Kelurahan]],Data!$C:$C,0)),"")</f>
        <v>MUARA LAWA</v>
      </c>
      <c r="C331" s="1" t="s">
        <v>227</v>
      </c>
      <c r="D331" s="2" t="s">
        <v>75</v>
      </c>
      <c r="E331" s="2" t="s">
        <v>85</v>
      </c>
      <c r="F331" s="2"/>
      <c r="G331" s="2" t="s">
        <v>309</v>
      </c>
      <c r="H331" s="2"/>
      <c r="J331" s="51">
        <v>44228</v>
      </c>
      <c r="K331" s="36">
        <f>IF(Table1[[#This Row],[Tanggal]]="","",YEAR(Table1[[#This Row],[Tanggal]]))</f>
        <v>2021</v>
      </c>
      <c r="L331" s="36">
        <f>IF(Table1[[#This Row],[Tanggal]]="","",YEAR(Table1[[#This Row],[Tanggal]]))</f>
        <v>2021</v>
      </c>
      <c r="M331" s="37" t="str">
        <f>_xlfn.IFNA(INDEX(Data!$D:$D,MATCH(Table1[[#This Row],[Entry Type]],Data!$E:$E,0)),"")</f>
        <v>Lemah</v>
      </c>
      <c r="N331" s="50" t="str">
        <f>IF(Table1[[#This Row],[Tanggal]]="","","Jaringan")</f>
        <v>Jaringan</v>
      </c>
      <c r="O331" s="1"/>
    </row>
    <row r="332" spans="2:15" x14ac:dyDescent="0.25">
      <c r="B332" s="4" t="str">
        <f>_xlfn.IFNA(INDEX(Data!$B:$B,MATCH(Table1[[#This Row],[Desa/Kelurahan]],Data!$C:$C,0)),"")</f>
        <v>MUARA LAWA</v>
      </c>
      <c r="C332" s="1" t="s">
        <v>229</v>
      </c>
      <c r="D332" s="2" t="s">
        <v>75</v>
      </c>
      <c r="E332" s="2" t="s">
        <v>70</v>
      </c>
      <c r="F332" s="2"/>
      <c r="G332" s="2" t="s">
        <v>309</v>
      </c>
      <c r="H332" s="2"/>
      <c r="J332" s="51">
        <v>44228</v>
      </c>
      <c r="K332" s="36">
        <f>IF(Table1[[#This Row],[Tanggal]]="","",YEAR(Table1[[#This Row],[Tanggal]]))</f>
        <v>2021</v>
      </c>
      <c r="L332" s="36">
        <f>IF(Table1[[#This Row],[Tanggal]]="","",YEAR(Table1[[#This Row],[Tanggal]]))</f>
        <v>2021</v>
      </c>
      <c r="M332" s="37" t="str">
        <f>_xlfn.IFNA(INDEX(Data!$D:$D,MATCH(Table1[[#This Row],[Entry Type]],Data!$E:$E,0)),"")</f>
        <v>Coverage</v>
      </c>
      <c r="N332" s="50" t="str">
        <f>IF(Table1[[#This Row],[Tanggal]]="","","Jaringan")</f>
        <v>Jaringan</v>
      </c>
      <c r="O332" s="1"/>
    </row>
    <row r="333" spans="2:15" x14ac:dyDescent="0.25">
      <c r="B333" s="4" t="str">
        <f>_xlfn.IFNA(INDEX(Data!$B:$B,MATCH(Table1[[#This Row],[Desa/Kelurahan]],Data!$C:$C,0)),"")</f>
        <v>MUARA LAWA</v>
      </c>
      <c r="C333" s="1" t="s">
        <v>232</v>
      </c>
      <c r="D333" s="2" t="s">
        <v>75</v>
      </c>
      <c r="E333" s="2" t="s">
        <v>85</v>
      </c>
      <c r="F333" s="2"/>
      <c r="G333" s="2" t="s">
        <v>309</v>
      </c>
      <c r="H333" s="2"/>
      <c r="J333" s="51">
        <v>44228</v>
      </c>
      <c r="K333" s="36">
        <f>IF(Table1[[#This Row],[Tanggal]]="","",YEAR(Table1[[#This Row],[Tanggal]]))</f>
        <v>2021</v>
      </c>
      <c r="L333" s="36">
        <f>IF(Table1[[#This Row],[Tanggal]]="","",YEAR(Table1[[#This Row],[Tanggal]]))</f>
        <v>2021</v>
      </c>
      <c r="M333" s="37" t="str">
        <f>_xlfn.IFNA(INDEX(Data!$D:$D,MATCH(Table1[[#This Row],[Entry Type]],Data!$E:$E,0)),"")</f>
        <v>Lemah</v>
      </c>
      <c r="N333" s="50" t="str">
        <f>IF(Table1[[#This Row],[Tanggal]]="","","Jaringan")</f>
        <v>Jaringan</v>
      </c>
      <c r="O333" s="1"/>
    </row>
    <row r="334" spans="2:15" x14ac:dyDescent="0.25">
      <c r="B334" s="4" t="str">
        <f>_xlfn.IFNA(INDEX(Data!$B:$B,MATCH(Table1[[#This Row],[Desa/Kelurahan]],Data!$C:$C,0)),"")</f>
        <v>MUARA LAWA</v>
      </c>
      <c r="C334" s="1" t="s">
        <v>230</v>
      </c>
      <c r="D334" s="2" t="s">
        <v>75</v>
      </c>
      <c r="E334" s="2" t="s">
        <v>85</v>
      </c>
      <c r="F334" s="2"/>
      <c r="G334" s="2" t="s">
        <v>309</v>
      </c>
      <c r="H334" s="2"/>
      <c r="J334" s="51">
        <v>44228</v>
      </c>
      <c r="K334" s="36">
        <f>IF(Table1[[#This Row],[Tanggal]]="","",YEAR(Table1[[#This Row],[Tanggal]]))</f>
        <v>2021</v>
      </c>
      <c r="L334" s="36">
        <f>IF(Table1[[#This Row],[Tanggal]]="","",YEAR(Table1[[#This Row],[Tanggal]]))</f>
        <v>2021</v>
      </c>
      <c r="M334" s="37" t="str">
        <f>_xlfn.IFNA(INDEX(Data!$D:$D,MATCH(Table1[[#This Row],[Entry Type]],Data!$E:$E,0)),"")</f>
        <v>Lemah</v>
      </c>
      <c r="N334" s="50" t="str">
        <f>IF(Table1[[#This Row],[Tanggal]]="","","Jaringan")</f>
        <v>Jaringan</v>
      </c>
      <c r="O334" s="1"/>
    </row>
    <row r="335" spans="2:15" x14ac:dyDescent="0.25">
      <c r="B335" s="4" t="str">
        <f>_xlfn.IFNA(INDEX(Data!$B:$B,MATCH(Table1[[#This Row],[Desa/Kelurahan]],Data!$C:$C,0)),"")</f>
        <v>MUARA LAWA</v>
      </c>
      <c r="C335" s="1" t="s">
        <v>231</v>
      </c>
      <c r="D335" s="2" t="s">
        <v>75</v>
      </c>
      <c r="E335" s="2" t="s">
        <v>70</v>
      </c>
      <c r="F335" s="2"/>
      <c r="G335" s="2" t="s">
        <v>309</v>
      </c>
      <c r="H335" s="2"/>
      <c r="J335" s="51">
        <v>44228</v>
      </c>
      <c r="K335" s="36">
        <f>IF(Table1[[#This Row],[Tanggal]]="","",YEAR(Table1[[#This Row],[Tanggal]]))</f>
        <v>2021</v>
      </c>
      <c r="L335" s="36">
        <f>IF(Table1[[#This Row],[Tanggal]]="","",YEAR(Table1[[#This Row],[Tanggal]]))</f>
        <v>2021</v>
      </c>
      <c r="M335" s="37" t="str">
        <f>_xlfn.IFNA(INDEX(Data!$D:$D,MATCH(Table1[[#This Row],[Entry Type]],Data!$E:$E,0)),"")</f>
        <v>Coverage</v>
      </c>
      <c r="N335" s="50" t="str">
        <f>IF(Table1[[#This Row],[Tanggal]]="","","Jaringan")</f>
        <v>Jaringan</v>
      </c>
      <c r="O335" s="1"/>
    </row>
    <row r="336" spans="2:15" x14ac:dyDescent="0.25">
      <c r="B336" s="4" t="str">
        <f>_xlfn.IFNA(INDEX(Data!$B:$B,MATCH(Table1[[#This Row],[Desa/Kelurahan]],Data!$C:$C,0)),"")</f>
        <v>MUARA LAWA</v>
      </c>
      <c r="C336" s="1" t="s">
        <v>25</v>
      </c>
      <c r="D336" s="2" t="s">
        <v>75</v>
      </c>
      <c r="E336" s="2" t="s">
        <v>70</v>
      </c>
      <c r="F336" s="2"/>
      <c r="G336" s="2" t="s">
        <v>309</v>
      </c>
      <c r="H336" s="2"/>
      <c r="J336" s="51">
        <v>44228</v>
      </c>
      <c r="K336" s="36">
        <f>IF(Table1[[#This Row],[Tanggal]]="","",YEAR(Table1[[#This Row],[Tanggal]]))</f>
        <v>2021</v>
      </c>
      <c r="L336" s="36">
        <f>IF(Table1[[#This Row],[Tanggal]]="","",YEAR(Table1[[#This Row],[Tanggal]]))</f>
        <v>2021</v>
      </c>
      <c r="M336" s="37" t="str">
        <f>_xlfn.IFNA(INDEX(Data!$D:$D,MATCH(Table1[[#This Row],[Entry Type]],Data!$E:$E,0)),"")</f>
        <v>Coverage</v>
      </c>
      <c r="N336" s="50" t="str">
        <f>IF(Table1[[#This Row],[Tanggal]]="","","Jaringan")</f>
        <v>Jaringan</v>
      </c>
      <c r="O336" s="1"/>
    </row>
    <row r="337" spans="2:15" x14ac:dyDescent="0.25">
      <c r="B337" s="4" t="str">
        <f>_xlfn.IFNA(INDEX(Data!$B:$B,MATCH(Table1[[#This Row],[Desa/Kelurahan]],Data!$C:$C,0)),"")</f>
        <v>MUARA LAWA</v>
      </c>
      <c r="C337" s="1" t="s">
        <v>228</v>
      </c>
      <c r="D337" s="2" t="s">
        <v>75</v>
      </c>
      <c r="E337" s="2" t="s">
        <v>85</v>
      </c>
      <c r="F337" s="2"/>
      <c r="G337" s="2" t="s">
        <v>309</v>
      </c>
      <c r="H337" s="2"/>
      <c r="J337" s="51">
        <v>44228</v>
      </c>
      <c r="K337" s="36">
        <f>IF(Table1[[#This Row],[Tanggal]]="","",YEAR(Table1[[#This Row],[Tanggal]]))</f>
        <v>2021</v>
      </c>
      <c r="L337" s="36">
        <f>IF(Table1[[#This Row],[Tanggal]]="","",YEAR(Table1[[#This Row],[Tanggal]]))</f>
        <v>2021</v>
      </c>
      <c r="M337" s="37" t="str">
        <f>_xlfn.IFNA(INDEX(Data!$D:$D,MATCH(Table1[[#This Row],[Entry Type]],Data!$E:$E,0)),"")</f>
        <v>Lemah</v>
      </c>
      <c r="N337" s="50" t="str">
        <f>IF(Table1[[#This Row],[Tanggal]]="","","Jaringan")</f>
        <v>Jaringan</v>
      </c>
      <c r="O337" s="1"/>
    </row>
    <row r="338" spans="2:15" x14ac:dyDescent="0.25">
      <c r="B338" s="44" t="str">
        <f>_xlfn.IFNA(INDEX(Data!$B:$B,MATCH(Table1[[#This Row],[Desa/Kelurahan]],Data!$C:$C,0)),"")</f>
        <v>SILUQ NGURAI</v>
      </c>
      <c r="C338" s="1" t="s">
        <v>272</v>
      </c>
      <c r="D338" s="2" t="s">
        <v>75</v>
      </c>
      <c r="E338" s="2" t="s">
        <v>85</v>
      </c>
      <c r="F338" s="2"/>
      <c r="G338" s="2" t="s">
        <v>309</v>
      </c>
      <c r="H338" s="2" t="s">
        <v>310</v>
      </c>
      <c r="J338" s="51">
        <v>44228</v>
      </c>
      <c r="K338" s="36">
        <f>IF(Table1[[#This Row],[Tanggal]]="","",YEAR(Table1[[#This Row],[Tanggal]]))</f>
        <v>2021</v>
      </c>
      <c r="L338" s="36">
        <f>IF(Table1[[#This Row],[Tanggal]]="","",YEAR(Table1[[#This Row],[Tanggal]]))</f>
        <v>2021</v>
      </c>
      <c r="M338" s="37" t="str">
        <f>_xlfn.IFNA(INDEX(Data!$D:$D,MATCH(Table1[[#This Row],[Entry Type]],Data!$E:$E,0)),"")</f>
        <v>Lemah</v>
      </c>
      <c r="N338" s="50" t="str">
        <f>IF(Table1[[#This Row],[Tanggal]]="","","Jaringan")</f>
        <v>Jaringan</v>
      </c>
      <c r="O338" s="1"/>
    </row>
    <row r="339" spans="2:15" x14ac:dyDescent="0.25">
      <c r="B339" s="44" t="str">
        <f>_xlfn.IFNA(INDEX(Data!$B:$B,MATCH(Table1[[#This Row],[Desa/Kelurahan]],Data!$C:$C,0)),"")</f>
        <v>SILUQ NGURAI</v>
      </c>
      <c r="C339" s="1" t="s">
        <v>273</v>
      </c>
      <c r="D339" s="2" t="s">
        <v>75</v>
      </c>
      <c r="E339" s="2" t="s">
        <v>85</v>
      </c>
      <c r="F339" s="2"/>
      <c r="G339" s="2" t="s">
        <v>309</v>
      </c>
      <c r="H339" s="2"/>
      <c r="J339" s="51">
        <v>44228</v>
      </c>
      <c r="K339" s="36">
        <f>IF(Table1[[#This Row],[Tanggal]]="","",YEAR(Table1[[#This Row],[Tanggal]]))</f>
        <v>2021</v>
      </c>
      <c r="L339" s="36">
        <f>IF(Table1[[#This Row],[Tanggal]]="","",YEAR(Table1[[#This Row],[Tanggal]]))</f>
        <v>2021</v>
      </c>
      <c r="M339" s="37" t="str">
        <f>_xlfn.IFNA(INDEX(Data!$D:$D,MATCH(Table1[[#This Row],[Entry Type]],Data!$E:$E,0)),"")</f>
        <v>Lemah</v>
      </c>
      <c r="N339" s="50" t="str">
        <f>IF(Table1[[#This Row],[Tanggal]]="","","Jaringan")</f>
        <v>Jaringan</v>
      </c>
      <c r="O339" s="1"/>
    </row>
    <row r="340" spans="2:15" x14ac:dyDescent="0.25">
      <c r="B340" s="44" t="str">
        <f>_xlfn.IFNA(INDEX(Data!$B:$B,MATCH(Table1[[#This Row],[Desa/Kelurahan]],Data!$C:$C,0)),"")</f>
        <v>SILUQ NGURAI</v>
      </c>
      <c r="C340" s="1" t="s">
        <v>311</v>
      </c>
      <c r="D340" s="2" t="s">
        <v>75</v>
      </c>
      <c r="E340" s="2" t="s">
        <v>70</v>
      </c>
      <c r="F340" s="2"/>
      <c r="G340" s="2" t="s">
        <v>309</v>
      </c>
      <c r="H340" s="2"/>
      <c r="J340" s="51">
        <v>44228</v>
      </c>
      <c r="K340" s="36">
        <f>IF(Table1[[#This Row],[Tanggal]]="","",YEAR(Table1[[#This Row],[Tanggal]]))</f>
        <v>2021</v>
      </c>
      <c r="L340" s="36">
        <f>IF(Table1[[#This Row],[Tanggal]]="","",YEAR(Table1[[#This Row],[Tanggal]]))</f>
        <v>2021</v>
      </c>
      <c r="M340" s="37" t="str">
        <f>_xlfn.IFNA(INDEX(Data!$D:$D,MATCH(Table1[[#This Row],[Entry Type]],Data!$E:$E,0)),"")</f>
        <v>Coverage</v>
      </c>
      <c r="N340" s="50" t="str">
        <f>IF(Table1[[#This Row],[Tanggal]]="","","Jaringan")</f>
        <v>Jaringan</v>
      </c>
      <c r="O340" s="1"/>
    </row>
    <row r="341" spans="2:15" x14ac:dyDescent="0.25">
      <c r="B341" s="44" t="str">
        <f>_xlfn.IFNA(INDEX(Data!$B:$B,MATCH(Table1[[#This Row],[Desa/Kelurahan]],Data!$C:$C,0)),"")</f>
        <v>SILUQ NGURAI</v>
      </c>
      <c r="C341" s="1" t="s">
        <v>269</v>
      </c>
      <c r="D341" s="2" t="s">
        <v>92</v>
      </c>
      <c r="E341" s="2" t="s">
        <v>92</v>
      </c>
      <c r="F341" s="2"/>
      <c r="G341" s="2" t="s">
        <v>309</v>
      </c>
      <c r="H341" s="2"/>
      <c r="J341" s="51">
        <v>44228</v>
      </c>
      <c r="K341" s="36">
        <f>IF(Table1[[#This Row],[Tanggal]]="","",YEAR(Table1[[#This Row],[Tanggal]]))</f>
        <v>2021</v>
      </c>
      <c r="L341" s="36">
        <f>IF(Table1[[#This Row],[Tanggal]]="","",YEAR(Table1[[#This Row],[Tanggal]]))</f>
        <v>2021</v>
      </c>
      <c r="M341" s="37" t="str">
        <f>_xlfn.IFNA(INDEX(Data!$D:$D,MATCH(Table1[[#This Row],[Entry Type]],Data!$E:$E,0)),"")</f>
        <v>Blankspot</v>
      </c>
      <c r="N341" s="50" t="str">
        <f>IF(Table1[[#This Row],[Tanggal]]="","","Jaringan")</f>
        <v>Jaringan</v>
      </c>
      <c r="O341" s="1"/>
    </row>
    <row r="342" spans="2:15" x14ac:dyDescent="0.25">
      <c r="B342" s="44" t="str">
        <f>_xlfn.IFNA(INDEX(Data!$B:$B,MATCH(Table1[[#This Row],[Desa/Kelurahan]],Data!$C:$C,0)),"")</f>
        <v>SILUQ NGURAI</v>
      </c>
      <c r="C342" s="1" t="s">
        <v>280</v>
      </c>
      <c r="D342" s="2" t="s">
        <v>92</v>
      </c>
      <c r="E342" s="2" t="s">
        <v>92</v>
      </c>
      <c r="F342" s="2"/>
      <c r="G342" s="2" t="s">
        <v>309</v>
      </c>
      <c r="H342" s="2"/>
      <c r="J342" s="51">
        <v>44228</v>
      </c>
      <c r="K342" s="36">
        <f>IF(Table1[[#This Row],[Tanggal]]="","",YEAR(Table1[[#This Row],[Tanggal]]))</f>
        <v>2021</v>
      </c>
      <c r="L342" s="36">
        <f>IF(Table1[[#This Row],[Tanggal]]="","",YEAR(Table1[[#This Row],[Tanggal]]))</f>
        <v>2021</v>
      </c>
      <c r="M342" s="37" t="str">
        <f>_xlfn.IFNA(INDEX(Data!$D:$D,MATCH(Table1[[#This Row],[Entry Type]],Data!$E:$E,0)),"")</f>
        <v>Blankspot</v>
      </c>
      <c r="N342" s="50" t="str">
        <f>IF(Table1[[#This Row],[Tanggal]]="","","Jaringan")</f>
        <v>Jaringan</v>
      </c>
      <c r="O342" s="1"/>
    </row>
    <row r="343" spans="2:15" x14ac:dyDescent="0.25">
      <c r="B343" s="44" t="str">
        <f>_xlfn.IFNA(INDEX(Data!$B:$B,MATCH(Table1[[#This Row],[Desa/Kelurahan]],Data!$C:$C,0)),"")</f>
        <v>SILUQ NGURAI</v>
      </c>
      <c r="C343" s="1" t="s">
        <v>278</v>
      </c>
      <c r="D343" s="2" t="s">
        <v>92</v>
      </c>
      <c r="E343" s="2" t="s">
        <v>92</v>
      </c>
      <c r="F343" s="2"/>
      <c r="G343" s="2" t="s">
        <v>309</v>
      </c>
      <c r="H343" s="2"/>
      <c r="J343" s="51">
        <v>44228</v>
      </c>
      <c r="K343" s="36">
        <f>IF(Table1[[#This Row],[Tanggal]]="","",YEAR(Table1[[#This Row],[Tanggal]]))</f>
        <v>2021</v>
      </c>
      <c r="L343" s="36">
        <f>IF(Table1[[#This Row],[Tanggal]]="","",YEAR(Table1[[#This Row],[Tanggal]]))</f>
        <v>2021</v>
      </c>
      <c r="M343" s="37" t="str">
        <f>_xlfn.IFNA(INDEX(Data!$D:$D,MATCH(Table1[[#This Row],[Entry Type]],Data!$E:$E,0)),"")</f>
        <v>Blankspot</v>
      </c>
      <c r="N343" s="50" t="str">
        <f>IF(Table1[[#This Row],[Tanggal]]="","","Jaringan")</f>
        <v>Jaringan</v>
      </c>
      <c r="O343" s="1"/>
    </row>
    <row r="344" spans="2:15" ht="30" x14ac:dyDescent="0.25">
      <c r="B344" s="44" t="str">
        <f>_xlfn.IFNA(INDEX(Data!$B:$B,MATCH(Table1[[#This Row],[Desa/Kelurahan]],Data!$C:$C,0)),"")</f>
        <v>SILUQ NGURAI</v>
      </c>
      <c r="C344" s="1" t="s">
        <v>283</v>
      </c>
      <c r="D344" s="2" t="s">
        <v>75</v>
      </c>
      <c r="E344" s="2" t="s">
        <v>85</v>
      </c>
      <c r="F344" s="2"/>
      <c r="G344" s="2" t="s">
        <v>309</v>
      </c>
      <c r="H344" s="2" t="s">
        <v>310</v>
      </c>
      <c r="J344" s="51">
        <v>44228</v>
      </c>
      <c r="K344" s="36">
        <f>IF(Table1[[#This Row],[Tanggal]]="","",YEAR(Table1[[#This Row],[Tanggal]]))</f>
        <v>2021</v>
      </c>
      <c r="L344" s="36">
        <f>IF(Table1[[#This Row],[Tanggal]]="","",YEAR(Table1[[#This Row],[Tanggal]]))</f>
        <v>2021</v>
      </c>
      <c r="M344" s="37" t="str">
        <f>_xlfn.IFNA(INDEX(Data!$D:$D,MATCH(Table1[[#This Row],[Entry Type]],Data!$E:$E,0)),"")</f>
        <v>Lemah</v>
      </c>
      <c r="N344" s="50" t="str">
        <f>IF(Table1[[#This Row],[Tanggal]]="","","Jaringan")</f>
        <v>Jaringan</v>
      </c>
      <c r="O344" s="1"/>
    </row>
    <row r="345" spans="2:15" x14ac:dyDescent="0.25">
      <c r="B345" s="44" t="str">
        <f>_xlfn.IFNA(INDEX(Data!$B:$B,MATCH(Table1[[#This Row],[Desa/Kelurahan]],Data!$C:$C,0)),"")</f>
        <v>SILUQ NGURAI</v>
      </c>
      <c r="C345" s="1" t="s">
        <v>279</v>
      </c>
      <c r="D345" s="2" t="s">
        <v>75</v>
      </c>
      <c r="E345" s="2" t="s">
        <v>85</v>
      </c>
      <c r="F345" s="2"/>
      <c r="G345" s="2" t="s">
        <v>309</v>
      </c>
      <c r="H345" s="2"/>
      <c r="J345" s="51">
        <v>44228</v>
      </c>
      <c r="K345" s="36">
        <f>IF(Table1[[#This Row],[Tanggal]]="","",YEAR(Table1[[#This Row],[Tanggal]]))</f>
        <v>2021</v>
      </c>
      <c r="L345" s="36">
        <f>IF(Table1[[#This Row],[Tanggal]]="","",YEAR(Table1[[#This Row],[Tanggal]]))</f>
        <v>2021</v>
      </c>
      <c r="M345" s="37" t="str">
        <f>_xlfn.IFNA(INDEX(Data!$D:$D,MATCH(Table1[[#This Row],[Entry Type]],Data!$E:$E,0)),"")</f>
        <v>Lemah</v>
      </c>
      <c r="N345" s="50" t="str">
        <f>IF(Table1[[#This Row],[Tanggal]]="","","Jaringan")</f>
        <v>Jaringan</v>
      </c>
      <c r="O345" s="1"/>
    </row>
    <row r="346" spans="2:15" x14ac:dyDescent="0.25">
      <c r="B346" s="44" t="str">
        <f>_xlfn.IFNA(INDEX(Data!$B:$B,MATCH(Table1[[#This Row],[Desa/Kelurahan]],Data!$C:$C,0)),"")</f>
        <v>SILUQ NGURAI</v>
      </c>
      <c r="C346" s="1" t="s">
        <v>271</v>
      </c>
      <c r="D346" s="2" t="s">
        <v>75</v>
      </c>
      <c r="E346" s="2" t="s">
        <v>85</v>
      </c>
      <c r="F346" s="2"/>
      <c r="G346" s="2" t="s">
        <v>309</v>
      </c>
      <c r="H346" s="2" t="s">
        <v>310</v>
      </c>
      <c r="J346" s="51">
        <v>44228</v>
      </c>
      <c r="K346" s="36">
        <f>IF(Table1[[#This Row],[Tanggal]]="","",YEAR(Table1[[#This Row],[Tanggal]]))</f>
        <v>2021</v>
      </c>
      <c r="L346" s="36">
        <f>IF(Table1[[#This Row],[Tanggal]]="","",YEAR(Table1[[#This Row],[Tanggal]]))</f>
        <v>2021</v>
      </c>
      <c r="M346" s="37" t="str">
        <f>_xlfn.IFNA(INDEX(Data!$D:$D,MATCH(Table1[[#This Row],[Entry Type]],Data!$E:$E,0)),"")</f>
        <v>Lemah</v>
      </c>
      <c r="N346" s="50" t="str">
        <f>IF(Table1[[#This Row],[Tanggal]]="","","Jaringan")</f>
        <v>Jaringan</v>
      </c>
      <c r="O346" s="1"/>
    </row>
    <row r="347" spans="2:15" x14ac:dyDescent="0.25">
      <c r="B347" s="44" t="str">
        <f>_xlfn.IFNA(INDEX(Data!$B:$B,MATCH(Table1[[#This Row],[Desa/Kelurahan]],Data!$C:$C,0)),"")</f>
        <v>SILUQ NGURAI</v>
      </c>
      <c r="C347" s="1" t="s">
        <v>284</v>
      </c>
      <c r="D347" s="2" t="s">
        <v>75</v>
      </c>
      <c r="E347" s="2" t="s">
        <v>70</v>
      </c>
      <c r="F347" s="2"/>
      <c r="G347" s="2" t="s">
        <v>309</v>
      </c>
      <c r="H347" s="2"/>
      <c r="J347" s="51">
        <v>44228</v>
      </c>
      <c r="K347" s="36">
        <f>IF(Table1[[#This Row],[Tanggal]]="","",YEAR(Table1[[#This Row],[Tanggal]]))</f>
        <v>2021</v>
      </c>
      <c r="L347" s="36">
        <f>IF(Table1[[#This Row],[Tanggal]]="","",YEAR(Table1[[#This Row],[Tanggal]]))</f>
        <v>2021</v>
      </c>
      <c r="M347" s="37" t="str">
        <f>_xlfn.IFNA(INDEX(Data!$D:$D,MATCH(Table1[[#This Row],[Entry Type]],Data!$E:$E,0)),"")</f>
        <v>Coverage</v>
      </c>
      <c r="N347" s="50" t="str">
        <f>IF(Table1[[#This Row],[Tanggal]]="","","Jaringan")</f>
        <v>Jaringan</v>
      </c>
      <c r="O347" s="1"/>
    </row>
    <row r="348" spans="2:15" x14ac:dyDescent="0.25">
      <c r="B348" s="44" t="str">
        <f>_xlfn.IFNA(INDEX(Data!$B:$B,MATCH(Table1[[#This Row],[Desa/Kelurahan]],Data!$C:$C,0)),"")</f>
        <v>SILUQ NGURAI</v>
      </c>
      <c r="C348" s="1" t="s">
        <v>277</v>
      </c>
      <c r="D348" s="2" t="s">
        <v>75</v>
      </c>
      <c r="E348" s="2" t="s">
        <v>85</v>
      </c>
      <c r="F348" s="2"/>
      <c r="G348" s="2" t="s">
        <v>309</v>
      </c>
      <c r="H348" s="2" t="s">
        <v>310</v>
      </c>
      <c r="J348" s="51">
        <v>44228</v>
      </c>
      <c r="K348" s="36">
        <f>IF(Table1[[#This Row],[Tanggal]]="","",YEAR(Table1[[#This Row],[Tanggal]]))</f>
        <v>2021</v>
      </c>
      <c r="L348" s="36">
        <f>IF(Table1[[#This Row],[Tanggal]]="","",YEAR(Table1[[#This Row],[Tanggal]]))</f>
        <v>2021</v>
      </c>
      <c r="M348" s="37" t="str">
        <f>_xlfn.IFNA(INDEX(Data!$D:$D,MATCH(Table1[[#This Row],[Entry Type]],Data!$E:$E,0)),"")</f>
        <v>Lemah</v>
      </c>
      <c r="N348" s="50" t="str">
        <f>IF(Table1[[#This Row],[Tanggal]]="","","Jaringan")</f>
        <v>Jaringan</v>
      </c>
      <c r="O348" s="1"/>
    </row>
    <row r="349" spans="2:15" x14ac:dyDescent="0.25">
      <c r="B349" s="44" t="str">
        <f>_xlfn.IFNA(INDEX(Data!$B:$B,MATCH(Table1[[#This Row],[Desa/Kelurahan]],Data!$C:$C,0)),"")</f>
        <v>SILUQ NGURAI</v>
      </c>
      <c r="C349" s="1" t="s">
        <v>282</v>
      </c>
      <c r="D349" s="2" t="s">
        <v>75</v>
      </c>
      <c r="E349" s="2" t="s">
        <v>85</v>
      </c>
      <c r="F349" s="2"/>
      <c r="G349" s="2" t="s">
        <v>309</v>
      </c>
      <c r="H349" s="2" t="s">
        <v>310</v>
      </c>
      <c r="J349" s="51">
        <v>44228</v>
      </c>
      <c r="K349" s="36">
        <f>IF(Table1[[#This Row],[Tanggal]]="","",YEAR(Table1[[#This Row],[Tanggal]]))</f>
        <v>2021</v>
      </c>
      <c r="L349" s="36">
        <f>IF(Table1[[#This Row],[Tanggal]]="","",YEAR(Table1[[#This Row],[Tanggal]]))</f>
        <v>2021</v>
      </c>
      <c r="M349" s="37" t="str">
        <f>_xlfn.IFNA(INDEX(Data!$D:$D,MATCH(Table1[[#This Row],[Entry Type]],Data!$E:$E,0)),"")</f>
        <v>Lemah</v>
      </c>
      <c r="N349" s="50" t="str">
        <f>IF(Table1[[#This Row],[Tanggal]]="","","Jaringan")</f>
        <v>Jaringan</v>
      </c>
      <c r="O349" s="1"/>
    </row>
    <row r="350" spans="2:15" ht="30" x14ac:dyDescent="0.25">
      <c r="B350" s="4" t="str">
        <f>_xlfn.IFNA(INDEX(Data!$B:$B,MATCH(Table1[[#This Row],[Desa/Kelurahan]],Data!$C:$C,0)),"")</f>
        <v>SILUQ NGURAI</v>
      </c>
      <c r="C350" s="1" t="s">
        <v>281</v>
      </c>
      <c r="D350" s="2" t="s">
        <v>75</v>
      </c>
      <c r="E350" s="2" t="s">
        <v>70</v>
      </c>
      <c r="F350" s="2"/>
      <c r="G350" s="2" t="s">
        <v>309</v>
      </c>
      <c r="H350" s="2"/>
      <c r="J350" s="51">
        <v>44228</v>
      </c>
      <c r="K350" s="36">
        <f>IF(Table1[[#This Row],[Tanggal]]="","",YEAR(Table1[[#This Row],[Tanggal]]))</f>
        <v>2021</v>
      </c>
      <c r="L350" s="36">
        <f>IF(Table1[[#This Row],[Tanggal]]="","",YEAR(Table1[[#This Row],[Tanggal]]))</f>
        <v>2021</v>
      </c>
      <c r="M350" s="37" t="str">
        <f>_xlfn.IFNA(INDEX(Data!$D:$D,MATCH(Table1[[#This Row],[Entry Type]],Data!$E:$E,0)),"")</f>
        <v>Coverage</v>
      </c>
      <c r="N350" s="50" t="str">
        <f>IF(Table1[[#This Row],[Tanggal]]="","","Jaringan")</f>
        <v>Jaringan</v>
      </c>
      <c r="O350" s="1"/>
    </row>
    <row r="351" spans="2:15" ht="30" x14ac:dyDescent="0.25">
      <c r="B351" s="4" t="str">
        <f>_xlfn.IFNA(INDEX(Data!$B:$B,MATCH(Table1[[#This Row],[Desa/Kelurahan]],Data!$C:$C,0)),"")</f>
        <v>SILUQ NGURAI</v>
      </c>
      <c r="C351" s="1" t="s">
        <v>270</v>
      </c>
      <c r="D351" s="2" t="s">
        <v>75</v>
      </c>
      <c r="E351" s="2" t="s">
        <v>70</v>
      </c>
      <c r="F351" s="2"/>
      <c r="G351" s="2" t="s">
        <v>309</v>
      </c>
      <c r="H351" s="2"/>
      <c r="J351" s="51">
        <v>44228</v>
      </c>
      <c r="K351" s="36">
        <f>IF(Table1[[#This Row],[Tanggal]]="","",YEAR(Table1[[#This Row],[Tanggal]]))</f>
        <v>2021</v>
      </c>
      <c r="L351" s="36">
        <f>IF(Table1[[#This Row],[Tanggal]]="","",YEAR(Table1[[#This Row],[Tanggal]]))</f>
        <v>2021</v>
      </c>
      <c r="M351" s="37" t="str">
        <f>_xlfn.IFNA(INDEX(Data!$D:$D,MATCH(Table1[[#This Row],[Entry Type]],Data!$E:$E,0)),"")</f>
        <v>Coverage</v>
      </c>
      <c r="N351" s="50" t="str">
        <f>IF(Table1[[#This Row],[Tanggal]]="","","Jaringan")</f>
        <v>Jaringan</v>
      </c>
      <c r="O351" s="1"/>
    </row>
    <row r="352" spans="2:15" x14ac:dyDescent="0.25">
      <c r="B352" s="4" t="str">
        <f>_xlfn.IFNA(INDEX(Data!$B:$B,MATCH(Table1[[#This Row],[Desa/Kelurahan]],Data!$C:$C,0)),"")</f>
        <v>SILUQ NGURAI</v>
      </c>
      <c r="C352" s="1" t="s">
        <v>274</v>
      </c>
      <c r="D352" s="2" t="s">
        <v>75</v>
      </c>
      <c r="E352" s="2" t="s">
        <v>70</v>
      </c>
      <c r="F352" s="2"/>
      <c r="G352" s="2" t="s">
        <v>309</v>
      </c>
      <c r="H352" s="2"/>
      <c r="J352" s="51">
        <v>44228</v>
      </c>
      <c r="K352" s="36">
        <f>IF(Table1[[#This Row],[Tanggal]]="","",YEAR(Table1[[#This Row],[Tanggal]]))</f>
        <v>2021</v>
      </c>
      <c r="L352" s="36">
        <f>IF(Table1[[#This Row],[Tanggal]]="","",YEAR(Table1[[#This Row],[Tanggal]]))</f>
        <v>2021</v>
      </c>
      <c r="M352" s="37" t="str">
        <f>_xlfn.IFNA(INDEX(Data!$D:$D,MATCH(Table1[[#This Row],[Entry Type]],Data!$E:$E,0)),"")</f>
        <v>Coverage</v>
      </c>
      <c r="N352" s="50" t="str">
        <f>IF(Table1[[#This Row],[Tanggal]]="","","Jaringan")</f>
        <v>Jaringan</v>
      </c>
      <c r="O352" s="1"/>
    </row>
    <row r="353" spans="2:15" x14ac:dyDescent="0.25">
      <c r="B353" s="4" t="str">
        <f>_xlfn.IFNA(INDEX(Data!$B:$B,MATCH(Table1[[#This Row],[Desa/Kelurahan]],Data!$C:$C,0)),"")</f>
        <v>SILUQ NGURAI</v>
      </c>
      <c r="C353" s="1" t="s">
        <v>276</v>
      </c>
      <c r="D353" s="2" t="s">
        <v>75</v>
      </c>
      <c r="E353" s="2" t="s">
        <v>85</v>
      </c>
      <c r="F353" s="2"/>
      <c r="G353" s="2" t="s">
        <v>309</v>
      </c>
      <c r="H353" s="2"/>
      <c r="J353" s="51">
        <v>44228</v>
      </c>
      <c r="K353" s="36">
        <f>IF(Table1[[#This Row],[Tanggal]]="","",YEAR(Table1[[#This Row],[Tanggal]]))</f>
        <v>2021</v>
      </c>
      <c r="L353" s="36">
        <f>IF(Table1[[#This Row],[Tanggal]]="","",YEAR(Table1[[#This Row],[Tanggal]]))</f>
        <v>2021</v>
      </c>
      <c r="M353" s="37" t="str">
        <f>_xlfn.IFNA(INDEX(Data!$D:$D,MATCH(Table1[[#This Row],[Entry Type]],Data!$E:$E,0)),"")</f>
        <v>Lemah</v>
      </c>
      <c r="N353" s="50" t="str">
        <f>IF(Table1[[#This Row],[Tanggal]]="","","Jaringan")</f>
        <v>Jaringan</v>
      </c>
      <c r="O353" s="1"/>
    </row>
    <row r="354" spans="2:15" x14ac:dyDescent="0.25">
      <c r="B354" s="4" t="str">
        <f>_xlfn.IFNA(INDEX(Data!$B:$B,MATCH(Table1[[#This Row],[Desa/Kelurahan]],Data!$C:$C,0)),"")</f>
        <v>BENTIAN BESAR</v>
      </c>
      <c r="C354" s="1" t="s">
        <v>137</v>
      </c>
      <c r="D354" s="2" t="s">
        <v>92</v>
      </c>
      <c r="E354" s="2" t="s">
        <v>92</v>
      </c>
      <c r="F354" s="2"/>
      <c r="G354" s="2" t="s">
        <v>309</v>
      </c>
      <c r="H354" s="2"/>
      <c r="J354" s="51">
        <v>44228</v>
      </c>
      <c r="K354" s="36">
        <f>IF(Table1[[#This Row],[Tanggal]]="","",YEAR(Table1[[#This Row],[Tanggal]]))</f>
        <v>2021</v>
      </c>
      <c r="L354" s="36">
        <f>IF(Table1[[#This Row],[Tanggal]]="","",YEAR(Table1[[#This Row],[Tanggal]]))</f>
        <v>2021</v>
      </c>
      <c r="M354" s="37" t="str">
        <f>_xlfn.IFNA(INDEX(Data!$D:$D,MATCH(Table1[[#This Row],[Entry Type]],Data!$E:$E,0)),"")</f>
        <v>Blankspot</v>
      </c>
      <c r="N354" s="50" t="str">
        <f>IF(Table1[[#This Row],[Tanggal]]="","","Jaringan")</f>
        <v>Jaringan</v>
      </c>
      <c r="O354" s="1"/>
    </row>
    <row r="355" spans="2:15" x14ac:dyDescent="0.25">
      <c r="B355" s="4" t="str">
        <f>_xlfn.IFNA(INDEX(Data!$B:$B,MATCH(Table1[[#This Row],[Desa/Kelurahan]],Data!$C:$C,0)),"")</f>
        <v>BENTIAN BESAR</v>
      </c>
      <c r="C355" s="1" t="s">
        <v>138</v>
      </c>
      <c r="D355" s="2" t="s">
        <v>75</v>
      </c>
      <c r="E355" s="2" t="s">
        <v>70</v>
      </c>
      <c r="F355" s="2"/>
      <c r="G355" s="2" t="s">
        <v>309</v>
      </c>
      <c r="H355" s="2"/>
      <c r="J355" s="51">
        <v>44228</v>
      </c>
      <c r="K355" s="36">
        <f>IF(Table1[[#This Row],[Tanggal]]="","",YEAR(Table1[[#This Row],[Tanggal]]))</f>
        <v>2021</v>
      </c>
      <c r="L355" s="36">
        <f>IF(Table1[[#This Row],[Tanggal]]="","",YEAR(Table1[[#This Row],[Tanggal]]))</f>
        <v>2021</v>
      </c>
      <c r="M355" s="37" t="str">
        <f>_xlfn.IFNA(INDEX(Data!$D:$D,MATCH(Table1[[#This Row],[Entry Type]],Data!$E:$E,0)),"")</f>
        <v>Coverage</v>
      </c>
      <c r="N355" s="50" t="str">
        <f>IF(Table1[[#This Row],[Tanggal]]="","","Jaringan")</f>
        <v>Jaringan</v>
      </c>
      <c r="O355" s="1"/>
    </row>
    <row r="356" spans="2:15" x14ac:dyDescent="0.25">
      <c r="B356" s="4" t="str">
        <f>_xlfn.IFNA(INDEX(Data!$B:$B,MATCH(Table1[[#This Row],[Desa/Kelurahan]],Data!$C:$C,0)),"")</f>
        <v>BENTIAN BESAR</v>
      </c>
      <c r="C356" s="1" t="s">
        <v>131</v>
      </c>
      <c r="D356" s="2" t="s">
        <v>92</v>
      </c>
      <c r="E356" s="2" t="s">
        <v>92</v>
      </c>
      <c r="F356" s="2"/>
      <c r="G356" s="2" t="s">
        <v>309</v>
      </c>
      <c r="H356" s="2"/>
      <c r="J356" s="51">
        <v>44228</v>
      </c>
      <c r="K356" s="36">
        <f>IF(Table1[[#This Row],[Tanggal]]="","",YEAR(Table1[[#This Row],[Tanggal]]))</f>
        <v>2021</v>
      </c>
      <c r="L356" s="36">
        <f>IF(Table1[[#This Row],[Tanggal]]="","",YEAR(Table1[[#This Row],[Tanggal]]))</f>
        <v>2021</v>
      </c>
      <c r="M356" s="37" t="str">
        <f>_xlfn.IFNA(INDEX(Data!$D:$D,MATCH(Table1[[#This Row],[Entry Type]],Data!$E:$E,0)),"")</f>
        <v>Blankspot</v>
      </c>
      <c r="N356" s="50" t="str">
        <f>IF(Table1[[#This Row],[Tanggal]]="","","Jaringan")</f>
        <v>Jaringan</v>
      </c>
      <c r="O356" s="1"/>
    </row>
    <row r="357" spans="2:15" x14ac:dyDescent="0.25">
      <c r="B357" s="4" t="str">
        <f>_xlfn.IFNA(INDEX(Data!$B:$B,MATCH(Table1[[#This Row],[Desa/Kelurahan]],Data!$C:$C,0)),"")</f>
        <v>BENTIAN BESAR</v>
      </c>
      <c r="C357" s="1" t="s">
        <v>132</v>
      </c>
      <c r="D357" s="2" t="s">
        <v>75</v>
      </c>
      <c r="E357" s="2" t="s">
        <v>85</v>
      </c>
      <c r="F357" s="2"/>
      <c r="G357" s="2" t="s">
        <v>309</v>
      </c>
      <c r="H357" s="2"/>
      <c r="J357" s="51">
        <v>44228</v>
      </c>
      <c r="K357" s="36">
        <f>IF(Table1[[#This Row],[Tanggal]]="","",YEAR(Table1[[#This Row],[Tanggal]]))</f>
        <v>2021</v>
      </c>
      <c r="L357" s="36">
        <f>IF(Table1[[#This Row],[Tanggal]]="","",YEAR(Table1[[#This Row],[Tanggal]]))</f>
        <v>2021</v>
      </c>
      <c r="M357" s="37" t="str">
        <f>_xlfn.IFNA(INDEX(Data!$D:$D,MATCH(Table1[[#This Row],[Entry Type]],Data!$E:$E,0)),"")</f>
        <v>Lemah</v>
      </c>
      <c r="N357" s="50" t="str">
        <f>IF(Table1[[#This Row],[Tanggal]]="","","Jaringan")</f>
        <v>Jaringan</v>
      </c>
      <c r="O357" s="1"/>
    </row>
    <row r="358" spans="2:15" x14ac:dyDescent="0.25">
      <c r="B358" s="4" t="str">
        <f>_xlfn.IFNA(INDEX(Data!$B:$B,MATCH(Table1[[#This Row],[Desa/Kelurahan]],Data!$C:$C,0)),"")</f>
        <v>BENTIAN BESAR</v>
      </c>
      <c r="C358" s="1" t="s">
        <v>130</v>
      </c>
      <c r="D358" s="2" t="s">
        <v>75</v>
      </c>
      <c r="E358" s="2" t="s">
        <v>85</v>
      </c>
      <c r="F358" s="2"/>
      <c r="G358" s="2" t="s">
        <v>309</v>
      </c>
      <c r="H358" s="2"/>
      <c r="J358" s="51">
        <v>44228</v>
      </c>
      <c r="K358" s="36">
        <f>IF(Table1[[#This Row],[Tanggal]]="","",YEAR(Table1[[#This Row],[Tanggal]]))</f>
        <v>2021</v>
      </c>
      <c r="L358" s="36">
        <f>IF(Table1[[#This Row],[Tanggal]]="","",YEAR(Table1[[#This Row],[Tanggal]]))</f>
        <v>2021</v>
      </c>
      <c r="M358" s="37" t="str">
        <f>_xlfn.IFNA(INDEX(Data!$D:$D,MATCH(Table1[[#This Row],[Entry Type]],Data!$E:$E,0)),"")</f>
        <v>Lemah</v>
      </c>
      <c r="N358" s="50" t="str">
        <f>IF(Table1[[#This Row],[Tanggal]]="","","Jaringan")</f>
        <v>Jaringan</v>
      </c>
      <c r="O358" s="1"/>
    </row>
    <row r="359" spans="2:15" x14ac:dyDescent="0.25">
      <c r="B359" s="4" t="str">
        <f>_xlfn.IFNA(INDEX(Data!$B:$B,MATCH(Table1[[#This Row],[Desa/Kelurahan]],Data!$C:$C,0)),"")</f>
        <v>BENTIAN BESAR</v>
      </c>
      <c r="C359" s="1" t="s">
        <v>136</v>
      </c>
      <c r="D359" s="2" t="s">
        <v>75</v>
      </c>
      <c r="E359" s="2" t="s">
        <v>85</v>
      </c>
      <c r="F359" s="2"/>
      <c r="G359" s="2" t="s">
        <v>309</v>
      </c>
      <c r="H359" s="2"/>
      <c r="J359" s="51">
        <v>44228</v>
      </c>
      <c r="K359" s="36">
        <f>IF(Table1[[#This Row],[Tanggal]]="","",YEAR(Table1[[#This Row],[Tanggal]]))</f>
        <v>2021</v>
      </c>
      <c r="L359" s="36">
        <f>IF(Table1[[#This Row],[Tanggal]]="","",YEAR(Table1[[#This Row],[Tanggal]]))</f>
        <v>2021</v>
      </c>
      <c r="M359" s="37" t="str">
        <f>_xlfn.IFNA(INDEX(Data!$D:$D,MATCH(Table1[[#This Row],[Entry Type]],Data!$E:$E,0)),"")</f>
        <v>Lemah</v>
      </c>
      <c r="N359" s="50" t="str">
        <f>IF(Table1[[#This Row],[Tanggal]]="","","Jaringan")</f>
        <v>Jaringan</v>
      </c>
      <c r="O359" s="1"/>
    </row>
    <row r="360" spans="2:15" x14ac:dyDescent="0.25">
      <c r="B360" s="4" t="str">
        <f>_xlfn.IFNA(INDEX(Data!$B:$B,MATCH(Table1[[#This Row],[Desa/Kelurahan]],Data!$C:$C,0)),"")</f>
        <v>BENTIAN BESAR</v>
      </c>
      <c r="C360" s="1" t="s">
        <v>134</v>
      </c>
      <c r="D360" s="2" t="s">
        <v>75</v>
      </c>
      <c r="E360" s="2" t="s">
        <v>85</v>
      </c>
      <c r="F360" s="2"/>
      <c r="G360" s="2" t="s">
        <v>309</v>
      </c>
      <c r="H360" s="2"/>
      <c r="J360" s="51">
        <v>44228</v>
      </c>
      <c r="K360" s="36">
        <f>IF(Table1[[#This Row],[Tanggal]]="","",YEAR(Table1[[#This Row],[Tanggal]]))</f>
        <v>2021</v>
      </c>
      <c r="L360" s="36">
        <f>IF(Table1[[#This Row],[Tanggal]]="","",YEAR(Table1[[#This Row],[Tanggal]]))</f>
        <v>2021</v>
      </c>
      <c r="M360" s="37" t="str">
        <f>_xlfn.IFNA(INDEX(Data!$D:$D,MATCH(Table1[[#This Row],[Entry Type]],Data!$E:$E,0)),"")</f>
        <v>Lemah</v>
      </c>
      <c r="N360" s="50" t="str">
        <f>IF(Table1[[#This Row],[Tanggal]]="","","Jaringan")</f>
        <v>Jaringan</v>
      </c>
      <c r="O360" s="1"/>
    </row>
    <row r="361" spans="2:15" x14ac:dyDescent="0.25">
      <c r="B361" s="4" t="str">
        <f>_xlfn.IFNA(INDEX(Data!$B:$B,MATCH(Table1[[#This Row],[Desa/Kelurahan]],Data!$C:$C,0)),"")</f>
        <v>BENTIAN BESAR</v>
      </c>
      <c r="C361" s="1" t="s">
        <v>135</v>
      </c>
      <c r="D361" s="2" t="s">
        <v>75</v>
      </c>
      <c r="E361" s="2" t="s">
        <v>85</v>
      </c>
      <c r="F361" s="2"/>
      <c r="G361" s="2" t="s">
        <v>309</v>
      </c>
      <c r="H361" s="2"/>
      <c r="J361" s="51">
        <v>44228</v>
      </c>
      <c r="K361" s="36">
        <f>IF(Table1[[#This Row],[Tanggal]]="","",YEAR(Table1[[#This Row],[Tanggal]]))</f>
        <v>2021</v>
      </c>
      <c r="L361" s="36">
        <f>IF(Table1[[#This Row],[Tanggal]]="","",YEAR(Table1[[#This Row],[Tanggal]]))</f>
        <v>2021</v>
      </c>
      <c r="M361" s="37" t="str">
        <f>_xlfn.IFNA(INDEX(Data!$D:$D,MATCH(Table1[[#This Row],[Entry Type]],Data!$E:$E,0)),"")</f>
        <v>Lemah</v>
      </c>
      <c r="N361" s="50" t="str">
        <f>IF(Table1[[#This Row],[Tanggal]]="","","Jaringan")</f>
        <v>Jaringan</v>
      </c>
      <c r="O361" s="1"/>
    </row>
    <row r="362" spans="2:15" x14ac:dyDescent="0.25">
      <c r="B362" s="4" t="str">
        <f>_xlfn.IFNA(INDEX(Data!$B:$B,MATCH(Table1[[#This Row],[Desa/Kelurahan]],Data!$C:$C,0)),"")</f>
        <v>BENTIAN BESAR</v>
      </c>
      <c r="C362" s="1" t="s">
        <v>133</v>
      </c>
      <c r="D362" s="2" t="s">
        <v>92</v>
      </c>
      <c r="E362" s="2" t="s">
        <v>92</v>
      </c>
      <c r="F362" s="2"/>
      <c r="G362" s="2" t="s">
        <v>309</v>
      </c>
      <c r="H362" s="2"/>
      <c r="J362" s="51">
        <v>44228</v>
      </c>
      <c r="K362" s="36">
        <f>IF(Table1[[#This Row],[Tanggal]]="","",YEAR(Table1[[#This Row],[Tanggal]]))</f>
        <v>2021</v>
      </c>
      <c r="L362" s="36">
        <f>IF(Table1[[#This Row],[Tanggal]]="","",YEAR(Table1[[#This Row],[Tanggal]]))</f>
        <v>2021</v>
      </c>
      <c r="M362" s="37" t="str">
        <f>_xlfn.IFNA(INDEX(Data!$D:$D,MATCH(Table1[[#This Row],[Entry Type]],Data!$E:$E,0)),"")</f>
        <v>Blankspot</v>
      </c>
      <c r="N362" s="50" t="str">
        <f>IF(Table1[[#This Row],[Tanggal]]="","","Jaringan")</f>
        <v>Jaringan</v>
      </c>
      <c r="O362" s="1"/>
    </row>
    <row r="363" spans="2:15" x14ac:dyDescent="0.25">
      <c r="B363" s="4" t="str">
        <f>_xlfn.IFNA(INDEX(Data!$B:$B,MATCH(Table1[[#This Row],[Desa/Kelurahan]],Data!$C:$C,0)),"")</f>
        <v>JEMPANG</v>
      </c>
      <c r="C363" s="1" t="s">
        <v>173</v>
      </c>
      <c r="D363" s="2" t="s">
        <v>75</v>
      </c>
      <c r="E363" s="2" t="s">
        <v>85</v>
      </c>
      <c r="F363" s="2"/>
      <c r="G363" s="2" t="s">
        <v>309</v>
      </c>
      <c r="H363" s="2"/>
      <c r="J363" s="51">
        <v>44228</v>
      </c>
      <c r="K363" s="36">
        <f>IF(Table1[[#This Row],[Tanggal]]="","",YEAR(Table1[[#This Row],[Tanggal]]))</f>
        <v>2021</v>
      </c>
      <c r="L363" s="36">
        <f>IF(Table1[[#This Row],[Tanggal]]="","",YEAR(Table1[[#This Row],[Tanggal]]))</f>
        <v>2021</v>
      </c>
      <c r="M363" s="37" t="str">
        <f>_xlfn.IFNA(INDEX(Data!$D:$D,MATCH(Table1[[#This Row],[Entry Type]],Data!$E:$E,0)),"")</f>
        <v>Lemah</v>
      </c>
      <c r="N363" s="50" t="str">
        <f>IF(Table1[[#This Row],[Tanggal]]="","","Jaringan")</f>
        <v>Jaringan</v>
      </c>
      <c r="O363" s="1"/>
    </row>
    <row r="364" spans="2:15" x14ac:dyDescent="0.25">
      <c r="B364" s="4" t="str">
        <f>_xlfn.IFNA(INDEX(Data!$B:$B,MATCH(Table1[[#This Row],[Desa/Kelurahan]],Data!$C:$C,0)),"")</f>
        <v>JEMPANG</v>
      </c>
      <c r="C364" s="1" t="s">
        <v>183</v>
      </c>
      <c r="D364" s="2" t="s">
        <v>75</v>
      </c>
      <c r="E364" s="2" t="s">
        <v>70</v>
      </c>
      <c r="F364" s="2"/>
      <c r="G364" s="2" t="s">
        <v>309</v>
      </c>
      <c r="H364" s="2"/>
      <c r="J364" s="51">
        <v>44228</v>
      </c>
      <c r="K364" s="36">
        <f>IF(Table1[[#This Row],[Tanggal]]="","",YEAR(Table1[[#This Row],[Tanggal]]))</f>
        <v>2021</v>
      </c>
      <c r="L364" s="36">
        <f>IF(Table1[[#This Row],[Tanggal]]="","",YEAR(Table1[[#This Row],[Tanggal]]))</f>
        <v>2021</v>
      </c>
      <c r="M364" s="37" t="str">
        <f>_xlfn.IFNA(INDEX(Data!$D:$D,MATCH(Table1[[#This Row],[Entry Type]],Data!$E:$E,0)),"")</f>
        <v>Coverage</v>
      </c>
      <c r="N364" s="50" t="str">
        <f>IF(Table1[[#This Row],[Tanggal]]="","","Jaringan")</f>
        <v>Jaringan</v>
      </c>
      <c r="O364" s="1"/>
    </row>
    <row r="365" spans="2:15" x14ac:dyDescent="0.25">
      <c r="B365" s="4" t="str">
        <f>_xlfn.IFNA(INDEX(Data!$B:$B,MATCH(Table1[[#This Row],[Desa/Kelurahan]],Data!$C:$C,0)),"")</f>
        <v>JEMPANG</v>
      </c>
      <c r="C365" s="1" t="s">
        <v>180</v>
      </c>
      <c r="D365" s="2" t="s">
        <v>75</v>
      </c>
      <c r="E365" s="2" t="s">
        <v>85</v>
      </c>
      <c r="F365" s="2"/>
      <c r="G365" s="2" t="s">
        <v>309</v>
      </c>
      <c r="H365" s="2"/>
      <c r="J365" s="51">
        <v>44228</v>
      </c>
      <c r="K365" s="36">
        <f>IF(Table1[[#This Row],[Tanggal]]="","",YEAR(Table1[[#This Row],[Tanggal]]))</f>
        <v>2021</v>
      </c>
      <c r="L365" s="36">
        <f>IF(Table1[[#This Row],[Tanggal]]="","",YEAR(Table1[[#This Row],[Tanggal]]))</f>
        <v>2021</v>
      </c>
      <c r="M365" s="37" t="str">
        <f>_xlfn.IFNA(INDEX(Data!$D:$D,MATCH(Table1[[#This Row],[Entry Type]],Data!$E:$E,0)),"")</f>
        <v>Lemah</v>
      </c>
      <c r="N365" s="50" t="str">
        <f>IF(Table1[[#This Row],[Tanggal]]="","","Jaringan")</f>
        <v>Jaringan</v>
      </c>
      <c r="O365" s="1"/>
    </row>
    <row r="366" spans="2:15" x14ac:dyDescent="0.25">
      <c r="B366" s="4" t="str">
        <f>_xlfn.IFNA(INDEX(Data!$B:$B,MATCH(Table1[[#This Row],[Desa/Kelurahan]],Data!$C:$C,0)),"")</f>
        <v>JEMPANG</v>
      </c>
      <c r="C366" s="1" t="s">
        <v>178</v>
      </c>
      <c r="D366" s="2" t="s">
        <v>75</v>
      </c>
      <c r="E366" s="2" t="s">
        <v>70</v>
      </c>
      <c r="F366" s="2"/>
      <c r="G366" s="2" t="s">
        <v>309</v>
      </c>
      <c r="H366" s="2"/>
      <c r="J366" s="51">
        <v>44228</v>
      </c>
      <c r="K366" s="36">
        <f>IF(Table1[[#This Row],[Tanggal]]="","",YEAR(Table1[[#This Row],[Tanggal]]))</f>
        <v>2021</v>
      </c>
      <c r="L366" s="36">
        <f>IF(Table1[[#This Row],[Tanggal]]="","",YEAR(Table1[[#This Row],[Tanggal]]))</f>
        <v>2021</v>
      </c>
      <c r="M366" s="37" t="str">
        <f>_xlfn.IFNA(INDEX(Data!$D:$D,MATCH(Table1[[#This Row],[Entry Type]],Data!$E:$E,0)),"")</f>
        <v>Coverage</v>
      </c>
      <c r="N366" s="50" t="str">
        <f>IF(Table1[[#This Row],[Tanggal]]="","","Jaringan")</f>
        <v>Jaringan</v>
      </c>
      <c r="O366" s="1"/>
    </row>
    <row r="367" spans="2:15" x14ac:dyDescent="0.25">
      <c r="B367" s="4" t="str">
        <f>_xlfn.IFNA(INDEX(Data!$B:$B,MATCH(Table1[[#This Row],[Desa/Kelurahan]],Data!$C:$C,0)),"")</f>
        <v>JEMPANG</v>
      </c>
      <c r="C367" s="1" t="s">
        <v>177</v>
      </c>
      <c r="D367" s="2" t="s">
        <v>75</v>
      </c>
      <c r="E367" s="2" t="s">
        <v>70</v>
      </c>
      <c r="F367" s="2"/>
      <c r="G367" s="2" t="s">
        <v>309</v>
      </c>
      <c r="H367" s="2"/>
      <c r="J367" s="51">
        <v>44228</v>
      </c>
      <c r="K367" s="36">
        <f>IF(Table1[[#This Row],[Tanggal]]="","",YEAR(Table1[[#This Row],[Tanggal]]))</f>
        <v>2021</v>
      </c>
      <c r="L367" s="36">
        <f>IF(Table1[[#This Row],[Tanggal]]="","",YEAR(Table1[[#This Row],[Tanggal]]))</f>
        <v>2021</v>
      </c>
      <c r="M367" s="37" t="str">
        <f>_xlfn.IFNA(INDEX(Data!$D:$D,MATCH(Table1[[#This Row],[Entry Type]],Data!$E:$E,0)),"")</f>
        <v>Coverage</v>
      </c>
      <c r="N367" s="50" t="str">
        <f>IF(Table1[[#This Row],[Tanggal]]="","","Jaringan")</f>
        <v>Jaringan</v>
      </c>
      <c r="O367" s="1"/>
    </row>
    <row r="368" spans="2:15" x14ac:dyDescent="0.25">
      <c r="B368" s="4" t="str">
        <f>_xlfn.IFNA(INDEX(Data!$B:$B,MATCH(Table1[[#This Row],[Desa/Kelurahan]],Data!$C:$C,0)),"")</f>
        <v>JEMPANG</v>
      </c>
      <c r="C368" s="1" t="s">
        <v>174</v>
      </c>
      <c r="D368" s="2" t="s">
        <v>75</v>
      </c>
      <c r="E368" s="2" t="s">
        <v>70</v>
      </c>
      <c r="F368" s="2"/>
      <c r="G368" s="2" t="s">
        <v>309</v>
      </c>
      <c r="H368" s="2"/>
      <c r="J368" s="51">
        <v>44228</v>
      </c>
      <c r="K368" s="36">
        <f>IF(Table1[[#This Row],[Tanggal]]="","",YEAR(Table1[[#This Row],[Tanggal]]))</f>
        <v>2021</v>
      </c>
      <c r="L368" s="36">
        <f>IF(Table1[[#This Row],[Tanggal]]="","",YEAR(Table1[[#This Row],[Tanggal]]))</f>
        <v>2021</v>
      </c>
      <c r="M368" s="37" t="str">
        <f>_xlfn.IFNA(INDEX(Data!$D:$D,MATCH(Table1[[#This Row],[Entry Type]],Data!$E:$E,0)),"")</f>
        <v>Coverage</v>
      </c>
      <c r="N368" s="50" t="str">
        <f>IF(Table1[[#This Row],[Tanggal]]="","","Jaringan")</f>
        <v>Jaringan</v>
      </c>
      <c r="O368" s="1"/>
    </row>
    <row r="369" spans="2:15" x14ac:dyDescent="0.25">
      <c r="B369" s="4" t="str">
        <f>_xlfn.IFNA(INDEX(Data!$B:$B,MATCH(Table1[[#This Row],[Desa/Kelurahan]],Data!$C:$C,0)),"")</f>
        <v>JEMPANG</v>
      </c>
      <c r="C369" s="1" t="s">
        <v>172</v>
      </c>
      <c r="D369" s="2" t="s">
        <v>75</v>
      </c>
      <c r="E369" s="2" t="s">
        <v>70</v>
      </c>
      <c r="F369" s="2"/>
      <c r="G369" s="2" t="s">
        <v>309</v>
      </c>
      <c r="H369" s="2"/>
      <c r="J369" s="51">
        <v>44228</v>
      </c>
      <c r="K369" s="36">
        <f>IF(Table1[[#This Row],[Tanggal]]="","",YEAR(Table1[[#This Row],[Tanggal]]))</f>
        <v>2021</v>
      </c>
      <c r="L369" s="36">
        <f>IF(Table1[[#This Row],[Tanggal]]="","",YEAR(Table1[[#This Row],[Tanggal]]))</f>
        <v>2021</v>
      </c>
      <c r="M369" s="37" t="str">
        <f>_xlfn.IFNA(INDEX(Data!$D:$D,MATCH(Table1[[#This Row],[Entry Type]],Data!$E:$E,0)),"")</f>
        <v>Coverage</v>
      </c>
      <c r="N369" s="50" t="str">
        <f>IF(Table1[[#This Row],[Tanggal]]="","","Jaringan")</f>
        <v>Jaringan</v>
      </c>
      <c r="O369" s="1"/>
    </row>
    <row r="370" spans="2:15" x14ac:dyDescent="0.25">
      <c r="B370" s="4" t="str">
        <f>_xlfn.IFNA(INDEX(Data!$B:$B,MATCH(Table1[[#This Row],[Desa/Kelurahan]],Data!$C:$C,0)),"")</f>
        <v>JEMPANG</v>
      </c>
      <c r="C370" s="1" t="s">
        <v>179</v>
      </c>
      <c r="D370" s="2" t="s">
        <v>75</v>
      </c>
      <c r="E370" s="2" t="s">
        <v>85</v>
      </c>
      <c r="F370" s="2"/>
      <c r="G370" s="2" t="s">
        <v>309</v>
      </c>
      <c r="H370" s="2"/>
      <c r="J370" s="51">
        <v>44228</v>
      </c>
      <c r="K370" s="36">
        <f>IF(Table1[[#This Row],[Tanggal]]="","",YEAR(Table1[[#This Row],[Tanggal]]))</f>
        <v>2021</v>
      </c>
      <c r="L370" s="36">
        <f>IF(Table1[[#This Row],[Tanggal]]="","",YEAR(Table1[[#This Row],[Tanggal]]))</f>
        <v>2021</v>
      </c>
      <c r="M370" s="37" t="str">
        <f>_xlfn.IFNA(INDEX(Data!$D:$D,MATCH(Table1[[#This Row],[Entry Type]],Data!$E:$E,0)),"")</f>
        <v>Lemah</v>
      </c>
      <c r="N370" s="50" t="str">
        <f>IF(Table1[[#This Row],[Tanggal]]="","","Jaringan")</f>
        <v>Jaringan</v>
      </c>
      <c r="O370" s="1"/>
    </row>
    <row r="371" spans="2:15" x14ac:dyDescent="0.25">
      <c r="B371" s="4" t="str">
        <f>_xlfn.IFNA(INDEX(Data!$B:$B,MATCH(Table1[[#This Row],[Desa/Kelurahan]],Data!$C:$C,0)),"")</f>
        <v>JEMPANG</v>
      </c>
      <c r="C371" s="1" t="s">
        <v>181</v>
      </c>
      <c r="D371" s="2" t="s">
        <v>75</v>
      </c>
      <c r="E371" s="2" t="s">
        <v>70</v>
      </c>
      <c r="F371" s="2"/>
      <c r="G371" s="2" t="s">
        <v>309</v>
      </c>
      <c r="H371" s="2"/>
      <c r="J371" s="51">
        <v>44228</v>
      </c>
      <c r="K371" s="36">
        <f>IF(Table1[[#This Row],[Tanggal]]="","",YEAR(Table1[[#This Row],[Tanggal]]))</f>
        <v>2021</v>
      </c>
      <c r="L371" s="36">
        <f>IF(Table1[[#This Row],[Tanggal]]="","",YEAR(Table1[[#This Row],[Tanggal]]))</f>
        <v>2021</v>
      </c>
      <c r="M371" s="37" t="str">
        <f>_xlfn.IFNA(INDEX(Data!$D:$D,MATCH(Table1[[#This Row],[Entry Type]],Data!$E:$E,0)),"")</f>
        <v>Coverage</v>
      </c>
      <c r="N371" s="50" t="str">
        <f>IF(Table1[[#This Row],[Tanggal]]="","","Jaringan")</f>
        <v>Jaringan</v>
      </c>
      <c r="O371" s="1"/>
    </row>
    <row r="372" spans="2:15" x14ac:dyDescent="0.25">
      <c r="B372" s="4" t="str">
        <f>_xlfn.IFNA(INDEX(Data!$B:$B,MATCH(Table1[[#This Row],[Desa/Kelurahan]],Data!$C:$C,0)),"")</f>
        <v>JEMPANG</v>
      </c>
      <c r="C372" s="1" t="s">
        <v>176</v>
      </c>
      <c r="D372" s="2" t="s">
        <v>75</v>
      </c>
      <c r="E372" s="2" t="s">
        <v>70</v>
      </c>
      <c r="F372" s="2"/>
      <c r="G372" s="2" t="s">
        <v>309</v>
      </c>
      <c r="H372" s="2"/>
      <c r="J372" s="51">
        <v>44228</v>
      </c>
      <c r="K372" s="36">
        <f>IF(Table1[[#This Row],[Tanggal]]="","",YEAR(Table1[[#This Row],[Tanggal]]))</f>
        <v>2021</v>
      </c>
      <c r="L372" s="36">
        <f>IF(Table1[[#This Row],[Tanggal]]="","",YEAR(Table1[[#This Row],[Tanggal]]))</f>
        <v>2021</v>
      </c>
      <c r="M372" s="37" t="str">
        <f>_xlfn.IFNA(INDEX(Data!$D:$D,MATCH(Table1[[#This Row],[Entry Type]],Data!$E:$E,0)),"")</f>
        <v>Coverage</v>
      </c>
      <c r="N372" s="50" t="str">
        <f>IF(Table1[[#This Row],[Tanggal]]="","","Jaringan")</f>
        <v>Jaringan</v>
      </c>
      <c r="O372" s="1"/>
    </row>
    <row r="373" spans="2:15" x14ac:dyDescent="0.25">
      <c r="B373" s="4" t="str">
        <f>_xlfn.IFNA(INDEX(Data!$B:$B,MATCH(Table1[[#This Row],[Desa/Kelurahan]],Data!$C:$C,0)),"")</f>
        <v>JEMPANG</v>
      </c>
      <c r="C373" s="1" t="s">
        <v>175</v>
      </c>
      <c r="D373" s="2" t="s">
        <v>75</v>
      </c>
      <c r="E373" s="2" t="s">
        <v>70</v>
      </c>
      <c r="F373" s="2"/>
      <c r="G373" s="2" t="s">
        <v>309</v>
      </c>
      <c r="H373" s="2"/>
      <c r="J373" s="51">
        <v>44228</v>
      </c>
      <c r="K373" s="36">
        <f>IF(Table1[[#This Row],[Tanggal]]="","",YEAR(Table1[[#This Row],[Tanggal]]))</f>
        <v>2021</v>
      </c>
      <c r="L373" s="36">
        <f>IF(Table1[[#This Row],[Tanggal]]="","",YEAR(Table1[[#This Row],[Tanggal]]))</f>
        <v>2021</v>
      </c>
      <c r="M373" s="37" t="str">
        <f>_xlfn.IFNA(INDEX(Data!$D:$D,MATCH(Table1[[#This Row],[Entry Type]],Data!$E:$E,0)),"")</f>
        <v>Coverage</v>
      </c>
      <c r="N373" s="50" t="str">
        <f>IF(Table1[[#This Row],[Tanggal]]="","","Jaringan")</f>
        <v>Jaringan</v>
      </c>
      <c r="O373" s="1"/>
    </row>
    <row r="374" spans="2:15" x14ac:dyDescent="0.25">
      <c r="B374" s="4" t="str">
        <f>_xlfn.IFNA(INDEX(Data!$B:$B,MATCH(Table1[[#This Row],[Desa/Kelurahan]],Data!$C:$C,0)),"")</f>
        <v>JEMPANG</v>
      </c>
      <c r="C374" s="1" t="s">
        <v>182</v>
      </c>
      <c r="D374" s="2" t="s">
        <v>75</v>
      </c>
      <c r="E374" s="2" t="s">
        <v>70</v>
      </c>
      <c r="F374" s="2"/>
      <c r="G374" s="2" t="s">
        <v>309</v>
      </c>
      <c r="H374" s="2"/>
      <c r="J374" s="51">
        <v>44228</v>
      </c>
      <c r="K374" s="36">
        <f>IF(Table1[[#This Row],[Tanggal]]="","",YEAR(Table1[[#This Row],[Tanggal]]))</f>
        <v>2021</v>
      </c>
      <c r="L374" s="36">
        <f>IF(Table1[[#This Row],[Tanggal]]="","",YEAR(Table1[[#This Row],[Tanggal]]))</f>
        <v>2021</v>
      </c>
      <c r="M374" s="37" t="str">
        <f>_xlfn.IFNA(INDEX(Data!$D:$D,MATCH(Table1[[#This Row],[Entry Type]],Data!$E:$E,0)),"")</f>
        <v>Coverage</v>
      </c>
      <c r="N374" s="50" t="str">
        <f>IF(Table1[[#This Row],[Tanggal]]="","","Jaringan")</f>
        <v>Jaringan</v>
      </c>
      <c r="O374" s="1"/>
    </row>
    <row r="375" spans="2:15" x14ac:dyDescent="0.25">
      <c r="B375" s="4" t="str">
        <f>_xlfn.IFNA(INDEX(Data!$B:$B,MATCH(Table1[[#This Row],[Desa/Kelurahan]],Data!$C:$C,0)),"")</f>
        <v>BONGAN</v>
      </c>
      <c r="C375" s="1" t="s">
        <v>145</v>
      </c>
      <c r="D375" s="2" t="s">
        <v>75</v>
      </c>
      <c r="E375" s="2" t="s">
        <v>70</v>
      </c>
      <c r="F375" s="2"/>
      <c r="G375" s="2" t="s">
        <v>309</v>
      </c>
      <c r="H375" s="2"/>
      <c r="J375" s="51">
        <v>44228</v>
      </c>
      <c r="K375" s="36">
        <f>IF(Table1[[#This Row],[Tanggal]]="","",YEAR(Table1[[#This Row],[Tanggal]]))</f>
        <v>2021</v>
      </c>
      <c r="L375" s="36">
        <f>IF(Table1[[#This Row],[Tanggal]]="","",YEAR(Table1[[#This Row],[Tanggal]]))</f>
        <v>2021</v>
      </c>
      <c r="M375" s="37" t="str">
        <f>_xlfn.IFNA(INDEX(Data!$D:$D,MATCH(Table1[[#This Row],[Entry Type]],Data!$E:$E,0)),"")</f>
        <v>Coverage</v>
      </c>
      <c r="N375" s="50" t="str">
        <f>IF(Table1[[#This Row],[Tanggal]]="","","Jaringan")</f>
        <v>Jaringan</v>
      </c>
      <c r="O375" s="1"/>
    </row>
    <row r="376" spans="2:15" x14ac:dyDescent="0.25">
      <c r="B376" s="4" t="str">
        <f>_xlfn.IFNA(INDEX(Data!$B:$B,MATCH(Table1[[#This Row],[Desa/Kelurahan]],Data!$C:$C,0)),"")</f>
        <v>BONGAN</v>
      </c>
      <c r="C376" s="1" t="s">
        <v>149</v>
      </c>
      <c r="D376" s="2" t="s">
        <v>92</v>
      </c>
      <c r="E376" s="2" t="s">
        <v>92</v>
      </c>
      <c r="F376" s="2"/>
      <c r="G376" s="2" t="s">
        <v>309</v>
      </c>
      <c r="H376" s="2"/>
      <c r="J376" s="51">
        <v>44228</v>
      </c>
      <c r="K376" s="36">
        <f>IF(Table1[[#This Row],[Tanggal]]="","",YEAR(Table1[[#This Row],[Tanggal]]))</f>
        <v>2021</v>
      </c>
      <c r="L376" s="36">
        <f>IF(Table1[[#This Row],[Tanggal]]="","",YEAR(Table1[[#This Row],[Tanggal]]))</f>
        <v>2021</v>
      </c>
      <c r="M376" s="37" t="str">
        <f>_xlfn.IFNA(INDEX(Data!$D:$D,MATCH(Table1[[#This Row],[Entry Type]],Data!$E:$E,0)),"")</f>
        <v>Blankspot</v>
      </c>
      <c r="N376" s="50" t="str">
        <f>IF(Table1[[#This Row],[Tanggal]]="","","Jaringan")</f>
        <v>Jaringan</v>
      </c>
      <c r="O376" s="1"/>
    </row>
    <row r="377" spans="2:15" x14ac:dyDescent="0.25">
      <c r="B377" s="4" t="str">
        <f>_xlfn.IFNA(INDEX(Data!$B:$B,MATCH(Table1[[#This Row],[Desa/Kelurahan]],Data!$C:$C,0)),"")</f>
        <v>BONGAN</v>
      </c>
      <c r="C377" s="1" t="s">
        <v>150</v>
      </c>
      <c r="D377" s="2" t="s">
        <v>92</v>
      </c>
      <c r="E377" s="2" t="s">
        <v>92</v>
      </c>
      <c r="F377" s="2"/>
      <c r="G377" s="2" t="s">
        <v>309</v>
      </c>
      <c r="H377" s="2"/>
      <c r="J377" s="51">
        <v>44228</v>
      </c>
      <c r="K377" s="36">
        <f>IF(Table1[[#This Row],[Tanggal]]="","",YEAR(Table1[[#This Row],[Tanggal]]))</f>
        <v>2021</v>
      </c>
      <c r="L377" s="36">
        <f>IF(Table1[[#This Row],[Tanggal]]="","",YEAR(Table1[[#This Row],[Tanggal]]))</f>
        <v>2021</v>
      </c>
      <c r="M377" s="37" t="str">
        <f>_xlfn.IFNA(INDEX(Data!$D:$D,MATCH(Table1[[#This Row],[Entry Type]],Data!$E:$E,0)),"")</f>
        <v>Blankspot</v>
      </c>
      <c r="N377" s="50" t="str">
        <f>IF(Table1[[#This Row],[Tanggal]]="","","Jaringan")</f>
        <v>Jaringan</v>
      </c>
      <c r="O377" s="1"/>
    </row>
    <row r="378" spans="2:15" x14ac:dyDescent="0.25">
      <c r="B378" s="4" t="str">
        <f>_xlfn.IFNA(INDEX(Data!$B:$B,MATCH(Table1[[#This Row],[Desa/Kelurahan]],Data!$C:$C,0)),"")</f>
        <v>BONGAN</v>
      </c>
      <c r="C378" s="1" t="s">
        <v>140</v>
      </c>
      <c r="D378" s="2" t="s">
        <v>75</v>
      </c>
      <c r="E378" s="2" t="s">
        <v>70</v>
      </c>
      <c r="F378" s="2"/>
      <c r="G378" s="2" t="s">
        <v>309</v>
      </c>
      <c r="H378" s="2"/>
      <c r="J378" s="51">
        <v>44228</v>
      </c>
      <c r="K378" s="36">
        <f>IF(Table1[[#This Row],[Tanggal]]="","",YEAR(Table1[[#This Row],[Tanggal]]))</f>
        <v>2021</v>
      </c>
      <c r="L378" s="36">
        <f>IF(Table1[[#This Row],[Tanggal]]="","",YEAR(Table1[[#This Row],[Tanggal]]))</f>
        <v>2021</v>
      </c>
      <c r="M378" s="37" t="str">
        <f>_xlfn.IFNA(INDEX(Data!$D:$D,MATCH(Table1[[#This Row],[Entry Type]],Data!$E:$E,0)),"")</f>
        <v>Coverage</v>
      </c>
      <c r="N378" s="50" t="str">
        <f>IF(Table1[[#This Row],[Tanggal]]="","","Jaringan")</f>
        <v>Jaringan</v>
      </c>
      <c r="O378" s="1"/>
    </row>
    <row r="379" spans="2:15" x14ac:dyDescent="0.25">
      <c r="B379" s="4" t="str">
        <f>_xlfn.IFNA(INDEX(Data!$B:$B,MATCH(Table1[[#This Row],[Desa/Kelurahan]],Data!$C:$C,0)),"")</f>
        <v>BONGAN</v>
      </c>
      <c r="C379" s="1" t="s">
        <v>146</v>
      </c>
      <c r="D379" s="2" t="s">
        <v>75</v>
      </c>
      <c r="E379" s="2" t="s">
        <v>70</v>
      </c>
      <c r="F379" s="2"/>
      <c r="G379" s="2" t="s">
        <v>309</v>
      </c>
      <c r="H379" s="2"/>
      <c r="J379" s="51">
        <v>44228</v>
      </c>
      <c r="K379" s="36">
        <f>IF(Table1[[#This Row],[Tanggal]]="","",YEAR(Table1[[#This Row],[Tanggal]]))</f>
        <v>2021</v>
      </c>
      <c r="L379" s="36">
        <f>IF(Table1[[#This Row],[Tanggal]]="","",YEAR(Table1[[#This Row],[Tanggal]]))</f>
        <v>2021</v>
      </c>
      <c r="M379" s="37" t="str">
        <f>_xlfn.IFNA(INDEX(Data!$D:$D,MATCH(Table1[[#This Row],[Entry Type]],Data!$E:$E,0)),"")</f>
        <v>Coverage</v>
      </c>
      <c r="N379" s="50" t="str">
        <f>IF(Table1[[#This Row],[Tanggal]]="","","Jaringan")</f>
        <v>Jaringan</v>
      </c>
      <c r="O379" s="1"/>
    </row>
    <row r="380" spans="2:15" x14ac:dyDescent="0.25">
      <c r="B380" s="4" t="str">
        <f>_xlfn.IFNA(INDEX(Data!$B:$B,MATCH(Table1[[#This Row],[Desa/Kelurahan]],Data!$C:$C,0)),"")</f>
        <v>BONGAN</v>
      </c>
      <c r="C380" s="1" t="s">
        <v>141</v>
      </c>
      <c r="D380" s="2" t="s">
        <v>92</v>
      </c>
      <c r="E380" s="2" t="s">
        <v>92</v>
      </c>
      <c r="F380" s="2"/>
      <c r="G380" s="2" t="s">
        <v>309</v>
      </c>
      <c r="H380" s="2"/>
      <c r="J380" s="51">
        <v>44228</v>
      </c>
      <c r="K380" s="36">
        <f>IF(Table1[[#This Row],[Tanggal]]="","",YEAR(Table1[[#This Row],[Tanggal]]))</f>
        <v>2021</v>
      </c>
      <c r="L380" s="36">
        <f>IF(Table1[[#This Row],[Tanggal]]="","",YEAR(Table1[[#This Row],[Tanggal]]))</f>
        <v>2021</v>
      </c>
      <c r="M380" s="37" t="str">
        <f>_xlfn.IFNA(INDEX(Data!$D:$D,MATCH(Table1[[#This Row],[Entry Type]],Data!$E:$E,0)),"")</f>
        <v>Blankspot</v>
      </c>
      <c r="N380" s="50" t="str">
        <f>IF(Table1[[#This Row],[Tanggal]]="","","Jaringan")</f>
        <v>Jaringan</v>
      </c>
      <c r="O380" s="1"/>
    </row>
    <row r="381" spans="2:15" x14ac:dyDescent="0.25">
      <c r="B381" s="4" t="str">
        <f>_xlfn.IFNA(INDEX(Data!$B:$B,MATCH(Table1[[#This Row],[Desa/Kelurahan]],Data!$C:$C,0)),"")</f>
        <v>BONGAN</v>
      </c>
      <c r="C381" s="1" t="s">
        <v>154</v>
      </c>
      <c r="D381" s="2" t="s">
        <v>75</v>
      </c>
      <c r="E381" s="2" t="s">
        <v>70</v>
      </c>
      <c r="F381" s="2"/>
      <c r="G381" s="2" t="s">
        <v>309</v>
      </c>
      <c r="H381" s="2"/>
      <c r="J381" s="51">
        <v>44228</v>
      </c>
      <c r="K381" s="36">
        <f>IF(Table1[[#This Row],[Tanggal]]="","",YEAR(Table1[[#This Row],[Tanggal]]))</f>
        <v>2021</v>
      </c>
      <c r="L381" s="36">
        <f>IF(Table1[[#This Row],[Tanggal]]="","",YEAR(Table1[[#This Row],[Tanggal]]))</f>
        <v>2021</v>
      </c>
      <c r="M381" s="37" t="str">
        <f>_xlfn.IFNA(INDEX(Data!$D:$D,MATCH(Table1[[#This Row],[Entry Type]],Data!$E:$E,0)),"")</f>
        <v>Coverage</v>
      </c>
      <c r="N381" s="50" t="str">
        <f>IF(Table1[[#This Row],[Tanggal]]="","","Jaringan")</f>
        <v>Jaringan</v>
      </c>
      <c r="O381" s="1"/>
    </row>
    <row r="382" spans="2:15" x14ac:dyDescent="0.25">
      <c r="B382" s="4" t="str">
        <f>_xlfn.IFNA(INDEX(Data!$B:$B,MATCH(Table1[[#This Row],[Desa/Kelurahan]],Data!$C:$C,0)),"")</f>
        <v>BONGAN</v>
      </c>
      <c r="C382" s="1" t="s">
        <v>139</v>
      </c>
      <c r="D382" s="2" t="s">
        <v>75</v>
      </c>
      <c r="E382" s="2" t="s">
        <v>70</v>
      </c>
      <c r="F382" s="2"/>
      <c r="G382" s="2" t="s">
        <v>309</v>
      </c>
      <c r="H382" s="2"/>
      <c r="J382" s="51">
        <v>44228</v>
      </c>
      <c r="K382" s="36">
        <f>IF(Table1[[#This Row],[Tanggal]]="","",YEAR(Table1[[#This Row],[Tanggal]]))</f>
        <v>2021</v>
      </c>
      <c r="L382" s="36">
        <f>IF(Table1[[#This Row],[Tanggal]]="","",YEAR(Table1[[#This Row],[Tanggal]]))</f>
        <v>2021</v>
      </c>
      <c r="M382" s="37" t="str">
        <f>_xlfn.IFNA(INDEX(Data!$D:$D,MATCH(Table1[[#This Row],[Entry Type]],Data!$E:$E,0)),"")</f>
        <v>Coverage</v>
      </c>
      <c r="N382" s="50" t="str">
        <f>IF(Table1[[#This Row],[Tanggal]]="","","Jaringan")</f>
        <v>Jaringan</v>
      </c>
      <c r="O382" s="1"/>
    </row>
    <row r="383" spans="2:15" x14ac:dyDescent="0.25">
      <c r="B383" s="4" t="str">
        <f>_xlfn.IFNA(INDEX(Data!$B:$B,MATCH(Table1[[#This Row],[Desa/Kelurahan]],Data!$C:$C,0)),"")</f>
        <v>BONGAN</v>
      </c>
      <c r="C383" s="1" t="s">
        <v>152</v>
      </c>
      <c r="D383" s="2" t="s">
        <v>92</v>
      </c>
      <c r="E383" s="2" t="s">
        <v>92</v>
      </c>
      <c r="F383" s="2"/>
      <c r="G383" s="2" t="s">
        <v>309</v>
      </c>
      <c r="H383" s="2"/>
      <c r="J383" s="51">
        <v>44228</v>
      </c>
      <c r="K383" s="36">
        <f>IF(Table1[[#This Row],[Tanggal]]="","",YEAR(Table1[[#This Row],[Tanggal]]))</f>
        <v>2021</v>
      </c>
      <c r="L383" s="36">
        <f>IF(Table1[[#This Row],[Tanggal]]="","",YEAR(Table1[[#This Row],[Tanggal]]))</f>
        <v>2021</v>
      </c>
      <c r="M383" s="37" t="str">
        <f>_xlfn.IFNA(INDEX(Data!$D:$D,MATCH(Table1[[#This Row],[Entry Type]],Data!$E:$E,0)),"")</f>
        <v>Blankspot</v>
      </c>
      <c r="N383" s="50" t="str">
        <f>IF(Table1[[#This Row],[Tanggal]]="","","Jaringan")</f>
        <v>Jaringan</v>
      </c>
      <c r="O383" s="1"/>
    </row>
    <row r="384" spans="2:15" ht="21.75" customHeight="1" x14ac:dyDescent="0.25">
      <c r="B384" s="44" t="str">
        <f>_xlfn.IFNA(INDEX(Data!$B:$B,MATCH(Table1[[#This Row],[Desa/Kelurahan]],Data!$C:$C,0)),"")</f>
        <v>BONGAN</v>
      </c>
      <c r="C384" s="1" t="s">
        <v>143</v>
      </c>
      <c r="D384" s="2" t="s">
        <v>75</v>
      </c>
      <c r="E384" s="2" t="s">
        <v>85</v>
      </c>
      <c r="F384" s="2"/>
      <c r="G384" s="2" t="s">
        <v>309</v>
      </c>
      <c r="H384" s="2" t="s">
        <v>310</v>
      </c>
      <c r="J384" s="51">
        <v>44228</v>
      </c>
      <c r="K384" s="36">
        <f>IF(Table1[[#This Row],[Tanggal]]="","",YEAR(Table1[[#This Row],[Tanggal]]))</f>
        <v>2021</v>
      </c>
      <c r="L384" s="36">
        <f>IF(Table1[[#This Row],[Tanggal]]="","",YEAR(Table1[[#This Row],[Tanggal]]))</f>
        <v>2021</v>
      </c>
      <c r="M384" s="37" t="str">
        <f>_xlfn.IFNA(INDEX(Data!$D:$D,MATCH(Table1[[#This Row],[Entry Type]],Data!$E:$E,0)),"")</f>
        <v>Lemah</v>
      </c>
      <c r="N384" s="50" t="str">
        <f>IF(Table1[[#This Row],[Tanggal]]="","","Jaringan")</f>
        <v>Jaringan</v>
      </c>
      <c r="O384" s="1"/>
    </row>
    <row r="385" spans="2:15" ht="24" customHeight="1" x14ac:dyDescent="0.25">
      <c r="B385" s="4" t="str">
        <f>_xlfn.IFNA(INDEX(Data!$B:$B,MATCH(Table1[[#This Row],[Desa/Kelurahan]],Data!$C:$C,0)),"")</f>
        <v>BONGAN</v>
      </c>
      <c r="C385" s="1" t="s">
        <v>142</v>
      </c>
      <c r="D385" s="2" t="s">
        <v>75</v>
      </c>
      <c r="E385" s="2" t="s">
        <v>85</v>
      </c>
      <c r="F385" s="2"/>
      <c r="G385" s="2" t="s">
        <v>309</v>
      </c>
      <c r="H385" s="2"/>
      <c r="J385" s="51">
        <v>44228</v>
      </c>
      <c r="K385" s="36">
        <f>IF(Table1[[#This Row],[Tanggal]]="","",YEAR(Table1[[#This Row],[Tanggal]]))</f>
        <v>2021</v>
      </c>
      <c r="L385" s="36">
        <f>IF(Table1[[#This Row],[Tanggal]]="","",YEAR(Table1[[#This Row],[Tanggal]]))</f>
        <v>2021</v>
      </c>
      <c r="M385" s="37" t="str">
        <f>_xlfn.IFNA(INDEX(Data!$D:$D,MATCH(Table1[[#This Row],[Entry Type]],Data!$E:$E,0)),"")</f>
        <v>Lemah</v>
      </c>
      <c r="N385" s="50" t="str">
        <f>IF(Table1[[#This Row],[Tanggal]]="","","Jaringan")</f>
        <v>Jaringan</v>
      </c>
      <c r="O385" s="1"/>
    </row>
    <row r="386" spans="2:15" x14ac:dyDescent="0.25">
      <c r="B386" s="4" t="str">
        <f>_xlfn.IFNA(INDEX(Data!$B:$B,MATCH(Table1[[#This Row],[Desa/Kelurahan]],Data!$C:$C,0)),"")</f>
        <v>BONGAN</v>
      </c>
      <c r="C386" s="1" t="s">
        <v>147</v>
      </c>
      <c r="D386" s="2" t="s">
        <v>75</v>
      </c>
      <c r="E386" s="2" t="s">
        <v>70</v>
      </c>
      <c r="F386" s="2"/>
      <c r="G386" s="2" t="s">
        <v>309</v>
      </c>
      <c r="H386" s="2"/>
      <c r="J386" s="51">
        <v>44228</v>
      </c>
      <c r="K386" s="36">
        <f>IF(Table1[[#This Row],[Tanggal]]="","",YEAR(Table1[[#This Row],[Tanggal]]))</f>
        <v>2021</v>
      </c>
      <c r="L386" s="36">
        <f>IF(Table1[[#This Row],[Tanggal]]="","",YEAR(Table1[[#This Row],[Tanggal]]))</f>
        <v>2021</v>
      </c>
      <c r="M386" s="37" t="str">
        <f>_xlfn.IFNA(INDEX(Data!$D:$D,MATCH(Table1[[#This Row],[Entry Type]],Data!$E:$E,0)),"")</f>
        <v>Coverage</v>
      </c>
      <c r="N386" s="50" t="str">
        <f>IF(Table1[[#This Row],[Tanggal]]="","","Jaringan")</f>
        <v>Jaringan</v>
      </c>
      <c r="O386" s="1"/>
    </row>
    <row r="387" spans="2:15" x14ac:dyDescent="0.25">
      <c r="B387" s="4" t="str">
        <f>_xlfn.IFNA(INDEX(Data!$B:$B,MATCH(Table1[[#This Row],[Desa/Kelurahan]],Data!$C:$C,0)),"")</f>
        <v>BONGAN</v>
      </c>
      <c r="C387" s="1" t="s">
        <v>144</v>
      </c>
      <c r="D387" s="2" t="s">
        <v>92</v>
      </c>
      <c r="E387" s="2" t="s">
        <v>92</v>
      </c>
      <c r="F387" s="2"/>
      <c r="G387" s="2" t="s">
        <v>309</v>
      </c>
      <c r="H387" s="2"/>
      <c r="J387" s="51">
        <v>44228</v>
      </c>
      <c r="K387" s="36">
        <f>IF(Table1[[#This Row],[Tanggal]]="","",YEAR(Table1[[#This Row],[Tanggal]]))</f>
        <v>2021</v>
      </c>
      <c r="L387" s="36">
        <f>IF(Table1[[#This Row],[Tanggal]]="","",YEAR(Table1[[#This Row],[Tanggal]]))</f>
        <v>2021</v>
      </c>
      <c r="M387" s="37" t="str">
        <f>_xlfn.IFNA(INDEX(Data!$D:$D,MATCH(Table1[[#This Row],[Entry Type]],Data!$E:$E,0)),"")</f>
        <v>Blankspot</v>
      </c>
      <c r="N387" s="50" t="str">
        <f>IF(Table1[[#This Row],[Tanggal]]="","","Jaringan")</f>
        <v>Jaringan</v>
      </c>
      <c r="O387" s="1"/>
    </row>
    <row r="388" spans="2:15" x14ac:dyDescent="0.25">
      <c r="B388" s="44" t="str">
        <f>_xlfn.IFNA(INDEX(Data!$B:$B,MATCH(Table1[[#This Row],[Desa/Kelurahan]],Data!$C:$C,0)),"")</f>
        <v>BONGAN</v>
      </c>
      <c r="C388" s="1" t="s">
        <v>153</v>
      </c>
      <c r="D388" s="2" t="s">
        <v>75</v>
      </c>
      <c r="E388" s="2" t="s">
        <v>85</v>
      </c>
      <c r="F388" s="2"/>
      <c r="G388" s="2" t="s">
        <v>309</v>
      </c>
      <c r="H388" s="2" t="s">
        <v>310</v>
      </c>
      <c r="J388" s="51">
        <v>44228</v>
      </c>
      <c r="K388" s="36">
        <f>IF(Table1[[#This Row],[Tanggal]]="","",YEAR(Table1[[#This Row],[Tanggal]]))</f>
        <v>2021</v>
      </c>
      <c r="L388" s="36">
        <f>IF(Table1[[#This Row],[Tanggal]]="","",YEAR(Table1[[#This Row],[Tanggal]]))</f>
        <v>2021</v>
      </c>
      <c r="M388" s="37" t="str">
        <f>_xlfn.IFNA(INDEX(Data!$D:$D,MATCH(Table1[[#This Row],[Entry Type]],Data!$E:$E,0)),"")</f>
        <v>Lemah</v>
      </c>
      <c r="N388" s="50" t="str">
        <f>IF(Table1[[#This Row],[Tanggal]]="","","Jaringan")</f>
        <v>Jaringan</v>
      </c>
      <c r="O388" s="1"/>
    </row>
    <row r="389" spans="2:15" x14ac:dyDescent="0.25">
      <c r="B389" s="4" t="str">
        <f>_xlfn.IFNA(INDEX(Data!$B:$B,MATCH(Table1[[#This Row],[Desa/Kelurahan]],Data!$C:$C,0)),"")</f>
        <v>BONGAN</v>
      </c>
      <c r="C389" s="1" t="s">
        <v>151</v>
      </c>
      <c r="D389" s="2" t="s">
        <v>75</v>
      </c>
      <c r="E389" s="2" t="s">
        <v>85</v>
      </c>
      <c r="F389" s="2"/>
      <c r="G389" s="2" t="s">
        <v>309</v>
      </c>
      <c r="H389" s="2"/>
      <c r="J389" s="51">
        <v>44228</v>
      </c>
      <c r="K389" s="36">
        <f>IF(Table1[[#This Row],[Tanggal]]="","",YEAR(Table1[[#This Row],[Tanggal]]))</f>
        <v>2021</v>
      </c>
      <c r="L389" s="36">
        <f>IF(Table1[[#This Row],[Tanggal]]="","",YEAR(Table1[[#This Row],[Tanggal]]))</f>
        <v>2021</v>
      </c>
      <c r="M389" s="37" t="str">
        <f>_xlfn.IFNA(INDEX(Data!$D:$D,MATCH(Table1[[#This Row],[Entry Type]],Data!$E:$E,0)),"")</f>
        <v>Lemah</v>
      </c>
      <c r="N389" s="50" t="str">
        <f>IF(Table1[[#This Row],[Tanggal]]="","","Jaringan")</f>
        <v>Jaringan</v>
      </c>
      <c r="O389" s="1"/>
    </row>
    <row r="390" spans="2:15" x14ac:dyDescent="0.25">
      <c r="B390" s="4" t="str">
        <f>_xlfn.IFNA(INDEX(Data!$B:$B,MATCH(Table1[[#This Row],[Desa/Kelurahan]],Data!$C:$C,0)),"")</f>
        <v>BONGAN</v>
      </c>
      <c r="C390" s="1" t="s">
        <v>148</v>
      </c>
      <c r="D390" s="2" t="s">
        <v>92</v>
      </c>
      <c r="E390" s="2" t="s">
        <v>92</v>
      </c>
      <c r="F390" s="2"/>
      <c r="G390" s="2" t="s">
        <v>309</v>
      </c>
      <c r="H390" s="2"/>
      <c r="J390" s="51">
        <v>44228</v>
      </c>
      <c r="K390" s="36">
        <f>IF(Table1[[#This Row],[Tanggal]]="","",YEAR(Table1[[#This Row],[Tanggal]]))</f>
        <v>2021</v>
      </c>
      <c r="L390" s="36">
        <f>IF(Table1[[#This Row],[Tanggal]]="","",YEAR(Table1[[#This Row],[Tanggal]]))</f>
        <v>2021</v>
      </c>
      <c r="M390" s="37" t="str">
        <f>_xlfn.IFNA(INDEX(Data!$D:$D,MATCH(Table1[[#This Row],[Entry Type]],Data!$E:$E,0)),"")</f>
        <v>Blankspot</v>
      </c>
      <c r="N390" s="50" t="str">
        <f>IF(Table1[[#This Row],[Tanggal]]="","","Jaringan")</f>
        <v>Jaringan</v>
      </c>
      <c r="O390" s="1"/>
    </row>
    <row r="391" spans="2:15" x14ac:dyDescent="0.25">
      <c r="B391" s="4" t="str">
        <f>_xlfn.IFNA(INDEX(Data!$B:$B,MATCH(Table1[[#This Row],[Desa/Kelurahan]],Data!$C:$C,0)),"")</f>
        <v>BARONG TONGKOK</v>
      </c>
      <c r="C391" s="1" t="s">
        <v>129</v>
      </c>
      <c r="D391" s="2" t="s">
        <v>75</v>
      </c>
      <c r="E391" s="2" t="s">
        <v>85</v>
      </c>
      <c r="F391" s="2"/>
      <c r="G391" s="2" t="s">
        <v>309</v>
      </c>
      <c r="H391" s="2"/>
      <c r="J391" s="51">
        <v>44837</v>
      </c>
      <c r="K391" s="36">
        <f>IF(Table1[[#This Row],[Tanggal]]="","",YEAR(Table1[[#This Row],[Tanggal]]))</f>
        <v>2022</v>
      </c>
      <c r="L391" s="36">
        <f>IF(Table1[[#This Row],[Tanggal]]="","",YEAR(Table1[[#This Row],[Tanggal]]))</f>
        <v>2022</v>
      </c>
      <c r="M391" s="37" t="str">
        <f>_xlfn.IFNA(INDEX(Data!$D:$D,MATCH(Table1[[#This Row],[Entry Type]],Data!$E:$E,0)),"")</f>
        <v>Lemah</v>
      </c>
      <c r="N391" s="50" t="str">
        <f>IF(Table1[[#This Row],[Tanggal]]="","","Jaringan")</f>
        <v>Jaringan</v>
      </c>
      <c r="O391" s="1"/>
    </row>
    <row r="392" spans="2:15" x14ac:dyDescent="0.25">
      <c r="B392" s="4" t="str">
        <f>_xlfn.IFNA(INDEX(Data!$B:$B,MATCH(Table1[[#This Row],[Desa/Kelurahan]],Data!$C:$C,0)),"")</f>
        <v>BARONG TONGKOK</v>
      </c>
      <c r="C392" s="1" t="s">
        <v>128</v>
      </c>
      <c r="D392" s="2" t="s">
        <v>75</v>
      </c>
      <c r="E392" s="2" t="s">
        <v>85</v>
      </c>
      <c r="F392" s="2"/>
      <c r="G392" s="2" t="s">
        <v>309</v>
      </c>
      <c r="H392" s="2"/>
      <c r="J392" s="51">
        <v>44837</v>
      </c>
      <c r="K392" s="36">
        <f>IF(Table1[[#This Row],[Tanggal]]="","",YEAR(Table1[[#This Row],[Tanggal]]))</f>
        <v>2022</v>
      </c>
      <c r="L392" s="36">
        <f>IF(Table1[[#This Row],[Tanggal]]="","",YEAR(Table1[[#This Row],[Tanggal]]))</f>
        <v>2022</v>
      </c>
      <c r="M392" s="37" t="str">
        <f>_xlfn.IFNA(INDEX(Data!$D:$D,MATCH(Table1[[#This Row],[Entry Type]],Data!$E:$E,0)),"")</f>
        <v>Lemah</v>
      </c>
      <c r="N392" s="50" t="str">
        <f>IF(Table1[[#This Row],[Tanggal]]="","","Jaringan")</f>
        <v>Jaringan</v>
      </c>
      <c r="O392" s="1"/>
    </row>
    <row r="393" spans="2:15" x14ac:dyDescent="0.25">
      <c r="B393" s="4" t="str">
        <f>_xlfn.IFNA(INDEX(Data!$B:$B,MATCH(Table1[[#This Row],[Desa/Kelurahan]],Data!$C:$C,0)),"")</f>
        <v>BARONG TONGKOK</v>
      </c>
      <c r="C393" s="1" t="s">
        <v>14</v>
      </c>
      <c r="D393" s="2" t="s">
        <v>75</v>
      </c>
      <c r="E393" s="2" t="s">
        <v>70</v>
      </c>
      <c r="F393" s="2"/>
      <c r="G393" s="2" t="s">
        <v>309</v>
      </c>
      <c r="H393" s="2"/>
      <c r="J393" s="51">
        <v>44837</v>
      </c>
      <c r="K393" s="36">
        <f>IF(Table1[[#This Row],[Tanggal]]="","",YEAR(Table1[[#This Row],[Tanggal]]))</f>
        <v>2022</v>
      </c>
      <c r="L393" s="36">
        <f>IF(Table1[[#This Row],[Tanggal]]="","",YEAR(Table1[[#This Row],[Tanggal]]))</f>
        <v>2022</v>
      </c>
      <c r="M393" s="37" t="str">
        <f>_xlfn.IFNA(INDEX(Data!$D:$D,MATCH(Table1[[#This Row],[Entry Type]],Data!$E:$E,0)),"")</f>
        <v>Coverage</v>
      </c>
      <c r="N393" s="50" t="str">
        <f>IF(Table1[[#This Row],[Tanggal]]="","","Jaringan")</f>
        <v>Jaringan</v>
      </c>
      <c r="O393" s="1"/>
    </row>
    <row r="394" spans="2:15" x14ac:dyDescent="0.25">
      <c r="B394" s="4" t="str">
        <f>_xlfn.IFNA(INDEX(Data!$B:$B,MATCH(Table1[[#This Row],[Desa/Kelurahan]],Data!$C:$C,0)),"")</f>
        <v>BARONG TONGKOK</v>
      </c>
      <c r="C394" s="1" t="s">
        <v>101</v>
      </c>
      <c r="D394" s="2" t="s">
        <v>75</v>
      </c>
      <c r="E394" s="2" t="s">
        <v>85</v>
      </c>
      <c r="F394" s="2"/>
      <c r="G394" s="2" t="s">
        <v>309</v>
      </c>
      <c r="H394" s="2"/>
      <c r="J394" s="51">
        <v>44837</v>
      </c>
      <c r="K394" s="36">
        <f>IF(Table1[[#This Row],[Tanggal]]="","",YEAR(Table1[[#This Row],[Tanggal]]))</f>
        <v>2022</v>
      </c>
      <c r="L394" s="36">
        <f>IF(Table1[[#This Row],[Tanggal]]="","",YEAR(Table1[[#This Row],[Tanggal]]))</f>
        <v>2022</v>
      </c>
      <c r="M394" s="37" t="str">
        <f>_xlfn.IFNA(INDEX(Data!$D:$D,MATCH(Table1[[#This Row],[Entry Type]],Data!$E:$E,0)),"")</f>
        <v>Lemah</v>
      </c>
      <c r="N394" s="50" t="str">
        <f>IF(Table1[[#This Row],[Tanggal]]="","","Jaringan")</f>
        <v>Jaringan</v>
      </c>
      <c r="O394" s="1"/>
    </row>
    <row r="395" spans="2:15" x14ac:dyDescent="0.25">
      <c r="B395" s="4" t="str">
        <f>_xlfn.IFNA(INDEX(Data!$B:$B,MATCH(Table1[[#This Row],[Desa/Kelurahan]],Data!$C:$C,0)),"")</f>
        <v>BARONG TONGKOK</v>
      </c>
      <c r="C395" s="1" t="s">
        <v>110</v>
      </c>
      <c r="D395" s="2" t="s">
        <v>75</v>
      </c>
      <c r="E395" s="2" t="s">
        <v>85</v>
      </c>
      <c r="F395" s="2"/>
      <c r="G395" s="2" t="s">
        <v>309</v>
      </c>
      <c r="H395" s="2"/>
      <c r="J395" s="51">
        <v>44837</v>
      </c>
      <c r="K395" s="36">
        <f>IF(Table1[[#This Row],[Tanggal]]="","",YEAR(Table1[[#This Row],[Tanggal]]))</f>
        <v>2022</v>
      </c>
      <c r="L395" s="36">
        <f>IF(Table1[[#This Row],[Tanggal]]="","",YEAR(Table1[[#This Row],[Tanggal]]))</f>
        <v>2022</v>
      </c>
      <c r="M395" s="37" t="str">
        <f>_xlfn.IFNA(INDEX(Data!$D:$D,MATCH(Table1[[#This Row],[Entry Type]],Data!$E:$E,0)),"")</f>
        <v>Lemah</v>
      </c>
      <c r="N395" s="50" t="str">
        <f>IF(Table1[[#This Row],[Tanggal]]="","","Jaringan")</f>
        <v>Jaringan</v>
      </c>
      <c r="O395" s="1"/>
    </row>
    <row r="396" spans="2:15" x14ac:dyDescent="0.25">
      <c r="B396" s="4" t="str">
        <f>_xlfn.IFNA(INDEX(Data!$B:$B,MATCH(Table1[[#This Row],[Desa/Kelurahan]],Data!$C:$C,0)),"")</f>
        <v>BARONG TONGKOK</v>
      </c>
      <c r="C396" s="1" t="s">
        <v>107</v>
      </c>
      <c r="D396" s="2" t="s">
        <v>75</v>
      </c>
      <c r="E396" s="2" t="s">
        <v>85</v>
      </c>
      <c r="F396" s="2"/>
      <c r="G396" s="2" t="s">
        <v>309</v>
      </c>
      <c r="H396" s="2"/>
      <c r="J396" s="51">
        <v>44837</v>
      </c>
      <c r="K396" s="36">
        <f>IF(Table1[[#This Row],[Tanggal]]="","",YEAR(Table1[[#This Row],[Tanggal]]))</f>
        <v>2022</v>
      </c>
      <c r="L396" s="36">
        <f>IF(Table1[[#This Row],[Tanggal]]="","",YEAR(Table1[[#This Row],[Tanggal]]))</f>
        <v>2022</v>
      </c>
      <c r="M396" s="37" t="str">
        <f>_xlfn.IFNA(INDEX(Data!$D:$D,MATCH(Table1[[#This Row],[Entry Type]],Data!$E:$E,0)),"")</f>
        <v>Lemah</v>
      </c>
      <c r="N396" s="50" t="str">
        <f>IF(Table1[[#This Row],[Tanggal]]="","","Jaringan")</f>
        <v>Jaringan</v>
      </c>
      <c r="O396" s="1"/>
    </row>
    <row r="397" spans="2:15" x14ac:dyDescent="0.25">
      <c r="B397" s="4" t="str">
        <f>_xlfn.IFNA(INDEX(Data!$B:$B,MATCH(Table1[[#This Row],[Desa/Kelurahan]],Data!$C:$C,0)),"")</f>
        <v>BARONG TONGKOK</v>
      </c>
      <c r="C397" s="1" t="s">
        <v>98</v>
      </c>
      <c r="D397" s="2" t="s">
        <v>75</v>
      </c>
      <c r="E397" s="2" t="s">
        <v>70</v>
      </c>
      <c r="F397" s="2"/>
      <c r="G397" s="2" t="s">
        <v>309</v>
      </c>
      <c r="H397" s="2"/>
      <c r="J397" s="51">
        <v>44837</v>
      </c>
      <c r="K397" s="36">
        <f>IF(Table1[[#This Row],[Tanggal]]="","",YEAR(Table1[[#This Row],[Tanggal]]))</f>
        <v>2022</v>
      </c>
      <c r="L397" s="36">
        <f>IF(Table1[[#This Row],[Tanggal]]="","",YEAR(Table1[[#This Row],[Tanggal]]))</f>
        <v>2022</v>
      </c>
      <c r="M397" s="37" t="str">
        <f>_xlfn.IFNA(INDEX(Data!$D:$D,MATCH(Table1[[#This Row],[Entry Type]],Data!$E:$E,0)),"")</f>
        <v>Coverage</v>
      </c>
      <c r="N397" s="50" t="str">
        <f>IF(Table1[[#This Row],[Tanggal]]="","","Jaringan")</f>
        <v>Jaringan</v>
      </c>
      <c r="O397" s="1"/>
    </row>
    <row r="398" spans="2:15" x14ac:dyDescent="0.25">
      <c r="B398" s="4" t="str">
        <f>_xlfn.IFNA(INDEX(Data!$B:$B,MATCH(Table1[[#This Row],[Desa/Kelurahan]],Data!$C:$C,0)),"")</f>
        <v>BARONG TONGKOK</v>
      </c>
      <c r="C398" s="1" t="s">
        <v>76</v>
      </c>
      <c r="D398" s="2" t="s">
        <v>75</v>
      </c>
      <c r="E398" s="2" t="s">
        <v>85</v>
      </c>
      <c r="F398" s="2"/>
      <c r="G398" s="2" t="s">
        <v>309</v>
      </c>
      <c r="H398" s="2"/>
      <c r="J398" s="51">
        <v>44837</v>
      </c>
      <c r="K398" s="36">
        <f>IF(Table1[[#This Row],[Tanggal]]="","",YEAR(Table1[[#This Row],[Tanggal]]))</f>
        <v>2022</v>
      </c>
      <c r="L398" s="36">
        <f>IF(Table1[[#This Row],[Tanggal]]="","",YEAR(Table1[[#This Row],[Tanggal]]))</f>
        <v>2022</v>
      </c>
      <c r="M398" s="37" t="str">
        <f>_xlfn.IFNA(INDEX(Data!$D:$D,MATCH(Table1[[#This Row],[Entry Type]],Data!$E:$E,0)),"")</f>
        <v>Lemah</v>
      </c>
      <c r="N398" s="50" t="str">
        <f>IF(Table1[[#This Row],[Tanggal]]="","","Jaringan")</f>
        <v>Jaringan</v>
      </c>
      <c r="O398" s="1"/>
    </row>
    <row r="399" spans="2:15" x14ac:dyDescent="0.25">
      <c r="B399" s="4" t="str">
        <f>_xlfn.IFNA(INDEX(Data!$B:$B,MATCH(Table1[[#This Row],[Desa/Kelurahan]],Data!$C:$C,0)),"")</f>
        <v>BARONG TONGKOK</v>
      </c>
      <c r="C399" s="1" t="s">
        <v>69</v>
      </c>
      <c r="D399" s="2" t="s">
        <v>75</v>
      </c>
      <c r="E399" s="2" t="s">
        <v>85</v>
      </c>
      <c r="F399" s="2"/>
      <c r="G399" s="2" t="s">
        <v>309</v>
      </c>
      <c r="H399" s="2"/>
      <c r="J399" s="51">
        <v>44837</v>
      </c>
      <c r="K399" s="36">
        <f>IF(Table1[[#This Row],[Tanggal]]="","",YEAR(Table1[[#This Row],[Tanggal]]))</f>
        <v>2022</v>
      </c>
      <c r="L399" s="36">
        <f>IF(Table1[[#This Row],[Tanggal]]="","",YEAR(Table1[[#This Row],[Tanggal]]))</f>
        <v>2022</v>
      </c>
      <c r="M399" s="37" t="str">
        <f>_xlfn.IFNA(INDEX(Data!$D:$D,MATCH(Table1[[#This Row],[Entry Type]],Data!$E:$E,0)),"")</f>
        <v>Lemah</v>
      </c>
      <c r="N399" s="50" t="str">
        <f>IF(Table1[[#This Row],[Tanggal]]="","","Jaringan")</f>
        <v>Jaringan</v>
      </c>
      <c r="O399" s="1"/>
    </row>
    <row r="400" spans="2:15" x14ac:dyDescent="0.25">
      <c r="B400" s="4" t="str">
        <f>_xlfn.IFNA(INDEX(Data!$B:$B,MATCH(Table1[[#This Row],[Desa/Kelurahan]],Data!$C:$C,0)),"")</f>
        <v>BARONG TONGKOK</v>
      </c>
      <c r="C400" s="1" t="s">
        <v>91</v>
      </c>
      <c r="D400" s="2" t="s">
        <v>75</v>
      </c>
      <c r="E400" s="2" t="s">
        <v>85</v>
      </c>
      <c r="F400" s="2"/>
      <c r="G400" s="2" t="s">
        <v>309</v>
      </c>
      <c r="H400" s="2"/>
      <c r="J400" s="51">
        <v>44837</v>
      </c>
      <c r="K400" s="36">
        <f>IF(Table1[[#This Row],[Tanggal]]="","",YEAR(Table1[[#This Row],[Tanggal]]))</f>
        <v>2022</v>
      </c>
      <c r="L400" s="36">
        <f>IF(Table1[[#This Row],[Tanggal]]="","",YEAR(Table1[[#This Row],[Tanggal]]))</f>
        <v>2022</v>
      </c>
      <c r="M400" s="37" t="str">
        <f>_xlfn.IFNA(INDEX(Data!$D:$D,MATCH(Table1[[#This Row],[Entry Type]],Data!$E:$E,0)),"")</f>
        <v>Lemah</v>
      </c>
      <c r="N400" s="50" t="str">
        <f>IF(Table1[[#This Row],[Tanggal]]="","","Jaringan")</f>
        <v>Jaringan</v>
      </c>
      <c r="O400" s="1"/>
    </row>
    <row r="401" spans="2:15" x14ac:dyDescent="0.25">
      <c r="B401" s="4" t="str">
        <f>_xlfn.IFNA(INDEX(Data!$B:$B,MATCH(Table1[[#This Row],[Desa/Kelurahan]],Data!$C:$C,0)),"")</f>
        <v>BARONG TONGKOK</v>
      </c>
      <c r="C401" s="1" t="s">
        <v>84</v>
      </c>
      <c r="D401" s="2" t="s">
        <v>75</v>
      </c>
      <c r="E401" s="2" t="s">
        <v>70</v>
      </c>
      <c r="F401" s="2"/>
      <c r="G401" s="2" t="s">
        <v>309</v>
      </c>
      <c r="H401" s="2"/>
      <c r="J401" s="51">
        <v>44837</v>
      </c>
      <c r="K401" s="36">
        <f>IF(Table1[[#This Row],[Tanggal]]="","",YEAR(Table1[[#This Row],[Tanggal]]))</f>
        <v>2022</v>
      </c>
      <c r="L401" s="36">
        <f>IF(Table1[[#This Row],[Tanggal]]="","",YEAR(Table1[[#This Row],[Tanggal]]))</f>
        <v>2022</v>
      </c>
      <c r="M401" s="37" t="str">
        <f>_xlfn.IFNA(INDEX(Data!$D:$D,MATCH(Table1[[#This Row],[Entry Type]],Data!$E:$E,0)),"")</f>
        <v>Coverage</v>
      </c>
      <c r="N401" s="50" t="str">
        <f>IF(Table1[[#This Row],[Tanggal]]="","","Jaringan")</f>
        <v>Jaringan</v>
      </c>
      <c r="O401" s="1"/>
    </row>
    <row r="402" spans="2:15" x14ac:dyDescent="0.25">
      <c r="B402" s="4" t="str">
        <f>_xlfn.IFNA(INDEX(Data!$B:$B,MATCH(Table1[[#This Row],[Desa/Kelurahan]],Data!$C:$C,0)),"")</f>
        <v>BARONG TONGKOK</v>
      </c>
      <c r="C402" s="1" t="s">
        <v>113</v>
      </c>
      <c r="D402" s="2" t="s">
        <v>92</v>
      </c>
      <c r="E402" s="2" t="s">
        <v>92</v>
      </c>
      <c r="F402" s="2"/>
      <c r="G402" s="2" t="s">
        <v>309</v>
      </c>
      <c r="H402" s="2"/>
      <c r="J402" s="51">
        <v>44837</v>
      </c>
      <c r="K402" s="36">
        <f>IF(Table1[[#This Row],[Tanggal]]="","",YEAR(Table1[[#This Row],[Tanggal]]))</f>
        <v>2022</v>
      </c>
      <c r="L402" s="36">
        <f>IF(Table1[[#This Row],[Tanggal]]="","",YEAR(Table1[[#This Row],[Tanggal]]))</f>
        <v>2022</v>
      </c>
      <c r="M402" s="37" t="str">
        <f>_xlfn.IFNA(INDEX(Data!$D:$D,MATCH(Table1[[#This Row],[Entry Type]],Data!$E:$E,0)),"")</f>
        <v>Blankspot</v>
      </c>
      <c r="N402" s="50" t="str">
        <f>IF(Table1[[#This Row],[Tanggal]]="","","Jaringan")</f>
        <v>Jaringan</v>
      </c>
      <c r="O402" s="1"/>
    </row>
    <row r="403" spans="2:15" x14ac:dyDescent="0.25">
      <c r="B403" s="4" t="str">
        <f>_xlfn.IFNA(INDEX(Data!$B:$B,MATCH(Table1[[#This Row],[Desa/Kelurahan]],Data!$C:$C,0)),"")</f>
        <v>BARONG TONGKOK</v>
      </c>
      <c r="C403" s="1" t="s">
        <v>125</v>
      </c>
      <c r="D403" s="2" t="s">
        <v>75</v>
      </c>
      <c r="E403" s="2" t="s">
        <v>85</v>
      </c>
      <c r="F403" s="2"/>
      <c r="G403" s="2" t="s">
        <v>309</v>
      </c>
      <c r="H403" s="2"/>
      <c r="J403" s="51">
        <v>44837</v>
      </c>
      <c r="K403" s="36">
        <f>IF(Table1[[#This Row],[Tanggal]]="","",YEAR(Table1[[#This Row],[Tanggal]]))</f>
        <v>2022</v>
      </c>
      <c r="L403" s="36">
        <f>IF(Table1[[#This Row],[Tanggal]]="","",YEAR(Table1[[#This Row],[Tanggal]]))</f>
        <v>2022</v>
      </c>
      <c r="M403" s="37" t="str">
        <f>_xlfn.IFNA(INDEX(Data!$D:$D,MATCH(Table1[[#This Row],[Entry Type]],Data!$E:$E,0)),"")</f>
        <v>Lemah</v>
      </c>
      <c r="N403" s="50" t="str">
        <f>IF(Table1[[#This Row],[Tanggal]]="","","Jaringan")</f>
        <v>Jaringan</v>
      </c>
      <c r="O403" s="1"/>
    </row>
    <row r="404" spans="2:15" x14ac:dyDescent="0.25">
      <c r="B404" s="4" t="str">
        <f>_xlfn.IFNA(INDEX(Data!$B:$B,MATCH(Table1[[#This Row],[Desa/Kelurahan]],Data!$C:$C,0)),"")</f>
        <v>BARONG TONGKOK</v>
      </c>
      <c r="C404" s="1" t="s">
        <v>124</v>
      </c>
      <c r="D404" s="2" t="s">
        <v>75</v>
      </c>
      <c r="E404" s="2" t="s">
        <v>85</v>
      </c>
      <c r="F404" s="2"/>
      <c r="G404" s="2" t="s">
        <v>309</v>
      </c>
      <c r="H404" s="2"/>
      <c r="J404" s="51">
        <v>44837</v>
      </c>
      <c r="K404" s="36">
        <f>IF(Table1[[#This Row],[Tanggal]]="","",YEAR(Table1[[#This Row],[Tanggal]]))</f>
        <v>2022</v>
      </c>
      <c r="L404" s="36">
        <f>IF(Table1[[#This Row],[Tanggal]]="","",YEAR(Table1[[#This Row],[Tanggal]]))</f>
        <v>2022</v>
      </c>
      <c r="M404" s="37" t="str">
        <f>_xlfn.IFNA(INDEX(Data!$D:$D,MATCH(Table1[[#This Row],[Entry Type]],Data!$E:$E,0)),"")</f>
        <v>Lemah</v>
      </c>
      <c r="N404" s="50" t="str">
        <f>IF(Table1[[#This Row],[Tanggal]]="","","Jaringan")</f>
        <v>Jaringan</v>
      </c>
      <c r="O404" s="1"/>
    </row>
    <row r="405" spans="2:15" x14ac:dyDescent="0.25">
      <c r="B405" s="4" t="str">
        <f>_xlfn.IFNA(INDEX(Data!$B:$B,MATCH(Table1[[#This Row],[Desa/Kelurahan]],Data!$C:$C,0)),"")</f>
        <v>BARONG TONGKOK</v>
      </c>
      <c r="C405" s="1" t="s">
        <v>127</v>
      </c>
      <c r="D405" s="2" t="s">
        <v>75</v>
      </c>
      <c r="E405" s="2" t="s">
        <v>85</v>
      </c>
      <c r="F405" s="2"/>
      <c r="G405" s="2" t="s">
        <v>309</v>
      </c>
      <c r="H405" s="2"/>
      <c r="J405" s="51">
        <v>44837</v>
      </c>
      <c r="K405" s="36">
        <f>IF(Table1[[#This Row],[Tanggal]]="","",YEAR(Table1[[#This Row],[Tanggal]]))</f>
        <v>2022</v>
      </c>
      <c r="L405" s="36">
        <f>IF(Table1[[#This Row],[Tanggal]]="","",YEAR(Table1[[#This Row],[Tanggal]]))</f>
        <v>2022</v>
      </c>
      <c r="M405" s="37" t="str">
        <f>_xlfn.IFNA(INDEX(Data!$D:$D,MATCH(Table1[[#This Row],[Entry Type]],Data!$E:$E,0)),"")</f>
        <v>Lemah</v>
      </c>
      <c r="N405" s="50" t="str">
        <f>IF(Table1[[#This Row],[Tanggal]]="","","Jaringan")</f>
        <v>Jaringan</v>
      </c>
      <c r="O405" s="1"/>
    </row>
    <row r="406" spans="2:15" x14ac:dyDescent="0.25">
      <c r="B406" s="4" t="str">
        <f>_xlfn.IFNA(INDEX(Data!$B:$B,MATCH(Table1[[#This Row],[Desa/Kelurahan]],Data!$C:$C,0)),"")</f>
        <v>BARONG TONGKOK</v>
      </c>
      <c r="C406" s="1" t="s">
        <v>126</v>
      </c>
      <c r="D406" s="2" t="s">
        <v>75</v>
      </c>
      <c r="E406" s="2" t="s">
        <v>85</v>
      </c>
      <c r="F406" s="2"/>
      <c r="G406" s="2" t="s">
        <v>309</v>
      </c>
      <c r="H406" s="2"/>
      <c r="J406" s="51">
        <v>44837</v>
      </c>
      <c r="K406" s="36">
        <f>IF(Table1[[#This Row],[Tanggal]]="","",YEAR(Table1[[#This Row],[Tanggal]]))</f>
        <v>2022</v>
      </c>
      <c r="L406" s="36">
        <f>IF(Table1[[#This Row],[Tanggal]]="","",YEAR(Table1[[#This Row],[Tanggal]]))</f>
        <v>2022</v>
      </c>
      <c r="M406" s="37" t="str">
        <f>_xlfn.IFNA(INDEX(Data!$D:$D,MATCH(Table1[[#This Row],[Entry Type]],Data!$E:$E,0)),"")</f>
        <v>Lemah</v>
      </c>
      <c r="N406" s="50" t="str">
        <f>IF(Table1[[#This Row],[Tanggal]]="","","Jaringan")</f>
        <v>Jaringan</v>
      </c>
      <c r="O406" s="1"/>
    </row>
    <row r="407" spans="2:15" x14ac:dyDescent="0.25">
      <c r="B407" s="4" t="str">
        <f>_xlfn.IFNA(INDEX(Data!$B:$B,MATCH(Table1[[#This Row],[Desa/Kelurahan]],Data!$C:$C,0)),"")</f>
        <v>BARONG TONGKOK</v>
      </c>
      <c r="C407" s="1" t="s">
        <v>123</v>
      </c>
      <c r="D407" s="2" t="s">
        <v>75</v>
      </c>
      <c r="E407" s="2" t="s">
        <v>70</v>
      </c>
      <c r="F407" s="2"/>
      <c r="G407" s="2" t="s">
        <v>309</v>
      </c>
      <c r="H407" s="2"/>
      <c r="J407" s="51">
        <v>44837</v>
      </c>
      <c r="K407" s="36">
        <f>IF(Table1[[#This Row],[Tanggal]]="","",YEAR(Table1[[#This Row],[Tanggal]]))</f>
        <v>2022</v>
      </c>
      <c r="L407" s="36">
        <f>IF(Table1[[#This Row],[Tanggal]]="","",YEAR(Table1[[#This Row],[Tanggal]]))</f>
        <v>2022</v>
      </c>
      <c r="M407" s="37" t="str">
        <f>_xlfn.IFNA(INDEX(Data!$D:$D,MATCH(Table1[[#This Row],[Entry Type]],Data!$E:$E,0)),"")</f>
        <v>Coverage</v>
      </c>
      <c r="N407" s="50" t="str">
        <f>IF(Table1[[#This Row],[Tanggal]]="","","Jaringan")</f>
        <v>Jaringan</v>
      </c>
      <c r="O407" s="1"/>
    </row>
    <row r="408" spans="2:15" x14ac:dyDescent="0.25">
      <c r="B408" s="44" t="str">
        <f>_xlfn.IFNA(INDEX(Data!$B:$B,MATCH(Table1[[#This Row],[Desa/Kelurahan]],Data!$C:$C,0)),"")</f>
        <v>BARONG TONGKOK</v>
      </c>
      <c r="C408" s="1" t="s">
        <v>118</v>
      </c>
      <c r="D408" s="2" t="s">
        <v>75</v>
      </c>
      <c r="E408" s="2" t="s">
        <v>70</v>
      </c>
      <c r="F408" s="2"/>
      <c r="G408" s="2" t="s">
        <v>309</v>
      </c>
      <c r="H408" s="2" t="s">
        <v>310</v>
      </c>
      <c r="J408" s="51">
        <v>44837</v>
      </c>
      <c r="K408" s="36">
        <f>IF(Table1[[#This Row],[Tanggal]]="","",YEAR(Table1[[#This Row],[Tanggal]]))</f>
        <v>2022</v>
      </c>
      <c r="L408" s="36">
        <f>IF(Table1[[#This Row],[Tanggal]]="","",YEAR(Table1[[#This Row],[Tanggal]]))</f>
        <v>2022</v>
      </c>
      <c r="M408" s="37" t="str">
        <f>_xlfn.IFNA(INDEX(Data!$D:$D,MATCH(Table1[[#This Row],[Entry Type]],Data!$E:$E,0)),"")</f>
        <v>Coverage</v>
      </c>
      <c r="N408" s="50" t="str">
        <f>IF(Table1[[#This Row],[Tanggal]]="","","Jaringan")</f>
        <v>Jaringan</v>
      </c>
      <c r="O408" s="1"/>
    </row>
    <row r="409" spans="2:15" x14ac:dyDescent="0.25">
      <c r="B409" s="4" t="str">
        <f>_xlfn.IFNA(INDEX(Data!$B:$B,MATCH(Table1[[#This Row],[Desa/Kelurahan]],Data!$C:$C,0)),"")</f>
        <v>BARONG TONGKOK</v>
      </c>
      <c r="C409" s="1" t="s">
        <v>116</v>
      </c>
      <c r="D409" s="2" t="s">
        <v>75</v>
      </c>
      <c r="E409" s="2" t="s">
        <v>70</v>
      </c>
      <c r="F409" s="2"/>
      <c r="G409" s="2" t="s">
        <v>309</v>
      </c>
      <c r="H409" s="2"/>
      <c r="J409" s="51">
        <v>44837</v>
      </c>
      <c r="K409" s="36">
        <f>IF(Table1[[#This Row],[Tanggal]]="","",YEAR(Table1[[#This Row],[Tanggal]]))</f>
        <v>2022</v>
      </c>
      <c r="L409" s="36">
        <f>IF(Table1[[#This Row],[Tanggal]]="","",YEAR(Table1[[#This Row],[Tanggal]]))</f>
        <v>2022</v>
      </c>
      <c r="M409" s="37" t="str">
        <f>_xlfn.IFNA(INDEX(Data!$D:$D,MATCH(Table1[[#This Row],[Entry Type]],Data!$E:$E,0)),"")</f>
        <v>Coverage</v>
      </c>
      <c r="N409" s="50" t="str">
        <f>IF(Table1[[#This Row],[Tanggal]]="","","Jaringan")</f>
        <v>Jaringan</v>
      </c>
      <c r="O409" s="1"/>
    </row>
    <row r="410" spans="2:15" x14ac:dyDescent="0.25">
      <c r="B410" s="4" t="str">
        <f>_xlfn.IFNA(INDEX(Data!$B:$B,MATCH(Table1[[#This Row],[Desa/Kelurahan]],Data!$C:$C,0)),"")</f>
        <v>BARONG TONGKOK</v>
      </c>
      <c r="C410" s="1" t="s">
        <v>121</v>
      </c>
      <c r="D410" s="2" t="s">
        <v>75</v>
      </c>
      <c r="E410" s="2" t="s">
        <v>70</v>
      </c>
      <c r="F410" s="2"/>
      <c r="G410" s="2" t="s">
        <v>309</v>
      </c>
      <c r="H410" s="2"/>
      <c r="J410" s="51">
        <v>44837</v>
      </c>
      <c r="K410" s="36">
        <f>IF(Table1[[#This Row],[Tanggal]]="","",YEAR(Table1[[#This Row],[Tanggal]]))</f>
        <v>2022</v>
      </c>
      <c r="L410" s="36">
        <f>IF(Table1[[#This Row],[Tanggal]]="","",YEAR(Table1[[#This Row],[Tanggal]]))</f>
        <v>2022</v>
      </c>
      <c r="M410" s="37" t="str">
        <f>_xlfn.IFNA(INDEX(Data!$D:$D,MATCH(Table1[[#This Row],[Entry Type]],Data!$E:$E,0)),"")</f>
        <v>Coverage</v>
      </c>
      <c r="N410" s="50" t="str">
        <f>IF(Table1[[#This Row],[Tanggal]]="","","Jaringan")</f>
        <v>Jaringan</v>
      </c>
      <c r="O410" s="1"/>
    </row>
    <row r="411" spans="2:15" x14ac:dyDescent="0.25">
      <c r="B411" s="4" t="str">
        <f>_xlfn.IFNA(INDEX(Data!$B:$B,MATCH(Table1[[#This Row],[Desa/Kelurahan]],Data!$C:$C,0)),"")</f>
        <v>BARONG TONGKOK</v>
      </c>
      <c r="C411" s="1" t="s">
        <v>119</v>
      </c>
      <c r="D411" s="2" t="s">
        <v>75</v>
      </c>
      <c r="E411" s="2" t="s">
        <v>70</v>
      </c>
      <c r="F411" s="2"/>
      <c r="G411" s="2" t="s">
        <v>309</v>
      </c>
      <c r="H411" s="2"/>
      <c r="J411" s="51">
        <v>44837</v>
      </c>
      <c r="K411" s="36">
        <f>IF(Table1[[#This Row],[Tanggal]]="","",YEAR(Table1[[#This Row],[Tanggal]]))</f>
        <v>2022</v>
      </c>
      <c r="L411" s="36">
        <f>IF(Table1[[#This Row],[Tanggal]]="","",YEAR(Table1[[#This Row],[Tanggal]]))</f>
        <v>2022</v>
      </c>
      <c r="M411" s="37" t="str">
        <f>_xlfn.IFNA(INDEX(Data!$D:$D,MATCH(Table1[[#This Row],[Entry Type]],Data!$E:$E,0)),"")</f>
        <v>Coverage</v>
      </c>
      <c r="N411" s="50" t="str">
        <f>IF(Table1[[#This Row],[Tanggal]]="","","Jaringan")</f>
        <v>Jaringan</v>
      </c>
      <c r="O411" s="1"/>
    </row>
    <row r="412" spans="2:15" x14ac:dyDescent="0.25">
      <c r="B412" s="4" t="str">
        <f>_xlfn.IFNA(INDEX(Data!$B:$B,MATCH(Table1[[#This Row],[Desa/Kelurahan]],Data!$C:$C,0)),"")</f>
        <v>SEKOLAQ DARAT</v>
      </c>
      <c r="C412" s="1" t="s">
        <v>15</v>
      </c>
      <c r="D412" s="2" t="s">
        <v>75</v>
      </c>
      <c r="E412" s="2" t="s">
        <v>70</v>
      </c>
      <c r="F412" s="2"/>
      <c r="G412" s="2" t="s">
        <v>309</v>
      </c>
      <c r="H412" s="2"/>
      <c r="J412" s="51">
        <v>44837</v>
      </c>
      <c r="K412" s="36">
        <f>IF(Table1[[#This Row],[Tanggal]]="","",YEAR(Table1[[#This Row],[Tanggal]]))</f>
        <v>2022</v>
      </c>
      <c r="L412" s="36">
        <f>IF(Table1[[#This Row],[Tanggal]]="","",YEAR(Table1[[#This Row],[Tanggal]]))</f>
        <v>2022</v>
      </c>
      <c r="M412" s="37" t="str">
        <f>_xlfn.IFNA(INDEX(Data!$D:$D,MATCH(Table1[[#This Row],[Entry Type]],Data!$E:$E,0)),"")</f>
        <v>Coverage</v>
      </c>
      <c r="N412" s="50" t="str">
        <f>IF(Table1[[#This Row],[Tanggal]]="","","Jaringan")</f>
        <v>Jaringan</v>
      </c>
      <c r="O412" s="1"/>
    </row>
    <row r="413" spans="2:15" x14ac:dyDescent="0.25">
      <c r="B413" s="4" t="str">
        <f>_xlfn.IFNA(INDEX(Data!$B:$B,MATCH(Table1[[#This Row],[Desa/Kelurahan]],Data!$C:$C,0)),"")</f>
        <v>SEKOLAQ DARAT</v>
      </c>
      <c r="C413" s="1" t="s">
        <v>262</v>
      </c>
      <c r="D413" s="2" t="s">
        <v>75</v>
      </c>
      <c r="E413" s="2" t="s">
        <v>70</v>
      </c>
      <c r="F413" s="2"/>
      <c r="G413" s="2" t="s">
        <v>309</v>
      </c>
      <c r="H413" s="2"/>
      <c r="J413" s="51">
        <v>44837</v>
      </c>
      <c r="K413" s="36">
        <f>IF(Table1[[#This Row],[Tanggal]]="","",YEAR(Table1[[#This Row],[Tanggal]]))</f>
        <v>2022</v>
      </c>
      <c r="L413" s="36">
        <f>IF(Table1[[#This Row],[Tanggal]]="","",YEAR(Table1[[#This Row],[Tanggal]]))</f>
        <v>2022</v>
      </c>
      <c r="M413" s="37" t="str">
        <f>_xlfn.IFNA(INDEX(Data!$D:$D,MATCH(Table1[[#This Row],[Entry Type]],Data!$E:$E,0)),"")</f>
        <v>Coverage</v>
      </c>
      <c r="N413" s="50" t="str">
        <f>IF(Table1[[#This Row],[Tanggal]]="","","Jaringan")</f>
        <v>Jaringan</v>
      </c>
      <c r="O413" s="1"/>
    </row>
    <row r="414" spans="2:15" x14ac:dyDescent="0.25">
      <c r="B414" s="4" t="str">
        <f>_xlfn.IFNA(INDEX(Data!$B:$B,MATCH(Table1[[#This Row],[Desa/Kelurahan]],Data!$C:$C,0)),"")</f>
        <v>SEKOLAQ DARAT</v>
      </c>
      <c r="C414" s="1" t="s">
        <v>268</v>
      </c>
      <c r="D414" s="2" t="s">
        <v>75</v>
      </c>
      <c r="E414" s="2" t="s">
        <v>70</v>
      </c>
      <c r="F414" s="2"/>
      <c r="G414" s="2" t="s">
        <v>309</v>
      </c>
      <c r="H414" s="2"/>
      <c r="J414" s="51">
        <v>44837</v>
      </c>
      <c r="K414" s="36">
        <f>IF(Table1[[#This Row],[Tanggal]]="","",YEAR(Table1[[#This Row],[Tanggal]]))</f>
        <v>2022</v>
      </c>
      <c r="L414" s="36">
        <f>IF(Table1[[#This Row],[Tanggal]]="","",YEAR(Table1[[#This Row],[Tanggal]]))</f>
        <v>2022</v>
      </c>
      <c r="M414" s="37" t="str">
        <f>_xlfn.IFNA(INDEX(Data!$D:$D,MATCH(Table1[[#This Row],[Entry Type]],Data!$E:$E,0)),"")</f>
        <v>Coverage</v>
      </c>
      <c r="N414" s="50" t="str">
        <f>IF(Table1[[#This Row],[Tanggal]]="","","Jaringan")</f>
        <v>Jaringan</v>
      </c>
      <c r="O414" s="1"/>
    </row>
    <row r="415" spans="2:15" x14ac:dyDescent="0.25">
      <c r="B415" s="4" t="str">
        <f>_xlfn.IFNA(INDEX(Data!$B:$B,MATCH(Table1[[#This Row],[Desa/Kelurahan]],Data!$C:$C,0)),"")</f>
        <v>SEKOLAQ DARAT</v>
      </c>
      <c r="C415" s="1" t="s">
        <v>264</v>
      </c>
      <c r="D415" s="2" t="s">
        <v>75</v>
      </c>
      <c r="E415" s="2" t="s">
        <v>85</v>
      </c>
      <c r="F415" s="2"/>
      <c r="G415" s="2" t="s">
        <v>309</v>
      </c>
      <c r="H415" s="2"/>
      <c r="J415" s="51">
        <v>44837</v>
      </c>
      <c r="K415" s="36">
        <f>IF(Table1[[#This Row],[Tanggal]]="","",YEAR(Table1[[#This Row],[Tanggal]]))</f>
        <v>2022</v>
      </c>
      <c r="L415" s="36">
        <f>IF(Table1[[#This Row],[Tanggal]]="","",YEAR(Table1[[#This Row],[Tanggal]]))</f>
        <v>2022</v>
      </c>
      <c r="M415" s="37" t="str">
        <f>_xlfn.IFNA(INDEX(Data!$D:$D,MATCH(Table1[[#This Row],[Entry Type]],Data!$E:$E,0)),"")</f>
        <v>Lemah</v>
      </c>
      <c r="N415" s="50" t="str">
        <f>IF(Table1[[#This Row],[Tanggal]]="","","Jaringan")</f>
        <v>Jaringan</v>
      </c>
      <c r="O415" s="1"/>
    </row>
    <row r="416" spans="2:15" x14ac:dyDescent="0.25">
      <c r="B416" s="4" t="str">
        <f>_xlfn.IFNA(INDEX(Data!$B:$B,MATCH(Table1[[#This Row],[Desa/Kelurahan]],Data!$C:$C,0)),"")</f>
        <v>SEKOLAQ DARAT</v>
      </c>
      <c r="C416" s="1" t="s">
        <v>263</v>
      </c>
      <c r="D416" s="2" t="s">
        <v>75</v>
      </c>
      <c r="E416" s="2" t="s">
        <v>70</v>
      </c>
      <c r="F416" s="2"/>
      <c r="G416" s="2" t="s">
        <v>309</v>
      </c>
      <c r="H416" s="2"/>
      <c r="J416" s="51">
        <v>44837</v>
      </c>
      <c r="K416" s="36">
        <f>IF(Table1[[#This Row],[Tanggal]]="","",YEAR(Table1[[#This Row],[Tanggal]]))</f>
        <v>2022</v>
      </c>
      <c r="L416" s="36">
        <f>IF(Table1[[#This Row],[Tanggal]]="","",YEAR(Table1[[#This Row],[Tanggal]]))</f>
        <v>2022</v>
      </c>
      <c r="M416" s="37" t="str">
        <f>_xlfn.IFNA(INDEX(Data!$D:$D,MATCH(Table1[[#This Row],[Entry Type]],Data!$E:$E,0)),"")</f>
        <v>Coverage</v>
      </c>
      <c r="N416" s="50" t="str">
        <f>IF(Table1[[#This Row],[Tanggal]]="","","Jaringan")</f>
        <v>Jaringan</v>
      </c>
      <c r="O416" s="1"/>
    </row>
    <row r="417" spans="2:15" x14ac:dyDescent="0.25">
      <c r="B417" s="4" t="str">
        <f>_xlfn.IFNA(INDEX(Data!$B:$B,MATCH(Table1[[#This Row],[Desa/Kelurahan]],Data!$C:$C,0)),"")</f>
        <v>SEKOLAQ DARAT</v>
      </c>
      <c r="C417" s="1" t="s">
        <v>265</v>
      </c>
      <c r="D417" s="2" t="s">
        <v>75</v>
      </c>
      <c r="E417" s="2" t="s">
        <v>70</v>
      </c>
      <c r="F417" s="2"/>
      <c r="G417" s="2" t="s">
        <v>309</v>
      </c>
      <c r="H417" s="2"/>
      <c r="J417" s="51">
        <v>44837</v>
      </c>
      <c r="K417" s="36">
        <f>IF(Table1[[#This Row],[Tanggal]]="","",YEAR(Table1[[#This Row],[Tanggal]]))</f>
        <v>2022</v>
      </c>
      <c r="L417" s="36">
        <f>IF(Table1[[#This Row],[Tanggal]]="","",YEAR(Table1[[#This Row],[Tanggal]]))</f>
        <v>2022</v>
      </c>
      <c r="M417" s="37" t="str">
        <f>_xlfn.IFNA(INDEX(Data!$D:$D,MATCH(Table1[[#This Row],[Entry Type]],Data!$E:$E,0)),"")</f>
        <v>Coverage</v>
      </c>
      <c r="N417" s="50" t="str">
        <f>IF(Table1[[#This Row],[Tanggal]]="","","Jaringan")</f>
        <v>Jaringan</v>
      </c>
      <c r="O417" s="1"/>
    </row>
    <row r="418" spans="2:15" x14ac:dyDescent="0.25">
      <c r="B418" s="4" t="str">
        <f>_xlfn.IFNA(INDEX(Data!$B:$B,MATCH(Table1[[#This Row],[Desa/Kelurahan]],Data!$C:$C,0)),"")</f>
        <v>SEKOLAQ DARAT</v>
      </c>
      <c r="C418" s="1" t="s">
        <v>266</v>
      </c>
      <c r="D418" s="2" t="s">
        <v>75</v>
      </c>
      <c r="E418" s="2" t="s">
        <v>70</v>
      </c>
      <c r="F418" s="2"/>
      <c r="G418" s="2" t="s">
        <v>309</v>
      </c>
      <c r="H418" s="2"/>
      <c r="J418" s="51">
        <v>44837</v>
      </c>
      <c r="K418" s="36">
        <f>IF(Table1[[#This Row],[Tanggal]]="","",YEAR(Table1[[#This Row],[Tanggal]]))</f>
        <v>2022</v>
      </c>
      <c r="L418" s="36">
        <f>IF(Table1[[#This Row],[Tanggal]]="","",YEAR(Table1[[#This Row],[Tanggal]]))</f>
        <v>2022</v>
      </c>
      <c r="M418" s="37" t="str">
        <f>_xlfn.IFNA(INDEX(Data!$D:$D,MATCH(Table1[[#This Row],[Entry Type]],Data!$E:$E,0)),"")</f>
        <v>Coverage</v>
      </c>
      <c r="N418" s="50" t="str">
        <f>IF(Table1[[#This Row],[Tanggal]]="","","Jaringan")</f>
        <v>Jaringan</v>
      </c>
      <c r="O418" s="1"/>
    </row>
    <row r="419" spans="2:15" x14ac:dyDescent="0.25">
      <c r="B419" s="4" t="str">
        <f>_xlfn.IFNA(INDEX(Data!$B:$B,MATCH(Table1[[#This Row],[Desa/Kelurahan]],Data!$C:$C,0)),"")</f>
        <v>SEKOLAQ DARAT</v>
      </c>
      <c r="C419" s="1" t="s">
        <v>267</v>
      </c>
      <c r="D419" s="2" t="s">
        <v>75</v>
      </c>
      <c r="E419" s="2" t="s">
        <v>70</v>
      </c>
      <c r="F419" s="2"/>
      <c r="G419" s="2" t="s">
        <v>309</v>
      </c>
      <c r="H419" s="2"/>
      <c r="J419" s="51">
        <v>44837</v>
      </c>
      <c r="K419" s="36">
        <f>IF(Table1[[#This Row],[Tanggal]]="","",YEAR(Table1[[#This Row],[Tanggal]]))</f>
        <v>2022</v>
      </c>
      <c r="L419" s="36">
        <f>IF(Table1[[#This Row],[Tanggal]]="","",YEAR(Table1[[#This Row],[Tanggal]]))</f>
        <v>2022</v>
      </c>
      <c r="M419" s="37" t="str">
        <f>_xlfn.IFNA(INDEX(Data!$D:$D,MATCH(Table1[[#This Row],[Entry Type]],Data!$E:$E,0)),"")</f>
        <v>Coverage</v>
      </c>
      <c r="N419" s="50" t="str">
        <f>IF(Table1[[#This Row],[Tanggal]]="","","Jaringan")</f>
        <v>Jaringan</v>
      </c>
      <c r="O419" s="1"/>
    </row>
    <row r="420" spans="2:15" x14ac:dyDescent="0.25">
      <c r="B420" s="4" t="str">
        <f>_xlfn.IFNA(INDEX(Data!$B:$B,MATCH(Table1[[#This Row],[Desa/Kelurahan]],Data!$C:$C,0)),"")</f>
        <v>MELAK</v>
      </c>
      <c r="C420" s="1" t="s">
        <v>210</v>
      </c>
      <c r="D420" s="2" t="s">
        <v>75</v>
      </c>
      <c r="E420" s="2" t="s">
        <v>85</v>
      </c>
      <c r="F420" s="2"/>
      <c r="G420" s="2" t="s">
        <v>309</v>
      </c>
      <c r="H420" s="2"/>
      <c r="J420" s="51">
        <v>44837</v>
      </c>
      <c r="K420" s="36">
        <f>IF(Table1[[#This Row],[Tanggal]]="","",YEAR(Table1[[#This Row],[Tanggal]]))</f>
        <v>2022</v>
      </c>
      <c r="L420" s="36">
        <f>IF(Table1[[#This Row],[Tanggal]]="","",YEAR(Table1[[#This Row],[Tanggal]]))</f>
        <v>2022</v>
      </c>
      <c r="M420" s="37" t="str">
        <f>_xlfn.IFNA(INDEX(Data!$D:$D,MATCH(Table1[[#This Row],[Entry Type]],Data!$E:$E,0)),"")</f>
        <v>Lemah</v>
      </c>
      <c r="N420" s="50" t="str">
        <f>IF(Table1[[#This Row],[Tanggal]]="","","Jaringan")</f>
        <v>Jaringan</v>
      </c>
      <c r="O420" s="1"/>
    </row>
    <row r="421" spans="2:15" x14ac:dyDescent="0.25">
      <c r="B421" s="4" t="str">
        <f>_xlfn.IFNA(INDEX(Data!$B:$B,MATCH(Table1[[#This Row],[Desa/Kelurahan]],Data!$C:$C,0)),"")</f>
        <v>MELAK</v>
      </c>
      <c r="C421" s="1" t="s">
        <v>206</v>
      </c>
      <c r="D421" s="2" t="s">
        <v>75</v>
      </c>
      <c r="E421" s="2" t="s">
        <v>85</v>
      </c>
      <c r="F421" s="2"/>
      <c r="G421" s="2" t="s">
        <v>309</v>
      </c>
      <c r="H421" s="2"/>
      <c r="J421" s="51">
        <v>44837</v>
      </c>
      <c r="K421" s="36">
        <f>IF(Table1[[#This Row],[Tanggal]]="","",YEAR(Table1[[#This Row],[Tanggal]]))</f>
        <v>2022</v>
      </c>
      <c r="L421" s="36">
        <f>IF(Table1[[#This Row],[Tanggal]]="","",YEAR(Table1[[#This Row],[Tanggal]]))</f>
        <v>2022</v>
      </c>
      <c r="M421" s="37" t="str">
        <f>_xlfn.IFNA(INDEX(Data!$D:$D,MATCH(Table1[[#This Row],[Entry Type]],Data!$E:$E,0)),"")</f>
        <v>Lemah</v>
      </c>
      <c r="N421" s="50" t="str">
        <f>IF(Table1[[#This Row],[Tanggal]]="","","Jaringan")</f>
        <v>Jaringan</v>
      </c>
      <c r="O421" s="1"/>
    </row>
    <row r="422" spans="2:15" x14ac:dyDescent="0.25">
      <c r="B422" s="4" t="str">
        <f>_xlfn.IFNA(INDEX(Data!$B:$B,MATCH(Table1[[#This Row],[Desa/Kelurahan]],Data!$C:$C,0)),"")</f>
        <v>MELAK</v>
      </c>
      <c r="C422" s="1" t="s">
        <v>207</v>
      </c>
      <c r="D422" s="2" t="s">
        <v>75</v>
      </c>
      <c r="E422" s="2" t="s">
        <v>70</v>
      </c>
      <c r="F422" s="2"/>
      <c r="G422" s="2" t="s">
        <v>309</v>
      </c>
      <c r="H422" s="2"/>
      <c r="J422" s="51">
        <v>44837</v>
      </c>
      <c r="K422" s="36">
        <f>IF(Table1[[#This Row],[Tanggal]]="","",YEAR(Table1[[#This Row],[Tanggal]]))</f>
        <v>2022</v>
      </c>
      <c r="L422" s="36">
        <f>IF(Table1[[#This Row],[Tanggal]]="","",YEAR(Table1[[#This Row],[Tanggal]]))</f>
        <v>2022</v>
      </c>
      <c r="M422" s="37" t="str">
        <f>_xlfn.IFNA(INDEX(Data!$D:$D,MATCH(Table1[[#This Row],[Entry Type]],Data!$E:$E,0)),"")</f>
        <v>Coverage</v>
      </c>
      <c r="N422" s="50" t="str">
        <f>IF(Table1[[#This Row],[Tanggal]]="","","Jaringan")</f>
        <v>Jaringan</v>
      </c>
      <c r="O422" s="1"/>
    </row>
    <row r="423" spans="2:15" x14ac:dyDescent="0.25">
      <c r="B423" s="4" t="str">
        <f>_xlfn.IFNA(INDEX(Data!$B:$B,MATCH(Table1[[#This Row],[Desa/Kelurahan]],Data!$C:$C,0)),"")</f>
        <v>MELAK</v>
      </c>
      <c r="C423" s="1" t="s">
        <v>208</v>
      </c>
      <c r="D423" s="2" t="s">
        <v>75</v>
      </c>
      <c r="E423" s="2" t="s">
        <v>70</v>
      </c>
      <c r="F423" s="2"/>
      <c r="G423" s="2" t="s">
        <v>309</v>
      </c>
      <c r="H423" s="2"/>
      <c r="J423" s="51">
        <v>44837</v>
      </c>
      <c r="K423" s="36">
        <f>IF(Table1[[#This Row],[Tanggal]]="","",YEAR(Table1[[#This Row],[Tanggal]]))</f>
        <v>2022</v>
      </c>
      <c r="L423" s="36">
        <f>IF(Table1[[#This Row],[Tanggal]]="","",YEAR(Table1[[#This Row],[Tanggal]]))</f>
        <v>2022</v>
      </c>
      <c r="M423" s="37" t="str">
        <f>_xlfn.IFNA(INDEX(Data!$D:$D,MATCH(Table1[[#This Row],[Entry Type]],Data!$E:$E,0)),"")</f>
        <v>Coverage</v>
      </c>
      <c r="N423" s="50" t="str">
        <f>IF(Table1[[#This Row],[Tanggal]]="","","Jaringan")</f>
        <v>Jaringan</v>
      </c>
      <c r="O423" s="1"/>
    </row>
    <row r="424" spans="2:15" x14ac:dyDescent="0.25">
      <c r="B424" s="4" t="str">
        <f>_xlfn.IFNA(INDEX(Data!$B:$B,MATCH(Table1[[#This Row],[Desa/Kelurahan]],Data!$C:$C,0)),"")</f>
        <v>MELAK</v>
      </c>
      <c r="C424" s="1" t="s">
        <v>205</v>
      </c>
      <c r="D424" s="2" t="s">
        <v>75</v>
      </c>
      <c r="E424" s="2" t="s">
        <v>85</v>
      </c>
      <c r="F424" s="2"/>
      <c r="G424" s="2" t="s">
        <v>309</v>
      </c>
      <c r="H424" s="2"/>
      <c r="J424" s="51">
        <v>44837</v>
      </c>
      <c r="K424" s="36">
        <f>IF(Table1[[#This Row],[Tanggal]]="","",YEAR(Table1[[#This Row],[Tanggal]]))</f>
        <v>2022</v>
      </c>
      <c r="L424" s="36">
        <f>IF(Table1[[#This Row],[Tanggal]]="","",YEAR(Table1[[#This Row],[Tanggal]]))</f>
        <v>2022</v>
      </c>
      <c r="M424" s="37" t="str">
        <f>_xlfn.IFNA(INDEX(Data!$D:$D,MATCH(Table1[[#This Row],[Entry Type]],Data!$E:$E,0)),"")</f>
        <v>Lemah</v>
      </c>
      <c r="N424" s="50" t="str">
        <f>IF(Table1[[#This Row],[Tanggal]]="","","Jaringan")</f>
        <v>Jaringan</v>
      </c>
      <c r="O424" s="1"/>
    </row>
    <row r="425" spans="2:15" x14ac:dyDescent="0.25">
      <c r="B425" s="4" t="str">
        <f>_xlfn.IFNA(INDEX(Data!$B:$B,MATCH(Table1[[#This Row],[Desa/Kelurahan]],Data!$C:$C,0)),"")</f>
        <v>MELAK</v>
      </c>
      <c r="C425" s="1" t="s">
        <v>209</v>
      </c>
      <c r="D425" s="2" t="s">
        <v>75</v>
      </c>
      <c r="E425" s="2" t="s">
        <v>85</v>
      </c>
      <c r="F425" s="2"/>
      <c r="G425" s="2" t="s">
        <v>309</v>
      </c>
      <c r="H425" s="2"/>
      <c r="J425" s="51">
        <v>44837</v>
      </c>
      <c r="K425" s="36">
        <f>IF(Table1[[#This Row],[Tanggal]]="","",YEAR(Table1[[#This Row],[Tanggal]]))</f>
        <v>2022</v>
      </c>
      <c r="L425" s="36">
        <f>IF(Table1[[#This Row],[Tanggal]]="","",YEAR(Table1[[#This Row],[Tanggal]]))</f>
        <v>2022</v>
      </c>
      <c r="M425" s="37" t="str">
        <f>_xlfn.IFNA(INDEX(Data!$D:$D,MATCH(Table1[[#This Row],[Entry Type]],Data!$E:$E,0)),"")</f>
        <v>Lemah</v>
      </c>
      <c r="N425" s="50" t="str">
        <f>IF(Table1[[#This Row],[Tanggal]]="","","Jaringan")</f>
        <v>Jaringan</v>
      </c>
      <c r="O425" s="1"/>
    </row>
    <row r="426" spans="2:15" x14ac:dyDescent="0.25">
      <c r="B426" s="4" t="str">
        <f>_xlfn.IFNA(INDEX(Data!$B:$B,MATCH(Table1[[#This Row],[Desa/Kelurahan]],Data!$C:$C,0)),"")</f>
        <v>LINGGANG BIGUNG</v>
      </c>
      <c r="C426" s="1" t="s">
        <v>191</v>
      </c>
      <c r="D426" s="2" t="s">
        <v>75</v>
      </c>
      <c r="E426" s="2" t="s">
        <v>85</v>
      </c>
      <c r="F426" s="2"/>
      <c r="G426" s="2" t="s">
        <v>309</v>
      </c>
      <c r="H426" s="2"/>
      <c r="J426" s="51">
        <v>44837</v>
      </c>
      <c r="K426" s="36">
        <f>IF(Table1[[#This Row],[Tanggal]]="","",YEAR(Table1[[#This Row],[Tanggal]]))</f>
        <v>2022</v>
      </c>
      <c r="L426" s="36">
        <f>IF(Table1[[#This Row],[Tanggal]]="","",YEAR(Table1[[#This Row],[Tanggal]]))</f>
        <v>2022</v>
      </c>
      <c r="M426" s="37" t="str">
        <f>_xlfn.IFNA(INDEX(Data!$D:$D,MATCH(Table1[[#This Row],[Entry Type]],Data!$E:$E,0)),"")</f>
        <v>Lemah</v>
      </c>
      <c r="N426" s="50" t="str">
        <f>IF(Table1[[#This Row],[Tanggal]]="","","Jaringan")</f>
        <v>Jaringan</v>
      </c>
      <c r="O426" s="1"/>
    </row>
    <row r="427" spans="2:15" x14ac:dyDescent="0.25">
      <c r="B427" s="4" t="str">
        <f>_xlfn.IFNA(INDEX(Data!$B:$B,MATCH(Table1[[#This Row],[Desa/Kelurahan]],Data!$C:$C,0)),"")</f>
        <v>LINGGANG BIGUNG</v>
      </c>
      <c r="C427" s="1" t="s">
        <v>184</v>
      </c>
      <c r="D427" s="2" t="s">
        <v>75</v>
      </c>
      <c r="E427" s="2" t="s">
        <v>70</v>
      </c>
      <c r="F427" s="2"/>
      <c r="G427" s="2" t="s">
        <v>309</v>
      </c>
      <c r="H427" s="2"/>
      <c r="J427" s="51">
        <v>44837</v>
      </c>
      <c r="K427" s="36">
        <f>IF(Table1[[#This Row],[Tanggal]]="","",YEAR(Table1[[#This Row],[Tanggal]]))</f>
        <v>2022</v>
      </c>
      <c r="L427" s="36">
        <f>IF(Table1[[#This Row],[Tanggal]]="","",YEAR(Table1[[#This Row],[Tanggal]]))</f>
        <v>2022</v>
      </c>
      <c r="M427" s="37" t="str">
        <f>_xlfn.IFNA(INDEX(Data!$D:$D,MATCH(Table1[[#This Row],[Entry Type]],Data!$E:$E,0)),"")</f>
        <v>Coverage</v>
      </c>
      <c r="N427" s="50" t="str">
        <f>IF(Table1[[#This Row],[Tanggal]]="","","Jaringan")</f>
        <v>Jaringan</v>
      </c>
      <c r="O427" s="1"/>
    </row>
    <row r="428" spans="2:15" x14ac:dyDescent="0.25">
      <c r="B428" s="4" t="str">
        <f>_xlfn.IFNA(INDEX(Data!$B:$B,MATCH(Table1[[#This Row],[Desa/Kelurahan]],Data!$C:$C,0)),"")</f>
        <v>LINGGANG BIGUNG</v>
      </c>
      <c r="C428" s="1" t="s">
        <v>190</v>
      </c>
      <c r="D428" s="2" t="s">
        <v>92</v>
      </c>
      <c r="E428" s="2" t="s">
        <v>92</v>
      </c>
      <c r="F428" s="2"/>
      <c r="G428" s="2" t="s">
        <v>309</v>
      </c>
      <c r="H428" s="2"/>
      <c r="J428" s="51">
        <v>44837</v>
      </c>
      <c r="K428" s="36">
        <f>IF(Table1[[#This Row],[Tanggal]]="","",YEAR(Table1[[#This Row],[Tanggal]]))</f>
        <v>2022</v>
      </c>
      <c r="L428" s="36">
        <f>IF(Table1[[#This Row],[Tanggal]]="","",YEAR(Table1[[#This Row],[Tanggal]]))</f>
        <v>2022</v>
      </c>
      <c r="M428" s="37" t="str">
        <f>_xlfn.IFNA(INDEX(Data!$D:$D,MATCH(Table1[[#This Row],[Entry Type]],Data!$E:$E,0)),"")</f>
        <v>Blankspot</v>
      </c>
      <c r="N428" s="50" t="str">
        <f>IF(Table1[[#This Row],[Tanggal]]="","","Jaringan")</f>
        <v>Jaringan</v>
      </c>
      <c r="O428" s="1"/>
    </row>
    <row r="429" spans="2:15" x14ac:dyDescent="0.25">
      <c r="B429" s="4" t="str">
        <f>_xlfn.IFNA(INDEX(Data!$B:$B,MATCH(Table1[[#This Row],[Desa/Kelurahan]],Data!$C:$C,0)),"")</f>
        <v>LINGGANG BIGUNG</v>
      </c>
      <c r="C429" s="1" t="s">
        <v>17</v>
      </c>
      <c r="D429" s="2" t="s">
        <v>75</v>
      </c>
      <c r="E429" s="2" t="s">
        <v>70</v>
      </c>
      <c r="F429" s="2"/>
      <c r="G429" s="2" t="s">
        <v>309</v>
      </c>
      <c r="H429" s="2"/>
      <c r="J429" s="51">
        <v>44837</v>
      </c>
      <c r="K429" s="36">
        <f>IF(Table1[[#This Row],[Tanggal]]="","",YEAR(Table1[[#This Row],[Tanggal]]))</f>
        <v>2022</v>
      </c>
      <c r="L429" s="36">
        <f>IF(Table1[[#This Row],[Tanggal]]="","",YEAR(Table1[[#This Row],[Tanggal]]))</f>
        <v>2022</v>
      </c>
      <c r="M429" s="37" t="str">
        <f>_xlfn.IFNA(INDEX(Data!$D:$D,MATCH(Table1[[#This Row],[Entry Type]],Data!$E:$E,0)),"")</f>
        <v>Coverage</v>
      </c>
      <c r="N429" s="50" t="str">
        <f>IF(Table1[[#This Row],[Tanggal]]="","","Jaringan")</f>
        <v>Jaringan</v>
      </c>
      <c r="O429" s="1"/>
    </row>
    <row r="430" spans="2:15" x14ac:dyDescent="0.25">
      <c r="B430" s="4" t="str">
        <f>_xlfn.IFNA(INDEX(Data!$B:$B,MATCH(Table1[[#This Row],[Desa/Kelurahan]],Data!$C:$C,0)),"")</f>
        <v>LINGGANG BIGUNG</v>
      </c>
      <c r="C430" s="1" t="s">
        <v>192</v>
      </c>
      <c r="D430" s="2" t="s">
        <v>75</v>
      </c>
      <c r="E430" s="2" t="s">
        <v>85</v>
      </c>
      <c r="F430" s="2"/>
      <c r="G430" s="2" t="s">
        <v>309</v>
      </c>
      <c r="H430" s="2"/>
      <c r="J430" s="51">
        <v>44837</v>
      </c>
      <c r="K430" s="36">
        <f>IF(Table1[[#This Row],[Tanggal]]="","",YEAR(Table1[[#This Row],[Tanggal]]))</f>
        <v>2022</v>
      </c>
      <c r="L430" s="36">
        <f>IF(Table1[[#This Row],[Tanggal]]="","",YEAR(Table1[[#This Row],[Tanggal]]))</f>
        <v>2022</v>
      </c>
      <c r="M430" s="37" t="str">
        <f>_xlfn.IFNA(INDEX(Data!$D:$D,MATCH(Table1[[#This Row],[Entry Type]],Data!$E:$E,0)),"")</f>
        <v>Lemah</v>
      </c>
      <c r="N430" s="50" t="str">
        <f>IF(Table1[[#This Row],[Tanggal]]="","","Jaringan")</f>
        <v>Jaringan</v>
      </c>
      <c r="O430" s="1"/>
    </row>
    <row r="431" spans="2:15" x14ac:dyDescent="0.25">
      <c r="B431" s="4" t="str">
        <f>_xlfn.IFNA(INDEX(Data!$B:$B,MATCH(Table1[[#This Row],[Desa/Kelurahan]],Data!$C:$C,0)),"")</f>
        <v>LINGGANG BIGUNG</v>
      </c>
      <c r="C431" s="1" t="s">
        <v>189</v>
      </c>
      <c r="D431" s="2" t="s">
        <v>92</v>
      </c>
      <c r="E431" s="2" t="s">
        <v>92</v>
      </c>
      <c r="F431" s="2"/>
      <c r="G431" s="2" t="s">
        <v>309</v>
      </c>
      <c r="H431" s="2"/>
      <c r="J431" s="51">
        <v>44837</v>
      </c>
      <c r="K431" s="36">
        <f>IF(Table1[[#This Row],[Tanggal]]="","",YEAR(Table1[[#This Row],[Tanggal]]))</f>
        <v>2022</v>
      </c>
      <c r="L431" s="36">
        <f>IF(Table1[[#This Row],[Tanggal]]="","",YEAR(Table1[[#This Row],[Tanggal]]))</f>
        <v>2022</v>
      </c>
      <c r="M431" s="37" t="str">
        <f>_xlfn.IFNA(INDEX(Data!$D:$D,MATCH(Table1[[#This Row],[Entry Type]],Data!$E:$E,0)),"")</f>
        <v>Blankspot</v>
      </c>
      <c r="N431" s="50" t="str">
        <f>IF(Table1[[#This Row],[Tanggal]]="","","Jaringan")</f>
        <v>Jaringan</v>
      </c>
      <c r="O431" s="1"/>
    </row>
    <row r="432" spans="2:15" x14ac:dyDescent="0.25">
      <c r="B432" s="4" t="str">
        <f>_xlfn.IFNA(INDEX(Data!$B:$B,MATCH(Table1[[#This Row],[Desa/Kelurahan]],Data!$C:$C,0)),"")</f>
        <v>LINGGANG BIGUNG</v>
      </c>
      <c r="C432" s="1" t="s">
        <v>187</v>
      </c>
      <c r="D432" s="2" t="s">
        <v>92</v>
      </c>
      <c r="E432" s="2" t="s">
        <v>92</v>
      </c>
      <c r="F432" s="2"/>
      <c r="G432" s="2" t="s">
        <v>309</v>
      </c>
      <c r="H432" s="2"/>
      <c r="J432" s="51">
        <v>44837</v>
      </c>
      <c r="K432" s="36">
        <f>IF(Table1[[#This Row],[Tanggal]]="","",YEAR(Table1[[#This Row],[Tanggal]]))</f>
        <v>2022</v>
      </c>
      <c r="L432" s="36">
        <f>IF(Table1[[#This Row],[Tanggal]]="","",YEAR(Table1[[#This Row],[Tanggal]]))</f>
        <v>2022</v>
      </c>
      <c r="M432" s="37" t="str">
        <f>_xlfn.IFNA(INDEX(Data!$D:$D,MATCH(Table1[[#This Row],[Entry Type]],Data!$E:$E,0)),"")</f>
        <v>Blankspot</v>
      </c>
      <c r="N432" s="50" t="str">
        <f>IF(Table1[[#This Row],[Tanggal]]="","","Jaringan")</f>
        <v>Jaringan</v>
      </c>
      <c r="O432" s="1"/>
    </row>
    <row r="433" spans="2:15" ht="30" x14ac:dyDescent="0.25">
      <c r="B433" s="4" t="str">
        <f>_xlfn.IFNA(INDEX(Data!$B:$B,MATCH(Table1[[#This Row],[Desa/Kelurahan]],Data!$C:$C,0)),"")</f>
        <v>LINGGANG BIGUNG</v>
      </c>
      <c r="C433" s="1" t="s">
        <v>193</v>
      </c>
      <c r="D433" s="2" t="s">
        <v>92</v>
      </c>
      <c r="E433" s="2" t="s">
        <v>92</v>
      </c>
      <c r="F433" s="2"/>
      <c r="G433" s="2" t="s">
        <v>309</v>
      </c>
      <c r="H433" s="2"/>
      <c r="J433" s="51">
        <v>44837</v>
      </c>
      <c r="K433" s="36">
        <f>IF(Table1[[#This Row],[Tanggal]]="","",YEAR(Table1[[#This Row],[Tanggal]]))</f>
        <v>2022</v>
      </c>
      <c r="L433" s="36">
        <f>IF(Table1[[#This Row],[Tanggal]]="","",YEAR(Table1[[#This Row],[Tanggal]]))</f>
        <v>2022</v>
      </c>
      <c r="M433" s="37" t="str">
        <f>_xlfn.IFNA(INDEX(Data!$D:$D,MATCH(Table1[[#This Row],[Entry Type]],Data!$E:$E,0)),"")</f>
        <v>Blankspot</v>
      </c>
      <c r="N433" s="50" t="str">
        <f>IF(Table1[[#This Row],[Tanggal]]="","","Jaringan")</f>
        <v>Jaringan</v>
      </c>
      <c r="O433" s="1"/>
    </row>
    <row r="434" spans="2:15" x14ac:dyDescent="0.25">
      <c r="B434" s="4" t="str">
        <f>_xlfn.IFNA(INDEX(Data!$B:$B,MATCH(Table1[[#This Row],[Desa/Kelurahan]],Data!$C:$C,0)),"")</f>
        <v>LINGGANG BIGUNG</v>
      </c>
      <c r="C434" s="1" t="s">
        <v>185</v>
      </c>
      <c r="D434" s="2" t="s">
        <v>75</v>
      </c>
      <c r="E434" s="2" t="s">
        <v>70</v>
      </c>
      <c r="F434" s="2"/>
      <c r="G434" s="2" t="s">
        <v>309</v>
      </c>
      <c r="H434" s="2"/>
      <c r="J434" s="51">
        <v>44837</v>
      </c>
      <c r="K434" s="36">
        <f>IF(Table1[[#This Row],[Tanggal]]="","",YEAR(Table1[[#This Row],[Tanggal]]))</f>
        <v>2022</v>
      </c>
      <c r="L434" s="36">
        <f>IF(Table1[[#This Row],[Tanggal]]="","",YEAR(Table1[[#This Row],[Tanggal]]))</f>
        <v>2022</v>
      </c>
      <c r="M434" s="37" t="str">
        <f>_xlfn.IFNA(INDEX(Data!$D:$D,MATCH(Table1[[#This Row],[Entry Type]],Data!$E:$E,0)),"")</f>
        <v>Coverage</v>
      </c>
      <c r="N434" s="50" t="str">
        <f>IF(Table1[[#This Row],[Tanggal]]="","","Jaringan")</f>
        <v>Jaringan</v>
      </c>
      <c r="O434" s="1"/>
    </row>
    <row r="435" spans="2:15" x14ac:dyDescent="0.25">
      <c r="B435" s="4" t="str">
        <f>_xlfn.IFNA(INDEX(Data!$B:$B,MATCH(Table1[[#This Row],[Desa/Kelurahan]],Data!$C:$C,0)),"")</f>
        <v>LINGGANG BIGUNG</v>
      </c>
      <c r="C435" s="1" t="s">
        <v>188</v>
      </c>
      <c r="D435" s="2" t="s">
        <v>75</v>
      </c>
      <c r="E435" s="2" t="s">
        <v>85</v>
      </c>
      <c r="F435" s="2"/>
      <c r="G435" s="2" t="s">
        <v>309</v>
      </c>
      <c r="H435" s="2"/>
      <c r="J435" s="51">
        <v>44837</v>
      </c>
      <c r="K435" s="36">
        <f>IF(Table1[[#This Row],[Tanggal]]="","",YEAR(Table1[[#This Row],[Tanggal]]))</f>
        <v>2022</v>
      </c>
      <c r="L435" s="36">
        <f>IF(Table1[[#This Row],[Tanggal]]="","",YEAR(Table1[[#This Row],[Tanggal]]))</f>
        <v>2022</v>
      </c>
      <c r="M435" s="37" t="str">
        <f>_xlfn.IFNA(INDEX(Data!$D:$D,MATCH(Table1[[#This Row],[Entry Type]],Data!$E:$E,0)),"")</f>
        <v>Lemah</v>
      </c>
      <c r="N435" s="50" t="str">
        <f>IF(Table1[[#This Row],[Tanggal]]="","","Jaringan")</f>
        <v>Jaringan</v>
      </c>
      <c r="O435" s="1"/>
    </row>
    <row r="436" spans="2:15" x14ac:dyDescent="0.25">
      <c r="B436" s="4" t="str">
        <f>_xlfn.IFNA(INDEX(Data!$B:$B,MATCH(Table1[[#This Row],[Desa/Kelurahan]],Data!$C:$C,0)),"")</f>
        <v>LINGGANG BIGUNG</v>
      </c>
      <c r="C436" s="1" t="s">
        <v>186</v>
      </c>
      <c r="D436" s="2" t="s">
        <v>75</v>
      </c>
      <c r="E436" s="2" t="s">
        <v>70</v>
      </c>
      <c r="F436" s="2"/>
      <c r="G436" s="2" t="s">
        <v>309</v>
      </c>
      <c r="H436" s="2"/>
      <c r="J436" s="51">
        <v>44837</v>
      </c>
      <c r="K436" s="36">
        <f>IF(Table1[[#This Row],[Tanggal]]="","",YEAR(Table1[[#This Row],[Tanggal]]))</f>
        <v>2022</v>
      </c>
      <c r="L436" s="36">
        <f>IF(Table1[[#This Row],[Tanggal]]="","",YEAR(Table1[[#This Row],[Tanggal]]))</f>
        <v>2022</v>
      </c>
      <c r="M436" s="37" t="str">
        <f>_xlfn.IFNA(INDEX(Data!$D:$D,MATCH(Table1[[#This Row],[Entry Type]],Data!$E:$E,0)),"")</f>
        <v>Coverage</v>
      </c>
      <c r="N436" s="50" t="str">
        <f>IF(Table1[[#This Row],[Tanggal]]="","","Jaringan")</f>
        <v>Jaringan</v>
      </c>
      <c r="O436" s="1"/>
    </row>
    <row r="437" spans="2:15" x14ac:dyDescent="0.25">
      <c r="B437" s="4" t="str">
        <f>_xlfn.IFNA(INDEX(Data!$B:$B,MATCH(Table1[[#This Row],[Desa/Kelurahan]],Data!$C:$C,0)),"")</f>
        <v>NYUATAN</v>
      </c>
      <c r="C437" s="1" t="s">
        <v>248</v>
      </c>
      <c r="D437" s="2" t="s">
        <v>75</v>
      </c>
      <c r="E437" s="2" t="s">
        <v>70</v>
      </c>
      <c r="F437" s="2"/>
      <c r="G437" s="2" t="s">
        <v>309</v>
      </c>
      <c r="H437" s="2"/>
      <c r="J437" s="51">
        <v>44837</v>
      </c>
      <c r="K437" s="36">
        <f>IF(Table1[[#This Row],[Tanggal]]="","",YEAR(Table1[[#This Row],[Tanggal]]))</f>
        <v>2022</v>
      </c>
      <c r="L437" s="36">
        <f>IF(Table1[[#This Row],[Tanggal]]="","",YEAR(Table1[[#This Row],[Tanggal]]))</f>
        <v>2022</v>
      </c>
      <c r="M437" s="37" t="str">
        <f>_xlfn.IFNA(INDEX(Data!$D:$D,MATCH(Table1[[#This Row],[Entry Type]],Data!$E:$E,0)),"")</f>
        <v>Coverage</v>
      </c>
      <c r="N437" s="50" t="str">
        <f>IF(Table1[[#This Row],[Tanggal]]="","","Jaringan")</f>
        <v>Jaringan</v>
      </c>
      <c r="O437" s="1"/>
    </row>
    <row r="438" spans="2:15" x14ac:dyDescent="0.25">
      <c r="B438" s="4" t="str">
        <f>_xlfn.IFNA(INDEX(Data!$B:$B,MATCH(Table1[[#This Row],[Desa/Kelurahan]],Data!$C:$C,0)),"")</f>
        <v>NYUATAN</v>
      </c>
      <c r="C438" s="1" t="s">
        <v>247</v>
      </c>
      <c r="D438" s="2" t="s">
        <v>92</v>
      </c>
      <c r="E438" s="2" t="s">
        <v>92</v>
      </c>
      <c r="F438" s="2"/>
      <c r="G438" s="2" t="s">
        <v>309</v>
      </c>
      <c r="H438" s="2"/>
      <c r="J438" s="51">
        <v>44837</v>
      </c>
      <c r="K438" s="36">
        <f>IF(Table1[[#This Row],[Tanggal]]="","",YEAR(Table1[[#This Row],[Tanggal]]))</f>
        <v>2022</v>
      </c>
      <c r="L438" s="36">
        <f>IF(Table1[[#This Row],[Tanggal]]="","",YEAR(Table1[[#This Row],[Tanggal]]))</f>
        <v>2022</v>
      </c>
      <c r="M438" s="37" t="str">
        <f>_xlfn.IFNA(INDEX(Data!$D:$D,MATCH(Table1[[#This Row],[Entry Type]],Data!$E:$E,0)),"")</f>
        <v>Blankspot</v>
      </c>
      <c r="N438" s="50" t="str">
        <f>IF(Table1[[#This Row],[Tanggal]]="","","Jaringan")</f>
        <v>Jaringan</v>
      </c>
      <c r="O438" s="1"/>
    </row>
    <row r="439" spans="2:15" x14ac:dyDescent="0.25">
      <c r="B439" s="4" t="str">
        <f>_xlfn.IFNA(INDEX(Data!$B:$B,MATCH(Table1[[#This Row],[Desa/Kelurahan]],Data!$C:$C,0)),"")</f>
        <v>NYUATAN</v>
      </c>
      <c r="C439" s="1" t="s">
        <v>249</v>
      </c>
      <c r="D439" s="2" t="s">
        <v>75</v>
      </c>
      <c r="E439" s="2" t="s">
        <v>70</v>
      </c>
      <c r="F439" s="2"/>
      <c r="G439" s="2" t="s">
        <v>309</v>
      </c>
      <c r="H439" s="2"/>
      <c r="J439" s="51">
        <v>44837</v>
      </c>
      <c r="K439" s="36">
        <f>IF(Table1[[#This Row],[Tanggal]]="","",YEAR(Table1[[#This Row],[Tanggal]]))</f>
        <v>2022</v>
      </c>
      <c r="L439" s="36">
        <f>IF(Table1[[#This Row],[Tanggal]]="","",YEAR(Table1[[#This Row],[Tanggal]]))</f>
        <v>2022</v>
      </c>
      <c r="M439" s="37" t="str">
        <f>_xlfn.IFNA(INDEX(Data!$D:$D,MATCH(Table1[[#This Row],[Entry Type]],Data!$E:$E,0)),"")</f>
        <v>Coverage</v>
      </c>
      <c r="N439" s="50" t="str">
        <f>IF(Table1[[#This Row],[Tanggal]]="","","Jaringan")</f>
        <v>Jaringan</v>
      </c>
      <c r="O439" s="1"/>
    </row>
    <row r="440" spans="2:15" x14ac:dyDescent="0.25">
      <c r="B440" s="4" t="str">
        <f>_xlfn.IFNA(INDEX(Data!$B:$B,MATCH(Table1[[#This Row],[Desa/Kelurahan]],Data!$C:$C,0)),"")</f>
        <v>NYUATAN</v>
      </c>
      <c r="C440" s="1" t="s">
        <v>251</v>
      </c>
      <c r="D440" s="2" t="s">
        <v>92</v>
      </c>
      <c r="E440" s="2" t="s">
        <v>92</v>
      </c>
      <c r="F440" s="2"/>
      <c r="G440" s="2" t="s">
        <v>309</v>
      </c>
      <c r="H440" s="2"/>
      <c r="J440" s="51">
        <v>44837</v>
      </c>
      <c r="K440" s="36">
        <f>IF(Table1[[#This Row],[Tanggal]]="","",YEAR(Table1[[#This Row],[Tanggal]]))</f>
        <v>2022</v>
      </c>
      <c r="L440" s="36">
        <f>IF(Table1[[#This Row],[Tanggal]]="","",YEAR(Table1[[#This Row],[Tanggal]]))</f>
        <v>2022</v>
      </c>
      <c r="M440" s="37" t="str">
        <f>_xlfn.IFNA(INDEX(Data!$D:$D,MATCH(Table1[[#This Row],[Entry Type]],Data!$E:$E,0)),"")</f>
        <v>Blankspot</v>
      </c>
      <c r="N440" s="50" t="str">
        <f>IF(Table1[[#This Row],[Tanggal]]="","","Jaringan")</f>
        <v>Jaringan</v>
      </c>
      <c r="O440" s="1"/>
    </row>
    <row r="441" spans="2:15" x14ac:dyDescent="0.25">
      <c r="B441" s="4" t="str">
        <f>_xlfn.IFNA(INDEX(Data!$B:$B,MATCH(Table1[[#This Row],[Desa/Kelurahan]],Data!$C:$C,0)),"")</f>
        <v>NYUATAN</v>
      </c>
      <c r="C441" s="1" t="s">
        <v>250</v>
      </c>
      <c r="D441" s="2" t="s">
        <v>75</v>
      </c>
      <c r="E441" s="2" t="s">
        <v>85</v>
      </c>
      <c r="F441" s="2"/>
      <c r="G441" s="2" t="s">
        <v>309</v>
      </c>
      <c r="H441" s="2"/>
      <c r="J441" s="51">
        <v>44837</v>
      </c>
      <c r="K441" s="36">
        <f>IF(Table1[[#This Row],[Tanggal]]="","",YEAR(Table1[[#This Row],[Tanggal]]))</f>
        <v>2022</v>
      </c>
      <c r="L441" s="36">
        <f>IF(Table1[[#This Row],[Tanggal]]="","",YEAR(Table1[[#This Row],[Tanggal]]))</f>
        <v>2022</v>
      </c>
      <c r="M441" s="37" t="str">
        <f>_xlfn.IFNA(INDEX(Data!$D:$D,MATCH(Table1[[#This Row],[Entry Type]],Data!$E:$E,0)),"")</f>
        <v>Lemah</v>
      </c>
      <c r="N441" s="50" t="str">
        <f>IF(Table1[[#This Row],[Tanggal]]="","","Jaringan")</f>
        <v>Jaringan</v>
      </c>
      <c r="O441" s="1"/>
    </row>
    <row r="442" spans="2:15" x14ac:dyDescent="0.25">
      <c r="B442" s="4" t="str">
        <f>_xlfn.IFNA(INDEX(Data!$B:$B,MATCH(Table1[[#This Row],[Desa/Kelurahan]],Data!$C:$C,0)),"")</f>
        <v>NYUATAN</v>
      </c>
      <c r="C442" s="1" t="s">
        <v>246</v>
      </c>
      <c r="D442" s="2" t="s">
        <v>75</v>
      </c>
      <c r="E442" s="2" t="s">
        <v>70</v>
      </c>
      <c r="F442" s="2"/>
      <c r="G442" s="2" t="s">
        <v>309</v>
      </c>
      <c r="H442" s="2"/>
      <c r="J442" s="51">
        <v>44837</v>
      </c>
      <c r="K442" s="36">
        <f>IF(Table1[[#This Row],[Tanggal]]="","",YEAR(Table1[[#This Row],[Tanggal]]))</f>
        <v>2022</v>
      </c>
      <c r="L442" s="36">
        <f>IF(Table1[[#This Row],[Tanggal]]="","",YEAR(Table1[[#This Row],[Tanggal]]))</f>
        <v>2022</v>
      </c>
      <c r="M442" s="37" t="str">
        <f>_xlfn.IFNA(INDEX(Data!$D:$D,MATCH(Table1[[#This Row],[Entry Type]],Data!$E:$E,0)),"")</f>
        <v>Coverage</v>
      </c>
      <c r="N442" s="50" t="str">
        <f>IF(Table1[[#This Row],[Tanggal]]="","","Jaringan")</f>
        <v>Jaringan</v>
      </c>
      <c r="O442" s="1"/>
    </row>
    <row r="443" spans="2:15" x14ac:dyDescent="0.25">
      <c r="B443" s="44" t="str">
        <f>_xlfn.IFNA(INDEX(Data!$B:$B,MATCH(Table1[[#This Row],[Desa/Kelurahan]],Data!$C:$C,0)),"")</f>
        <v>NYUATAN</v>
      </c>
      <c r="C443" s="1" t="s">
        <v>252</v>
      </c>
      <c r="D443" s="2" t="s">
        <v>92</v>
      </c>
      <c r="E443" s="2" t="s">
        <v>92</v>
      </c>
      <c r="F443" s="2"/>
      <c r="G443" s="2" t="s">
        <v>309</v>
      </c>
      <c r="H443" s="2" t="s">
        <v>310</v>
      </c>
      <c r="J443" s="51">
        <v>44837</v>
      </c>
      <c r="K443" s="36">
        <f>IF(Table1[[#This Row],[Tanggal]]="","",YEAR(Table1[[#This Row],[Tanggal]]))</f>
        <v>2022</v>
      </c>
      <c r="L443" s="36">
        <f>IF(Table1[[#This Row],[Tanggal]]="","",YEAR(Table1[[#This Row],[Tanggal]]))</f>
        <v>2022</v>
      </c>
      <c r="M443" s="37" t="str">
        <f>_xlfn.IFNA(INDEX(Data!$D:$D,MATCH(Table1[[#This Row],[Entry Type]],Data!$E:$E,0)),"")</f>
        <v>Blankspot</v>
      </c>
      <c r="N443" s="50" t="str">
        <f>IF(Table1[[#This Row],[Tanggal]]="","","Jaringan")</f>
        <v>Jaringan</v>
      </c>
      <c r="O443" s="1"/>
    </row>
    <row r="444" spans="2:15" x14ac:dyDescent="0.25">
      <c r="B444" s="4" t="str">
        <f>_xlfn.IFNA(INDEX(Data!$B:$B,MATCH(Table1[[#This Row],[Desa/Kelurahan]],Data!$C:$C,0)),"")</f>
        <v>NYUATAN</v>
      </c>
      <c r="C444" s="1" t="s">
        <v>255</v>
      </c>
      <c r="D444" s="2" t="s">
        <v>75</v>
      </c>
      <c r="E444" s="2" t="s">
        <v>85</v>
      </c>
      <c r="F444" s="2"/>
      <c r="G444" s="2" t="s">
        <v>309</v>
      </c>
      <c r="H444" s="2"/>
      <c r="J444" s="51">
        <v>44837</v>
      </c>
      <c r="K444" s="36">
        <f>IF(Table1[[#This Row],[Tanggal]]="","",YEAR(Table1[[#This Row],[Tanggal]]))</f>
        <v>2022</v>
      </c>
      <c r="L444" s="36">
        <f>IF(Table1[[#This Row],[Tanggal]]="","",YEAR(Table1[[#This Row],[Tanggal]]))</f>
        <v>2022</v>
      </c>
      <c r="M444" s="37" t="str">
        <f>_xlfn.IFNA(INDEX(Data!$D:$D,MATCH(Table1[[#This Row],[Entry Type]],Data!$E:$E,0)),"")</f>
        <v>Lemah</v>
      </c>
      <c r="N444" s="50" t="str">
        <f>IF(Table1[[#This Row],[Tanggal]]="","","Jaringan")</f>
        <v>Jaringan</v>
      </c>
      <c r="O444" s="1"/>
    </row>
    <row r="445" spans="2:15" x14ac:dyDescent="0.25">
      <c r="B445" s="4" t="str">
        <f>_xlfn.IFNA(INDEX(Data!$B:$B,MATCH(Table1[[#This Row],[Desa/Kelurahan]],Data!$C:$C,0)),"")</f>
        <v>NYUATAN</v>
      </c>
      <c r="C445" s="1" t="s">
        <v>253</v>
      </c>
      <c r="D445" s="2" t="s">
        <v>75</v>
      </c>
      <c r="E445" s="2" t="s">
        <v>70</v>
      </c>
      <c r="F445" s="2"/>
      <c r="G445" s="2" t="s">
        <v>309</v>
      </c>
      <c r="H445" s="2"/>
      <c r="J445" s="51">
        <v>44837</v>
      </c>
      <c r="K445" s="36">
        <f>IF(Table1[[#This Row],[Tanggal]]="","",YEAR(Table1[[#This Row],[Tanggal]]))</f>
        <v>2022</v>
      </c>
      <c r="L445" s="36">
        <f>IF(Table1[[#This Row],[Tanggal]]="","",YEAR(Table1[[#This Row],[Tanggal]]))</f>
        <v>2022</v>
      </c>
      <c r="M445" s="37" t="str">
        <f>_xlfn.IFNA(INDEX(Data!$D:$D,MATCH(Table1[[#This Row],[Entry Type]],Data!$E:$E,0)),"")</f>
        <v>Coverage</v>
      </c>
      <c r="N445" s="50" t="str">
        <f>IF(Table1[[#This Row],[Tanggal]]="","","Jaringan")</f>
        <v>Jaringan</v>
      </c>
      <c r="O445" s="1"/>
    </row>
    <row r="446" spans="2:15" x14ac:dyDescent="0.25">
      <c r="B446" s="4" t="str">
        <f>_xlfn.IFNA(INDEX(Data!$B:$B,MATCH(Table1[[#This Row],[Desa/Kelurahan]],Data!$C:$C,0)),"")</f>
        <v>NYUATAN</v>
      </c>
      <c r="C446" s="1" t="s">
        <v>254</v>
      </c>
      <c r="D446" s="2" t="s">
        <v>75</v>
      </c>
      <c r="E446" s="2" t="s">
        <v>85</v>
      </c>
      <c r="F446" s="2"/>
      <c r="G446" s="2" t="s">
        <v>309</v>
      </c>
      <c r="H446" s="2"/>
      <c r="J446" s="51">
        <v>44837</v>
      </c>
      <c r="K446" s="36">
        <f>IF(Table1[[#This Row],[Tanggal]]="","",YEAR(Table1[[#This Row],[Tanggal]]))</f>
        <v>2022</v>
      </c>
      <c r="L446" s="36">
        <f>IF(Table1[[#This Row],[Tanggal]]="","",YEAR(Table1[[#This Row],[Tanggal]]))</f>
        <v>2022</v>
      </c>
      <c r="M446" s="37" t="str">
        <f>_xlfn.IFNA(INDEX(Data!$D:$D,MATCH(Table1[[#This Row],[Entry Type]],Data!$E:$E,0)),"")</f>
        <v>Lemah</v>
      </c>
      <c r="N446" s="50" t="str">
        <f>IF(Table1[[#This Row],[Tanggal]]="","","Jaringan")</f>
        <v>Jaringan</v>
      </c>
      <c r="O446" s="1"/>
    </row>
    <row r="447" spans="2:15" x14ac:dyDescent="0.25">
      <c r="B447" s="4" t="str">
        <f>_xlfn.IFNA(INDEX(Data!$B:$B,MATCH(Table1[[#This Row],[Desa/Kelurahan]],Data!$C:$C,0)),"")</f>
        <v>TERING</v>
      </c>
      <c r="C447" s="1" t="s">
        <v>290</v>
      </c>
      <c r="D447" s="2" t="s">
        <v>75</v>
      </c>
      <c r="E447" s="2" t="s">
        <v>85</v>
      </c>
      <c r="F447" s="2"/>
      <c r="G447" s="2" t="s">
        <v>309</v>
      </c>
      <c r="H447" s="2"/>
      <c r="J447" s="51">
        <v>44837</v>
      </c>
      <c r="K447" s="36">
        <f>IF(Table1[[#This Row],[Tanggal]]="","",YEAR(Table1[[#This Row],[Tanggal]]))</f>
        <v>2022</v>
      </c>
      <c r="L447" s="36">
        <f>IF(Table1[[#This Row],[Tanggal]]="","",YEAR(Table1[[#This Row],[Tanggal]]))</f>
        <v>2022</v>
      </c>
      <c r="M447" s="37" t="str">
        <f>_xlfn.IFNA(INDEX(Data!$D:$D,MATCH(Table1[[#This Row],[Entry Type]],Data!$E:$E,0)),"")</f>
        <v>Lemah</v>
      </c>
      <c r="N447" s="50" t="str">
        <f>IF(Table1[[#This Row],[Tanggal]]="","","Jaringan")</f>
        <v>Jaringan</v>
      </c>
      <c r="O447" s="1"/>
    </row>
    <row r="448" spans="2:15" x14ac:dyDescent="0.25">
      <c r="B448" s="4" t="str">
        <f>_xlfn.IFNA(INDEX(Data!$B:$B,MATCH(Table1[[#This Row],[Desa/Kelurahan]],Data!$C:$C,0)),"")</f>
        <v>TERING</v>
      </c>
      <c r="C448" s="1" t="s">
        <v>288</v>
      </c>
      <c r="D448" s="2" t="s">
        <v>75</v>
      </c>
      <c r="E448" s="2" t="s">
        <v>85</v>
      </c>
      <c r="F448" s="2"/>
      <c r="G448" s="2" t="s">
        <v>309</v>
      </c>
      <c r="H448" s="2"/>
      <c r="J448" s="51">
        <v>44837</v>
      </c>
      <c r="K448" s="36">
        <f>IF(Table1[[#This Row],[Tanggal]]="","",YEAR(Table1[[#This Row],[Tanggal]]))</f>
        <v>2022</v>
      </c>
      <c r="L448" s="36">
        <f>IF(Table1[[#This Row],[Tanggal]]="","",YEAR(Table1[[#This Row],[Tanggal]]))</f>
        <v>2022</v>
      </c>
      <c r="M448" s="37" t="str">
        <f>_xlfn.IFNA(INDEX(Data!$D:$D,MATCH(Table1[[#This Row],[Entry Type]],Data!$E:$E,0)),"")</f>
        <v>Lemah</v>
      </c>
      <c r="N448" s="50" t="str">
        <f>IF(Table1[[#This Row],[Tanggal]]="","","Jaringan")</f>
        <v>Jaringan</v>
      </c>
      <c r="O448" s="1"/>
    </row>
    <row r="449" spans="2:15" x14ac:dyDescent="0.25">
      <c r="B449" s="4" t="str">
        <f>_xlfn.IFNA(INDEX(Data!$B:$B,MATCH(Table1[[#This Row],[Desa/Kelurahan]],Data!$C:$C,0)),"")</f>
        <v>TERING</v>
      </c>
      <c r="C449" s="1" t="s">
        <v>296</v>
      </c>
      <c r="D449" s="2" t="s">
        <v>75</v>
      </c>
      <c r="E449" s="2" t="s">
        <v>85</v>
      </c>
      <c r="F449" s="2"/>
      <c r="G449" s="2" t="s">
        <v>309</v>
      </c>
      <c r="H449" s="2"/>
      <c r="J449" s="51">
        <v>44837</v>
      </c>
      <c r="K449" s="36">
        <f>IF(Table1[[#This Row],[Tanggal]]="","",YEAR(Table1[[#This Row],[Tanggal]]))</f>
        <v>2022</v>
      </c>
      <c r="L449" s="36">
        <f>IF(Table1[[#This Row],[Tanggal]]="","",YEAR(Table1[[#This Row],[Tanggal]]))</f>
        <v>2022</v>
      </c>
      <c r="M449" s="37" t="str">
        <f>_xlfn.IFNA(INDEX(Data!$D:$D,MATCH(Table1[[#This Row],[Entry Type]],Data!$E:$E,0)),"")</f>
        <v>Lemah</v>
      </c>
      <c r="N449" s="50" t="str">
        <f>IF(Table1[[#This Row],[Tanggal]]="","","Jaringan")</f>
        <v>Jaringan</v>
      </c>
      <c r="O449" s="1"/>
    </row>
    <row r="450" spans="2:15" x14ac:dyDescent="0.25">
      <c r="B450" s="4" t="str">
        <f>_xlfn.IFNA(INDEX(Data!$B:$B,MATCH(Table1[[#This Row],[Desa/Kelurahan]],Data!$C:$C,0)),"")</f>
        <v>TERING</v>
      </c>
      <c r="C450" s="1" t="s">
        <v>294</v>
      </c>
      <c r="D450" s="2" t="s">
        <v>75</v>
      </c>
      <c r="E450" s="2" t="s">
        <v>85</v>
      </c>
      <c r="F450" s="2"/>
      <c r="G450" s="2" t="s">
        <v>309</v>
      </c>
      <c r="H450" s="2"/>
      <c r="J450" s="51">
        <v>44837</v>
      </c>
      <c r="K450" s="36">
        <f>IF(Table1[[#This Row],[Tanggal]]="","",YEAR(Table1[[#This Row],[Tanggal]]))</f>
        <v>2022</v>
      </c>
      <c r="L450" s="36">
        <f>IF(Table1[[#This Row],[Tanggal]]="","",YEAR(Table1[[#This Row],[Tanggal]]))</f>
        <v>2022</v>
      </c>
      <c r="M450" s="37" t="str">
        <f>_xlfn.IFNA(INDEX(Data!$D:$D,MATCH(Table1[[#This Row],[Entry Type]],Data!$E:$E,0)),"")</f>
        <v>Lemah</v>
      </c>
      <c r="N450" s="50" t="str">
        <f>IF(Table1[[#This Row],[Tanggal]]="","","Jaringan")</f>
        <v>Jaringan</v>
      </c>
      <c r="O450" s="1"/>
    </row>
    <row r="451" spans="2:15" ht="30" x14ac:dyDescent="0.25">
      <c r="B451" s="4" t="str">
        <f>_xlfn.IFNA(INDEX(Data!$B:$B,MATCH(Table1[[#This Row],[Desa/Kelurahan]],Data!$C:$C,0)),"")</f>
        <v>TERING</v>
      </c>
      <c r="C451" s="1" t="s">
        <v>292</v>
      </c>
      <c r="D451" s="2" t="s">
        <v>75</v>
      </c>
      <c r="E451" s="2" t="s">
        <v>85</v>
      </c>
      <c r="F451" s="2"/>
      <c r="G451" s="2" t="s">
        <v>309</v>
      </c>
      <c r="H451" s="2"/>
      <c r="J451" s="51">
        <v>44837</v>
      </c>
      <c r="K451" s="36">
        <f>IF(Table1[[#This Row],[Tanggal]]="","",YEAR(Table1[[#This Row],[Tanggal]]))</f>
        <v>2022</v>
      </c>
      <c r="L451" s="36">
        <f>IF(Table1[[#This Row],[Tanggal]]="","",YEAR(Table1[[#This Row],[Tanggal]]))</f>
        <v>2022</v>
      </c>
      <c r="M451" s="37" t="str">
        <f>_xlfn.IFNA(INDEX(Data!$D:$D,MATCH(Table1[[#This Row],[Entry Type]],Data!$E:$E,0)),"")</f>
        <v>Lemah</v>
      </c>
      <c r="N451" s="50" t="str">
        <f>IF(Table1[[#This Row],[Tanggal]]="","","Jaringan")</f>
        <v>Jaringan</v>
      </c>
      <c r="O451" s="1"/>
    </row>
    <row r="452" spans="2:15" x14ac:dyDescent="0.25">
      <c r="B452" s="4" t="str">
        <f>_xlfn.IFNA(INDEX(Data!$B:$B,MATCH(Table1[[#This Row],[Desa/Kelurahan]],Data!$C:$C,0)),"")</f>
        <v>TERING</v>
      </c>
      <c r="C452" s="1" t="s">
        <v>285</v>
      </c>
      <c r="D452" s="2" t="s">
        <v>75</v>
      </c>
      <c r="E452" s="2" t="s">
        <v>85</v>
      </c>
      <c r="F452" s="2"/>
      <c r="G452" s="2" t="s">
        <v>309</v>
      </c>
      <c r="H452" s="2"/>
      <c r="J452" s="51">
        <v>44837</v>
      </c>
      <c r="K452" s="36">
        <f>IF(Table1[[#This Row],[Tanggal]]="","",YEAR(Table1[[#This Row],[Tanggal]]))</f>
        <v>2022</v>
      </c>
      <c r="L452" s="36">
        <f>IF(Table1[[#This Row],[Tanggal]]="","",YEAR(Table1[[#This Row],[Tanggal]]))</f>
        <v>2022</v>
      </c>
      <c r="M452" s="37" t="str">
        <f>_xlfn.IFNA(INDEX(Data!$D:$D,MATCH(Table1[[#This Row],[Entry Type]],Data!$E:$E,0)),"")</f>
        <v>Lemah</v>
      </c>
      <c r="N452" s="50" t="str">
        <f>IF(Table1[[#This Row],[Tanggal]]="","","Jaringan")</f>
        <v>Jaringan</v>
      </c>
      <c r="O452" s="1"/>
    </row>
    <row r="453" spans="2:15" x14ac:dyDescent="0.25">
      <c r="B453" s="44" t="str">
        <f>_xlfn.IFNA(INDEX(Data!$B:$B,MATCH(Table1[[#This Row],[Desa/Kelurahan]],Data!$C:$C,0)),"")</f>
        <v>TERING</v>
      </c>
      <c r="C453" s="1" t="s">
        <v>287</v>
      </c>
      <c r="D453" s="2" t="s">
        <v>75</v>
      </c>
      <c r="E453" s="2" t="s">
        <v>85</v>
      </c>
      <c r="F453" s="2"/>
      <c r="G453" s="2" t="s">
        <v>309</v>
      </c>
      <c r="H453" s="2" t="s">
        <v>310</v>
      </c>
      <c r="J453" s="51">
        <v>44837</v>
      </c>
      <c r="K453" s="36">
        <f>IF(Table1[[#This Row],[Tanggal]]="","",YEAR(Table1[[#This Row],[Tanggal]]))</f>
        <v>2022</v>
      </c>
      <c r="L453" s="36">
        <f>IF(Table1[[#This Row],[Tanggal]]="","",YEAR(Table1[[#This Row],[Tanggal]]))</f>
        <v>2022</v>
      </c>
      <c r="M453" s="37" t="str">
        <f>_xlfn.IFNA(INDEX(Data!$D:$D,MATCH(Table1[[#This Row],[Entry Type]],Data!$E:$E,0)),"")</f>
        <v>Lemah</v>
      </c>
      <c r="N453" s="50" t="str">
        <f>IF(Table1[[#This Row],[Tanggal]]="","","Jaringan")</f>
        <v>Jaringan</v>
      </c>
      <c r="O453" s="1"/>
    </row>
    <row r="454" spans="2:15" x14ac:dyDescent="0.25">
      <c r="B454" s="4" t="str">
        <f>_xlfn.IFNA(INDEX(Data!$B:$B,MATCH(Table1[[#This Row],[Desa/Kelurahan]],Data!$C:$C,0)),"")</f>
        <v>TERING</v>
      </c>
      <c r="C454" s="1" t="s">
        <v>286</v>
      </c>
      <c r="D454" s="2" t="s">
        <v>75</v>
      </c>
      <c r="E454" s="2" t="s">
        <v>85</v>
      </c>
      <c r="F454" s="2"/>
      <c r="G454" s="2" t="s">
        <v>309</v>
      </c>
      <c r="H454" s="2"/>
      <c r="J454" s="51">
        <v>44837</v>
      </c>
      <c r="K454" s="36">
        <f>IF(Table1[[#This Row],[Tanggal]]="","",YEAR(Table1[[#This Row],[Tanggal]]))</f>
        <v>2022</v>
      </c>
      <c r="L454" s="36">
        <f>IF(Table1[[#This Row],[Tanggal]]="","",YEAR(Table1[[#This Row],[Tanggal]]))</f>
        <v>2022</v>
      </c>
      <c r="M454" s="37" t="str">
        <f>_xlfn.IFNA(INDEX(Data!$D:$D,MATCH(Table1[[#This Row],[Entry Type]],Data!$E:$E,0)),"")</f>
        <v>Lemah</v>
      </c>
      <c r="N454" s="50" t="str">
        <f>IF(Table1[[#This Row],[Tanggal]]="","","Jaringan")</f>
        <v>Jaringan</v>
      </c>
      <c r="O454" s="1"/>
    </row>
    <row r="455" spans="2:15" x14ac:dyDescent="0.25">
      <c r="B455" s="4" t="str">
        <f>_xlfn.IFNA(INDEX(Data!$B:$B,MATCH(Table1[[#This Row],[Desa/Kelurahan]],Data!$C:$C,0)),"")</f>
        <v>TERING</v>
      </c>
      <c r="C455" s="1" t="s">
        <v>298</v>
      </c>
      <c r="D455" s="2" t="s">
        <v>75</v>
      </c>
      <c r="E455" s="2" t="s">
        <v>70</v>
      </c>
      <c r="F455" s="2"/>
      <c r="G455" s="2" t="s">
        <v>309</v>
      </c>
      <c r="H455" s="2"/>
      <c r="J455" s="51">
        <v>44837</v>
      </c>
      <c r="K455" s="36">
        <f>IF(Table1[[#This Row],[Tanggal]]="","",YEAR(Table1[[#This Row],[Tanggal]]))</f>
        <v>2022</v>
      </c>
      <c r="L455" s="36">
        <f>IF(Table1[[#This Row],[Tanggal]]="","",YEAR(Table1[[#This Row],[Tanggal]]))</f>
        <v>2022</v>
      </c>
      <c r="M455" s="37" t="str">
        <f>_xlfn.IFNA(INDEX(Data!$D:$D,MATCH(Table1[[#This Row],[Entry Type]],Data!$E:$E,0)),"")</f>
        <v>Coverage</v>
      </c>
      <c r="N455" s="50" t="str">
        <f>IF(Table1[[#This Row],[Tanggal]]="","","Jaringan")</f>
        <v>Jaringan</v>
      </c>
      <c r="O455" s="1"/>
    </row>
    <row r="456" spans="2:15" x14ac:dyDescent="0.25">
      <c r="B456" s="4" t="str">
        <f>_xlfn.IFNA(INDEX(Data!$B:$B,MATCH(Table1[[#This Row],[Desa/Kelurahan]],Data!$C:$C,0)),"")</f>
        <v>TERING</v>
      </c>
      <c r="C456" s="1" t="s">
        <v>299</v>
      </c>
      <c r="D456" s="2" t="s">
        <v>75</v>
      </c>
      <c r="E456" s="2" t="s">
        <v>70</v>
      </c>
      <c r="F456" s="2"/>
      <c r="G456" s="2" t="s">
        <v>309</v>
      </c>
      <c r="H456" s="2"/>
      <c r="J456" s="51">
        <v>44837</v>
      </c>
      <c r="K456" s="36">
        <f>IF(Table1[[#This Row],[Tanggal]]="","",YEAR(Table1[[#This Row],[Tanggal]]))</f>
        <v>2022</v>
      </c>
      <c r="L456" s="36">
        <f>IF(Table1[[#This Row],[Tanggal]]="","",YEAR(Table1[[#This Row],[Tanggal]]))</f>
        <v>2022</v>
      </c>
      <c r="M456" s="37" t="str">
        <f>_xlfn.IFNA(INDEX(Data!$D:$D,MATCH(Table1[[#This Row],[Entry Type]],Data!$E:$E,0)),"")</f>
        <v>Coverage</v>
      </c>
      <c r="N456" s="50" t="str">
        <f>IF(Table1[[#This Row],[Tanggal]]="","","Jaringan")</f>
        <v>Jaringan</v>
      </c>
      <c r="O456" s="1"/>
    </row>
    <row r="457" spans="2:15" x14ac:dyDescent="0.25">
      <c r="B457" s="4" t="str">
        <f>_xlfn.IFNA(INDEX(Data!$B:$B,MATCH(Table1[[#This Row],[Desa/Kelurahan]],Data!$C:$C,0)),"")</f>
        <v>TERING</v>
      </c>
      <c r="C457" s="1" t="s">
        <v>289</v>
      </c>
      <c r="D457" s="2" t="s">
        <v>75</v>
      </c>
      <c r="E457" s="2" t="s">
        <v>70</v>
      </c>
      <c r="F457" s="2"/>
      <c r="G457" s="2" t="s">
        <v>309</v>
      </c>
      <c r="H457" s="2"/>
      <c r="J457" s="51">
        <v>44837</v>
      </c>
      <c r="K457" s="36">
        <f>IF(Table1[[#This Row],[Tanggal]]="","",YEAR(Table1[[#This Row],[Tanggal]]))</f>
        <v>2022</v>
      </c>
      <c r="L457" s="36">
        <f>IF(Table1[[#This Row],[Tanggal]]="","",YEAR(Table1[[#This Row],[Tanggal]]))</f>
        <v>2022</v>
      </c>
      <c r="M457" s="37" t="str">
        <f>_xlfn.IFNA(INDEX(Data!$D:$D,MATCH(Table1[[#This Row],[Entry Type]],Data!$E:$E,0)),"")</f>
        <v>Coverage</v>
      </c>
      <c r="N457" s="50" t="str">
        <f>IF(Table1[[#This Row],[Tanggal]]="","","Jaringan")</f>
        <v>Jaringan</v>
      </c>
      <c r="O457" s="1"/>
    </row>
    <row r="458" spans="2:15" x14ac:dyDescent="0.25">
      <c r="B458" s="4" t="str">
        <f>_xlfn.IFNA(INDEX(Data!$B:$B,MATCH(Table1[[#This Row],[Desa/Kelurahan]],Data!$C:$C,0)),"")</f>
        <v>TERING</v>
      </c>
      <c r="C458" s="1" t="s">
        <v>297</v>
      </c>
      <c r="D458" s="2" t="s">
        <v>92</v>
      </c>
      <c r="E458" s="2" t="s">
        <v>92</v>
      </c>
      <c r="F458" s="2"/>
      <c r="G458" s="2" t="s">
        <v>309</v>
      </c>
      <c r="H458" s="2"/>
      <c r="J458" s="51">
        <v>44837</v>
      </c>
      <c r="K458" s="36">
        <f>IF(Table1[[#This Row],[Tanggal]]="","",YEAR(Table1[[#This Row],[Tanggal]]))</f>
        <v>2022</v>
      </c>
      <c r="L458" s="36">
        <f>IF(Table1[[#This Row],[Tanggal]]="","",YEAR(Table1[[#This Row],[Tanggal]]))</f>
        <v>2022</v>
      </c>
      <c r="M458" s="37" t="str">
        <f>_xlfn.IFNA(INDEX(Data!$D:$D,MATCH(Table1[[#This Row],[Entry Type]],Data!$E:$E,0)),"")</f>
        <v>Blankspot</v>
      </c>
      <c r="N458" s="50" t="str">
        <f>IF(Table1[[#This Row],[Tanggal]]="","","Jaringan")</f>
        <v>Jaringan</v>
      </c>
      <c r="O458" s="1"/>
    </row>
    <row r="459" spans="2:15" x14ac:dyDescent="0.25">
      <c r="B459" s="4" t="str">
        <f>_xlfn.IFNA(INDEX(Data!$B:$B,MATCH(Table1[[#This Row],[Desa/Kelurahan]],Data!$C:$C,0)),"")</f>
        <v>TERING</v>
      </c>
      <c r="C459" s="1" t="s">
        <v>291</v>
      </c>
      <c r="D459" s="2" t="s">
        <v>92</v>
      </c>
      <c r="E459" s="2" t="s">
        <v>92</v>
      </c>
      <c r="F459" s="2"/>
      <c r="G459" s="2" t="s">
        <v>309</v>
      </c>
      <c r="H459" s="2"/>
      <c r="J459" s="51">
        <v>44837</v>
      </c>
      <c r="K459" s="36">
        <f>IF(Table1[[#This Row],[Tanggal]]="","",YEAR(Table1[[#This Row],[Tanggal]]))</f>
        <v>2022</v>
      </c>
      <c r="L459" s="36">
        <f>IF(Table1[[#This Row],[Tanggal]]="","",YEAR(Table1[[#This Row],[Tanggal]]))</f>
        <v>2022</v>
      </c>
      <c r="M459" s="37" t="str">
        <f>_xlfn.IFNA(INDEX(Data!$D:$D,MATCH(Table1[[#This Row],[Entry Type]],Data!$E:$E,0)),"")</f>
        <v>Blankspot</v>
      </c>
      <c r="N459" s="50" t="str">
        <f>IF(Table1[[#This Row],[Tanggal]]="","","Jaringan")</f>
        <v>Jaringan</v>
      </c>
      <c r="O459" s="1"/>
    </row>
    <row r="460" spans="2:15" x14ac:dyDescent="0.25">
      <c r="B460" s="4" t="str">
        <f>_xlfn.IFNA(INDEX(Data!$B:$B,MATCH(Table1[[#This Row],[Desa/Kelurahan]],Data!$C:$C,0)),"")</f>
        <v>TERING</v>
      </c>
      <c r="C460" s="1" t="s">
        <v>293</v>
      </c>
      <c r="D460" s="2" t="s">
        <v>75</v>
      </c>
      <c r="E460" s="2" t="s">
        <v>70</v>
      </c>
      <c r="F460" s="2"/>
      <c r="G460" s="2" t="s">
        <v>309</v>
      </c>
      <c r="H460" s="2"/>
      <c r="J460" s="51">
        <v>44837</v>
      </c>
      <c r="K460" s="36">
        <f>IF(Table1[[#This Row],[Tanggal]]="","",YEAR(Table1[[#This Row],[Tanggal]]))</f>
        <v>2022</v>
      </c>
      <c r="L460" s="36">
        <f>IF(Table1[[#This Row],[Tanggal]]="","",YEAR(Table1[[#This Row],[Tanggal]]))</f>
        <v>2022</v>
      </c>
      <c r="M460" s="37" t="str">
        <f>_xlfn.IFNA(INDEX(Data!$D:$D,MATCH(Table1[[#This Row],[Entry Type]],Data!$E:$E,0)),"")</f>
        <v>Coverage</v>
      </c>
      <c r="N460" s="50" t="str">
        <f>IF(Table1[[#This Row],[Tanggal]]="","","Jaringan")</f>
        <v>Jaringan</v>
      </c>
      <c r="O460" s="1"/>
    </row>
    <row r="461" spans="2:15" x14ac:dyDescent="0.25">
      <c r="B461" s="4" t="str">
        <f>_xlfn.IFNA(INDEX(Data!$B:$B,MATCH(Table1[[#This Row],[Desa/Kelurahan]],Data!$C:$C,0)),"")</f>
        <v>TERING</v>
      </c>
      <c r="C461" s="1" t="s">
        <v>295</v>
      </c>
      <c r="D461" s="2" t="s">
        <v>75</v>
      </c>
      <c r="E461" s="2" t="s">
        <v>70</v>
      </c>
      <c r="F461" s="2"/>
      <c r="G461" s="2" t="s">
        <v>309</v>
      </c>
      <c r="H461" s="2"/>
      <c r="J461" s="51">
        <v>44837</v>
      </c>
      <c r="K461" s="36">
        <f>IF(Table1[[#This Row],[Tanggal]]="","",YEAR(Table1[[#This Row],[Tanggal]]))</f>
        <v>2022</v>
      </c>
      <c r="L461" s="36">
        <f>IF(Table1[[#This Row],[Tanggal]]="","",YEAR(Table1[[#This Row],[Tanggal]]))</f>
        <v>2022</v>
      </c>
      <c r="M461" s="37" t="str">
        <f>_xlfn.IFNA(INDEX(Data!$D:$D,MATCH(Table1[[#This Row],[Entry Type]],Data!$E:$E,0)),"")</f>
        <v>Coverage</v>
      </c>
      <c r="N461" s="50" t="str">
        <f>IF(Table1[[#This Row],[Tanggal]]="","","Jaringan")</f>
        <v>Jaringan</v>
      </c>
      <c r="O461" s="1"/>
    </row>
    <row r="462" spans="2:15" x14ac:dyDescent="0.25">
      <c r="B462" s="4" t="str">
        <f>_xlfn.IFNA(INDEX(Data!$B:$B,MATCH(Table1[[#This Row],[Desa/Kelurahan]],Data!$C:$C,0)),"")</f>
        <v>LONG IRAM</v>
      </c>
      <c r="C462" s="1" t="s">
        <v>203</v>
      </c>
      <c r="D462" s="2" t="s">
        <v>92</v>
      </c>
      <c r="E462" s="2" t="s">
        <v>92</v>
      </c>
      <c r="F462" s="2"/>
      <c r="G462" s="2" t="s">
        <v>309</v>
      </c>
      <c r="H462" s="2"/>
      <c r="J462" s="51">
        <v>44837</v>
      </c>
      <c r="K462" s="36">
        <f>IF(Table1[[#This Row],[Tanggal]]="","",YEAR(Table1[[#This Row],[Tanggal]]))</f>
        <v>2022</v>
      </c>
      <c r="L462" s="36">
        <f>IF(Table1[[#This Row],[Tanggal]]="","",YEAR(Table1[[#This Row],[Tanggal]]))</f>
        <v>2022</v>
      </c>
      <c r="M462" s="37" t="str">
        <f>_xlfn.IFNA(INDEX(Data!$D:$D,MATCH(Table1[[#This Row],[Entry Type]],Data!$E:$E,0)),"")</f>
        <v>Blankspot</v>
      </c>
      <c r="N462" s="50" t="str">
        <f>IF(Table1[[#This Row],[Tanggal]]="","","Jaringan")</f>
        <v>Jaringan</v>
      </c>
      <c r="O462" s="1"/>
    </row>
    <row r="463" spans="2:15" x14ac:dyDescent="0.25">
      <c r="B463" s="4" t="str">
        <f>_xlfn.IFNA(INDEX(Data!$B:$B,MATCH(Table1[[#This Row],[Desa/Kelurahan]],Data!$C:$C,0)),"")</f>
        <v>LONG IRAM</v>
      </c>
      <c r="C463" s="1" t="s">
        <v>196</v>
      </c>
      <c r="D463" s="2" t="s">
        <v>92</v>
      </c>
      <c r="E463" s="2" t="s">
        <v>92</v>
      </c>
      <c r="F463" s="2"/>
      <c r="G463" s="2" t="s">
        <v>309</v>
      </c>
      <c r="H463" s="2"/>
      <c r="J463" s="51">
        <v>44837</v>
      </c>
      <c r="K463" s="36">
        <f>IF(Table1[[#This Row],[Tanggal]]="","",YEAR(Table1[[#This Row],[Tanggal]]))</f>
        <v>2022</v>
      </c>
      <c r="L463" s="36">
        <f>IF(Table1[[#This Row],[Tanggal]]="","",YEAR(Table1[[#This Row],[Tanggal]]))</f>
        <v>2022</v>
      </c>
      <c r="M463" s="37" t="str">
        <f>_xlfn.IFNA(INDEX(Data!$D:$D,MATCH(Table1[[#This Row],[Entry Type]],Data!$E:$E,0)),"")</f>
        <v>Blankspot</v>
      </c>
      <c r="N463" s="50" t="str">
        <f>IF(Table1[[#This Row],[Tanggal]]="","","Jaringan")</f>
        <v>Jaringan</v>
      </c>
      <c r="O463" s="1"/>
    </row>
    <row r="464" spans="2:15" x14ac:dyDescent="0.25">
      <c r="B464" s="4" t="str">
        <f>_xlfn.IFNA(INDEX(Data!$B:$B,MATCH(Table1[[#This Row],[Desa/Kelurahan]],Data!$C:$C,0)),"")</f>
        <v>LONG IRAM</v>
      </c>
      <c r="C464" s="1" t="s">
        <v>197</v>
      </c>
      <c r="D464" s="2" t="s">
        <v>92</v>
      </c>
      <c r="E464" s="2" t="s">
        <v>92</v>
      </c>
      <c r="F464" s="2"/>
      <c r="G464" s="2" t="s">
        <v>309</v>
      </c>
      <c r="H464" s="2"/>
      <c r="J464" s="51">
        <v>44837</v>
      </c>
      <c r="K464" s="36">
        <f>IF(Table1[[#This Row],[Tanggal]]="","",YEAR(Table1[[#This Row],[Tanggal]]))</f>
        <v>2022</v>
      </c>
      <c r="L464" s="36">
        <f>IF(Table1[[#This Row],[Tanggal]]="","",YEAR(Table1[[#This Row],[Tanggal]]))</f>
        <v>2022</v>
      </c>
      <c r="M464" s="37" t="str">
        <f>_xlfn.IFNA(INDEX(Data!$D:$D,MATCH(Table1[[#This Row],[Entry Type]],Data!$E:$E,0)),"")</f>
        <v>Blankspot</v>
      </c>
      <c r="N464" s="50" t="str">
        <f>IF(Table1[[#This Row],[Tanggal]]="","","Jaringan")</f>
        <v>Jaringan</v>
      </c>
      <c r="O464" s="1"/>
    </row>
    <row r="465" spans="2:15" x14ac:dyDescent="0.25">
      <c r="B465" s="4" t="str">
        <f>_xlfn.IFNA(INDEX(Data!$B:$B,MATCH(Table1[[#This Row],[Desa/Kelurahan]],Data!$C:$C,0)),"")</f>
        <v>LONG IRAM</v>
      </c>
      <c r="C465" s="1" t="s">
        <v>204</v>
      </c>
      <c r="D465" s="2" t="s">
        <v>92</v>
      </c>
      <c r="E465" s="2" t="s">
        <v>92</v>
      </c>
      <c r="F465" s="2"/>
      <c r="G465" s="2" t="s">
        <v>309</v>
      </c>
      <c r="H465" s="2"/>
      <c r="J465" s="51">
        <v>44837</v>
      </c>
      <c r="K465" s="36">
        <f>IF(Table1[[#This Row],[Tanggal]]="","",YEAR(Table1[[#This Row],[Tanggal]]))</f>
        <v>2022</v>
      </c>
      <c r="L465" s="36">
        <f>IF(Table1[[#This Row],[Tanggal]]="","",YEAR(Table1[[#This Row],[Tanggal]]))</f>
        <v>2022</v>
      </c>
      <c r="M465" s="37" t="str">
        <f>_xlfn.IFNA(INDEX(Data!$D:$D,MATCH(Table1[[#This Row],[Entry Type]],Data!$E:$E,0)),"")</f>
        <v>Blankspot</v>
      </c>
      <c r="N465" s="50" t="str">
        <f>IF(Table1[[#This Row],[Tanggal]]="","","Jaringan")</f>
        <v>Jaringan</v>
      </c>
      <c r="O465" s="1"/>
    </row>
    <row r="466" spans="2:15" x14ac:dyDescent="0.25">
      <c r="B466" s="4" t="str">
        <f>_xlfn.IFNA(INDEX(Data!$B:$B,MATCH(Table1[[#This Row],[Desa/Kelurahan]],Data!$C:$C,0)),"")</f>
        <v>LONG IRAM</v>
      </c>
      <c r="C466" s="1" t="s">
        <v>201</v>
      </c>
      <c r="D466" s="2" t="s">
        <v>75</v>
      </c>
      <c r="E466" s="2" t="s">
        <v>70</v>
      </c>
      <c r="F466" s="2"/>
      <c r="G466" s="2" t="s">
        <v>309</v>
      </c>
      <c r="H466" s="2"/>
      <c r="J466" s="51">
        <v>44837</v>
      </c>
      <c r="K466" s="36">
        <f>IF(Table1[[#This Row],[Tanggal]]="","",YEAR(Table1[[#This Row],[Tanggal]]))</f>
        <v>2022</v>
      </c>
      <c r="L466" s="36">
        <f>IF(Table1[[#This Row],[Tanggal]]="","",YEAR(Table1[[#This Row],[Tanggal]]))</f>
        <v>2022</v>
      </c>
      <c r="M466" s="37" t="str">
        <f>_xlfn.IFNA(INDEX(Data!$D:$D,MATCH(Table1[[#This Row],[Entry Type]],Data!$E:$E,0)),"")</f>
        <v>Coverage</v>
      </c>
      <c r="N466" s="50" t="str">
        <f>IF(Table1[[#This Row],[Tanggal]]="","","Jaringan")</f>
        <v>Jaringan</v>
      </c>
      <c r="O466" s="1"/>
    </row>
    <row r="467" spans="2:15" x14ac:dyDescent="0.25">
      <c r="B467" s="4" t="str">
        <f>_xlfn.IFNA(INDEX(Data!$B:$B,MATCH(Table1[[#This Row],[Desa/Kelurahan]],Data!$C:$C,0)),"")</f>
        <v>LONG IRAM</v>
      </c>
      <c r="C467" s="1" t="s">
        <v>200</v>
      </c>
      <c r="D467" s="2" t="s">
        <v>75</v>
      </c>
      <c r="E467" s="2" t="s">
        <v>70</v>
      </c>
      <c r="F467" s="2"/>
      <c r="G467" s="2" t="s">
        <v>309</v>
      </c>
      <c r="H467" s="2"/>
      <c r="J467" s="51">
        <v>44837</v>
      </c>
      <c r="K467" s="36">
        <f>IF(Table1[[#This Row],[Tanggal]]="","",YEAR(Table1[[#This Row],[Tanggal]]))</f>
        <v>2022</v>
      </c>
      <c r="L467" s="36">
        <f>IF(Table1[[#This Row],[Tanggal]]="","",YEAR(Table1[[#This Row],[Tanggal]]))</f>
        <v>2022</v>
      </c>
      <c r="M467" s="37" t="str">
        <f>_xlfn.IFNA(INDEX(Data!$D:$D,MATCH(Table1[[#This Row],[Entry Type]],Data!$E:$E,0)),"")</f>
        <v>Coverage</v>
      </c>
      <c r="N467" s="50" t="str">
        <f>IF(Table1[[#This Row],[Tanggal]]="","","Jaringan")</f>
        <v>Jaringan</v>
      </c>
      <c r="O467" s="1"/>
    </row>
    <row r="468" spans="2:15" x14ac:dyDescent="0.25">
      <c r="B468" s="4" t="str">
        <f>_xlfn.IFNA(INDEX(Data!$B:$B,MATCH(Table1[[#This Row],[Desa/Kelurahan]],Data!$C:$C,0)),"")</f>
        <v>LONG IRAM</v>
      </c>
      <c r="C468" s="1" t="s">
        <v>195</v>
      </c>
      <c r="D468" s="2" t="s">
        <v>75</v>
      </c>
      <c r="E468" s="2" t="s">
        <v>70</v>
      </c>
      <c r="F468" s="2"/>
      <c r="G468" s="2" t="s">
        <v>309</v>
      </c>
      <c r="H468" s="2"/>
      <c r="J468" s="51">
        <v>44837</v>
      </c>
      <c r="K468" s="36">
        <f>IF(Table1[[#This Row],[Tanggal]]="","",YEAR(Table1[[#This Row],[Tanggal]]))</f>
        <v>2022</v>
      </c>
      <c r="L468" s="36">
        <f>IF(Table1[[#This Row],[Tanggal]]="","",YEAR(Table1[[#This Row],[Tanggal]]))</f>
        <v>2022</v>
      </c>
      <c r="M468" s="37" t="str">
        <f>_xlfn.IFNA(INDEX(Data!$D:$D,MATCH(Table1[[#This Row],[Entry Type]],Data!$E:$E,0)),"")</f>
        <v>Coverage</v>
      </c>
      <c r="N468" s="50" t="str">
        <f>IF(Table1[[#This Row],[Tanggal]]="","","Jaringan")</f>
        <v>Jaringan</v>
      </c>
      <c r="O468" s="1"/>
    </row>
    <row r="469" spans="2:15" x14ac:dyDescent="0.25">
      <c r="B469" s="4" t="str">
        <f>_xlfn.IFNA(INDEX(Data!$B:$B,MATCH(Table1[[#This Row],[Desa/Kelurahan]],Data!$C:$C,0)),"")</f>
        <v>LONG IRAM</v>
      </c>
      <c r="C469" s="1" t="s">
        <v>202</v>
      </c>
      <c r="D469" s="2" t="s">
        <v>92</v>
      </c>
      <c r="E469" s="2" t="s">
        <v>92</v>
      </c>
      <c r="F469" s="2"/>
      <c r="G469" s="2" t="s">
        <v>309</v>
      </c>
      <c r="H469" s="2"/>
      <c r="J469" s="51">
        <v>44837</v>
      </c>
      <c r="K469" s="36">
        <f>IF(Table1[[#This Row],[Tanggal]]="","",YEAR(Table1[[#This Row],[Tanggal]]))</f>
        <v>2022</v>
      </c>
      <c r="L469" s="36">
        <f>IF(Table1[[#This Row],[Tanggal]]="","",YEAR(Table1[[#This Row],[Tanggal]]))</f>
        <v>2022</v>
      </c>
      <c r="M469" s="37" t="str">
        <f>_xlfn.IFNA(INDEX(Data!$D:$D,MATCH(Table1[[#This Row],[Entry Type]],Data!$E:$E,0)),"")</f>
        <v>Blankspot</v>
      </c>
      <c r="N469" s="50" t="str">
        <f>IF(Table1[[#This Row],[Tanggal]]="","","Jaringan")</f>
        <v>Jaringan</v>
      </c>
      <c r="O469" s="1"/>
    </row>
    <row r="470" spans="2:15" x14ac:dyDescent="0.25">
      <c r="B470" s="4" t="str">
        <f>_xlfn.IFNA(INDEX(Data!$B:$B,MATCH(Table1[[#This Row],[Desa/Kelurahan]],Data!$C:$C,0)),"")</f>
        <v>LONG IRAM</v>
      </c>
      <c r="C470" s="1" t="s">
        <v>198</v>
      </c>
      <c r="D470" s="2" t="s">
        <v>75</v>
      </c>
      <c r="E470" s="2" t="s">
        <v>85</v>
      </c>
      <c r="F470" s="2"/>
      <c r="G470" s="2" t="s">
        <v>309</v>
      </c>
      <c r="H470" s="2"/>
      <c r="J470" s="51">
        <v>44837</v>
      </c>
      <c r="K470" s="36">
        <f>IF(Table1[[#This Row],[Tanggal]]="","",YEAR(Table1[[#This Row],[Tanggal]]))</f>
        <v>2022</v>
      </c>
      <c r="L470" s="36">
        <f>IF(Table1[[#This Row],[Tanggal]]="","",YEAR(Table1[[#This Row],[Tanggal]]))</f>
        <v>2022</v>
      </c>
      <c r="M470" s="37" t="str">
        <f>_xlfn.IFNA(INDEX(Data!$D:$D,MATCH(Table1[[#This Row],[Entry Type]],Data!$E:$E,0)),"")</f>
        <v>Lemah</v>
      </c>
      <c r="N470" s="50" t="str">
        <f>IF(Table1[[#This Row],[Tanggal]]="","","Jaringan")</f>
        <v>Jaringan</v>
      </c>
      <c r="O470" s="1"/>
    </row>
    <row r="471" spans="2:15" x14ac:dyDescent="0.25">
      <c r="B471" s="4" t="str">
        <f>_xlfn.IFNA(INDEX(Data!$B:$B,MATCH(Table1[[#This Row],[Desa/Kelurahan]],Data!$C:$C,0)),"")</f>
        <v>LONG IRAM</v>
      </c>
      <c r="C471" s="1" t="s">
        <v>199</v>
      </c>
      <c r="D471" s="2" t="s">
        <v>75</v>
      </c>
      <c r="E471" s="2" t="s">
        <v>85</v>
      </c>
      <c r="F471" s="2"/>
      <c r="G471" s="2" t="s">
        <v>309</v>
      </c>
      <c r="H471" s="2"/>
      <c r="J471" s="51">
        <v>44837</v>
      </c>
      <c r="K471" s="36">
        <f>IF(Table1[[#This Row],[Tanggal]]="","",YEAR(Table1[[#This Row],[Tanggal]]))</f>
        <v>2022</v>
      </c>
      <c r="L471" s="36">
        <f>IF(Table1[[#This Row],[Tanggal]]="","",YEAR(Table1[[#This Row],[Tanggal]]))</f>
        <v>2022</v>
      </c>
      <c r="M471" s="37" t="str">
        <f>_xlfn.IFNA(INDEX(Data!$D:$D,MATCH(Table1[[#This Row],[Entry Type]],Data!$E:$E,0)),"")</f>
        <v>Lemah</v>
      </c>
      <c r="N471" s="50" t="str">
        <f>IF(Table1[[#This Row],[Tanggal]]="","","Jaringan")</f>
        <v>Jaringan</v>
      </c>
      <c r="O471" s="1"/>
    </row>
    <row r="472" spans="2:15" x14ac:dyDescent="0.25">
      <c r="B472" s="4" t="str">
        <f>_xlfn.IFNA(INDEX(Data!$B:$B,MATCH(Table1[[#This Row],[Desa/Kelurahan]],Data!$C:$C,0)),"")</f>
        <v>LONG IRAM</v>
      </c>
      <c r="C472" s="1" t="s">
        <v>194</v>
      </c>
      <c r="D472" s="2" t="s">
        <v>92</v>
      </c>
      <c r="E472" s="2" t="s">
        <v>92</v>
      </c>
      <c r="F472" s="2"/>
      <c r="G472" s="2" t="s">
        <v>309</v>
      </c>
      <c r="H472" s="2"/>
      <c r="J472" s="51">
        <v>44837</v>
      </c>
      <c r="K472" s="36">
        <f>IF(Table1[[#This Row],[Tanggal]]="","",YEAR(Table1[[#This Row],[Tanggal]]))</f>
        <v>2022</v>
      </c>
      <c r="L472" s="36">
        <f>IF(Table1[[#This Row],[Tanggal]]="","",YEAR(Table1[[#This Row],[Tanggal]]))</f>
        <v>2022</v>
      </c>
      <c r="M472" s="37" t="str">
        <f>_xlfn.IFNA(INDEX(Data!$D:$D,MATCH(Table1[[#This Row],[Entry Type]],Data!$E:$E,0)),"")</f>
        <v>Blankspot</v>
      </c>
      <c r="N472" s="50" t="str">
        <f>IF(Table1[[#This Row],[Tanggal]]="","","Jaringan")</f>
        <v>Jaringan</v>
      </c>
      <c r="O472" s="1"/>
    </row>
    <row r="473" spans="2:15" ht="30" x14ac:dyDescent="0.25">
      <c r="B473" s="4" t="str">
        <f>_xlfn.IFNA(INDEX(Data!$B:$B,MATCH(Table1[[#This Row],[Desa/Kelurahan]],Data!$C:$C,0)),"")</f>
        <v>MOOK MANAAR BULANT</v>
      </c>
      <c r="C473" s="1" t="s">
        <v>217</v>
      </c>
      <c r="D473" s="2" t="s">
        <v>92</v>
      </c>
      <c r="E473" s="2" t="s">
        <v>92</v>
      </c>
      <c r="F473" s="2"/>
      <c r="G473" s="2" t="s">
        <v>309</v>
      </c>
      <c r="H473" s="2"/>
      <c r="J473" s="51">
        <v>44837</v>
      </c>
      <c r="K473" s="36">
        <f>IF(Table1[[#This Row],[Tanggal]]="","",YEAR(Table1[[#This Row],[Tanggal]]))</f>
        <v>2022</v>
      </c>
      <c r="L473" s="36">
        <f>IF(Table1[[#This Row],[Tanggal]]="","",YEAR(Table1[[#This Row],[Tanggal]]))</f>
        <v>2022</v>
      </c>
      <c r="M473" s="37" t="str">
        <f>_xlfn.IFNA(INDEX(Data!$D:$D,MATCH(Table1[[#This Row],[Entry Type]],Data!$E:$E,0)),"")</f>
        <v>Blankspot</v>
      </c>
      <c r="N473" s="50" t="str">
        <f>IF(Table1[[#This Row],[Tanggal]]="","","Jaringan")</f>
        <v>Jaringan</v>
      </c>
      <c r="O473" s="1"/>
    </row>
    <row r="474" spans="2:15" ht="30" x14ac:dyDescent="0.25">
      <c r="B474" s="4" t="str">
        <f>_xlfn.IFNA(INDEX(Data!$B:$B,MATCH(Table1[[#This Row],[Desa/Kelurahan]],Data!$C:$C,0)),"")</f>
        <v>MOOK MANAAR BULANT</v>
      </c>
      <c r="C474" s="1" t="s">
        <v>225</v>
      </c>
      <c r="D474" s="2" t="s">
        <v>92</v>
      </c>
      <c r="E474" s="2" t="s">
        <v>92</v>
      </c>
      <c r="F474" s="2"/>
      <c r="G474" s="2" t="s">
        <v>309</v>
      </c>
      <c r="H474" s="2"/>
      <c r="J474" s="51">
        <v>44837</v>
      </c>
      <c r="K474" s="36">
        <f>IF(Table1[[#This Row],[Tanggal]]="","",YEAR(Table1[[#This Row],[Tanggal]]))</f>
        <v>2022</v>
      </c>
      <c r="L474" s="36">
        <f>IF(Table1[[#This Row],[Tanggal]]="","",YEAR(Table1[[#This Row],[Tanggal]]))</f>
        <v>2022</v>
      </c>
      <c r="M474" s="37" t="str">
        <f>_xlfn.IFNA(INDEX(Data!$D:$D,MATCH(Table1[[#This Row],[Entry Type]],Data!$E:$E,0)),"")</f>
        <v>Blankspot</v>
      </c>
      <c r="N474" s="50" t="str">
        <f>IF(Table1[[#This Row],[Tanggal]]="","","Jaringan")</f>
        <v>Jaringan</v>
      </c>
      <c r="O474" s="1"/>
    </row>
    <row r="475" spans="2:15" ht="30" x14ac:dyDescent="0.25">
      <c r="B475" s="4" t="str">
        <f>_xlfn.IFNA(INDEX(Data!$B:$B,MATCH(Table1[[#This Row],[Desa/Kelurahan]],Data!$C:$C,0)),"")</f>
        <v>MOOK MANAAR BULANT</v>
      </c>
      <c r="C475" s="1" t="s">
        <v>221</v>
      </c>
      <c r="D475" s="2" t="s">
        <v>75</v>
      </c>
      <c r="E475" s="2" t="s">
        <v>85</v>
      </c>
      <c r="F475" s="2"/>
      <c r="G475" s="2" t="s">
        <v>309</v>
      </c>
      <c r="H475" s="2"/>
      <c r="J475" s="51">
        <v>44837</v>
      </c>
      <c r="K475" s="36">
        <f>IF(Table1[[#This Row],[Tanggal]]="","",YEAR(Table1[[#This Row],[Tanggal]]))</f>
        <v>2022</v>
      </c>
      <c r="L475" s="36">
        <f>IF(Table1[[#This Row],[Tanggal]]="","",YEAR(Table1[[#This Row],[Tanggal]]))</f>
        <v>2022</v>
      </c>
      <c r="M475" s="37" t="str">
        <f>_xlfn.IFNA(INDEX(Data!$D:$D,MATCH(Table1[[#This Row],[Entry Type]],Data!$E:$E,0)),"")</f>
        <v>Lemah</v>
      </c>
      <c r="N475" s="50" t="str">
        <f>IF(Table1[[#This Row],[Tanggal]]="","","Jaringan")</f>
        <v>Jaringan</v>
      </c>
      <c r="O475" s="1"/>
    </row>
    <row r="476" spans="2:15" ht="30" x14ac:dyDescent="0.25">
      <c r="B476" s="4" t="str">
        <f>_xlfn.IFNA(INDEX(Data!$B:$B,MATCH(Table1[[#This Row],[Desa/Kelurahan]],Data!$C:$C,0)),"")</f>
        <v>MOOK MANAAR BULANT</v>
      </c>
      <c r="C476" s="1" t="s">
        <v>216</v>
      </c>
      <c r="D476" s="2" t="s">
        <v>75</v>
      </c>
      <c r="E476" s="2" t="s">
        <v>85</v>
      </c>
      <c r="F476" s="2"/>
      <c r="G476" s="2" t="s">
        <v>309</v>
      </c>
      <c r="H476" s="2"/>
      <c r="J476" s="51">
        <v>44837</v>
      </c>
      <c r="K476" s="36">
        <f>IF(Table1[[#This Row],[Tanggal]]="","",YEAR(Table1[[#This Row],[Tanggal]]))</f>
        <v>2022</v>
      </c>
      <c r="L476" s="36">
        <f>IF(Table1[[#This Row],[Tanggal]]="","",YEAR(Table1[[#This Row],[Tanggal]]))</f>
        <v>2022</v>
      </c>
      <c r="M476" s="37" t="str">
        <f>_xlfn.IFNA(INDEX(Data!$D:$D,MATCH(Table1[[#This Row],[Entry Type]],Data!$E:$E,0)),"")</f>
        <v>Lemah</v>
      </c>
      <c r="N476" s="50" t="str">
        <f>IF(Table1[[#This Row],[Tanggal]]="","","Jaringan")</f>
        <v>Jaringan</v>
      </c>
      <c r="O476" s="1"/>
    </row>
    <row r="477" spans="2:15" ht="30" x14ac:dyDescent="0.25">
      <c r="B477" s="4" t="str">
        <f>_xlfn.IFNA(INDEX(Data!$B:$B,MATCH(Table1[[#This Row],[Desa/Kelurahan]],Data!$C:$C,0)),"")</f>
        <v>MOOK MANAAR BULANT</v>
      </c>
      <c r="C477" s="1" t="s">
        <v>214</v>
      </c>
      <c r="D477" s="2" t="s">
        <v>75</v>
      </c>
      <c r="E477" s="2" t="s">
        <v>70</v>
      </c>
      <c r="F477" s="2"/>
      <c r="G477" s="2" t="s">
        <v>309</v>
      </c>
      <c r="H477" s="2"/>
      <c r="J477" s="51">
        <v>44837</v>
      </c>
      <c r="K477" s="36">
        <f>IF(Table1[[#This Row],[Tanggal]]="","",YEAR(Table1[[#This Row],[Tanggal]]))</f>
        <v>2022</v>
      </c>
      <c r="L477" s="36">
        <f>IF(Table1[[#This Row],[Tanggal]]="","",YEAR(Table1[[#This Row],[Tanggal]]))</f>
        <v>2022</v>
      </c>
      <c r="M477" s="37" t="str">
        <f>_xlfn.IFNA(INDEX(Data!$D:$D,MATCH(Table1[[#This Row],[Entry Type]],Data!$E:$E,0)),"")</f>
        <v>Coverage</v>
      </c>
      <c r="N477" s="50" t="str">
        <f>IF(Table1[[#This Row],[Tanggal]]="","","Jaringan")</f>
        <v>Jaringan</v>
      </c>
      <c r="O477" s="1"/>
    </row>
    <row r="478" spans="2:15" ht="30" x14ac:dyDescent="0.25">
      <c r="B478" s="4" t="str">
        <f>_xlfn.IFNA(INDEX(Data!$B:$B,MATCH(Table1[[#This Row],[Desa/Kelurahan]],Data!$C:$C,0)),"")</f>
        <v>MOOK MANAAR BULANT</v>
      </c>
      <c r="C478" s="1" t="s">
        <v>220</v>
      </c>
      <c r="D478" s="2" t="s">
        <v>75</v>
      </c>
      <c r="E478" s="2" t="s">
        <v>85</v>
      </c>
      <c r="F478" s="2"/>
      <c r="G478" s="2" t="s">
        <v>309</v>
      </c>
      <c r="H478" s="2"/>
      <c r="J478" s="51">
        <v>44837</v>
      </c>
      <c r="K478" s="36">
        <f>IF(Table1[[#This Row],[Tanggal]]="","",YEAR(Table1[[#This Row],[Tanggal]]))</f>
        <v>2022</v>
      </c>
      <c r="L478" s="36">
        <f>IF(Table1[[#This Row],[Tanggal]]="","",YEAR(Table1[[#This Row],[Tanggal]]))</f>
        <v>2022</v>
      </c>
      <c r="M478" s="37" t="str">
        <f>_xlfn.IFNA(INDEX(Data!$D:$D,MATCH(Table1[[#This Row],[Entry Type]],Data!$E:$E,0)),"")</f>
        <v>Lemah</v>
      </c>
      <c r="N478" s="50" t="str">
        <f>IF(Table1[[#This Row],[Tanggal]]="","","Jaringan")</f>
        <v>Jaringan</v>
      </c>
      <c r="O478" s="1"/>
    </row>
    <row r="479" spans="2:15" ht="30" x14ac:dyDescent="0.25">
      <c r="B479" s="4" t="str">
        <f>_xlfn.IFNA(INDEX(Data!$B:$B,MATCH(Table1[[#This Row],[Desa/Kelurahan]],Data!$C:$C,0)),"")</f>
        <v>MOOK MANAAR BULANT</v>
      </c>
      <c r="C479" s="1" t="s">
        <v>222</v>
      </c>
      <c r="D479" s="2" t="s">
        <v>75</v>
      </c>
      <c r="E479" s="2" t="s">
        <v>85</v>
      </c>
      <c r="F479" s="2"/>
      <c r="G479" s="2" t="s">
        <v>309</v>
      </c>
      <c r="H479" s="2"/>
      <c r="J479" s="51">
        <v>44837</v>
      </c>
      <c r="K479" s="36">
        <f>IF(Table1[[#This Row],[Tanggal]]="","",YEAR(Table1[[#This Row],[Tanggal]]))</f>
        <v>2022</v>
      </c>
      <c r="L479" s="36">
        <f>IF(Table1[[#This Row],[Tanggal]]="","",YEAR(Table1[[#This Row],[Tanggal]]))</f>
        <v>2022</v>
      </c>
      <c r="M479" s="37" t="str">
        <f>_xlfn.IFNA(INDEX(Data!$D:$D,MATCH(Table1[[#This Row],[Entry Type]],Data!$E:$E,0)),"")</f>
        <v>Lemah</v>
      </c>
      <c r="N479" s="50" t="str">
        <f>IF(Table1[[#This Row],[Tanggal]]="","","Jaringan")</f>
        <v>Jaringan</v>
      </c>
      <c r="O479" s="1"/>
    </row>
    <row r="480" spans="2:15" ht="30" x14ac:dyDescent="0.25">
      <c r="B480" s="4" t="str">
        <f>_xlfn.IFNA(INDEX(Data!$B:$B,MATCH(Table1[[#This Row],[Desa/Kelurahan]],Data!$C:$C,0)),"")</f>
        <v>MOOK MANAAR BULANT</v>
      </c>
      <c r="C480" s="1" t="s">
        <v>213</v>
      </c>
      <c r="D480" s="2" t="s">
        <v>75</v>
      </c>
      <c r="E480" s="2" t="s">
        <v>85</v>
      </c>
      <c r="F480" s="2"/>
      <c r="G480" s="2" t="s">
        <v>309</v>
      </c>
      <c r="H480" s="2"/>
      <c r="J480" s="51">
        <v>44837</v>
      </c>
      <c r="K480" s="36">
        <f>IF(Table1[[#This Row],[Tanggal]]="","",YEAR(Table1[[#This Row],[Tanggal]]))</f>
        <v>2022</v>
      </c>
      <c r="L480" s="36">
        <f>IF(Table1[[#This Row],[Tanggal]]="","",YEAR(Table1[[#This Row],[Tanggal]]))</f>
        <v>2022</v>
      </c>
      <c r="M480" s="37" t="str">
        <f>_xlfn.IFNA(INDEX(Data!$D:$D,MATCH(Table1[[#This Row],[Entry Type]],Data!$E:$E,0)),"")</f>
        <v>Lemah</v>
      </c>
      <c r="N480" s="50" t="str">
        <f>IF(Table1[[#This Row],[Tanggal]]="","","Jaringan")</f>
        <v>Jaringan</v>
      </c>
      <c r="O480" s="1"/>
    </row>
    <row r="481" spans="2:15" ht="30" x14ac:dyDescent="0.25">
      <c r="B481" s="4" t="str">
        <f>_xlfn.IFNA(INDEX(Data!$B:$B,MATCH(Table1[[#This Row],[Desa/Kelurahan]],Data!$C:$C,0)),"")</f>
        <v>MOOK MANAAR BULANT</v>
      </c>
      <c r="C481" s="1" t="s">
        <v>212</v>
      </c>
      <c r="D481" s="2" t="s">
        <v>75</v>
      </c>
      <c r="E481" s="2" t="s">
        <v>85</v>
      </c>
      <c r="F481" s="2"/>
      <c r="G481" s="2" t="s">
        <v>309</v>
      </c>
      <c r="H481" s="2"/>
      <c r="J481" s="51">
        <v>44837</v>
      </c>
      <c r="K481" s="36">
        <f>IF(Table1[[#This Row],[Tanggal]]="","",YEAR(Table1[[#This Row],[Tanggal]]))</f>
        <v>2022</v>
      </c>
      <c r="L481" s="36">
        <f>IF(Table1[[#This Row],[Tanggal]]="","",YEAR(Table1[[#This Row],[Tanggal]]))</f>
        <v>2022</v>
      </c>
      <c r="M481" s="37" t="str">
        <f>_xlfn.IFNA(INDEX(Data!$D:$D,MATCH(Table1[[#This Row],[Entry Type]],Data!$E:$E,0)),"")</f>
        <v>Lemah</v>
      </c>
      <c r="N481" s="50" t="str">
        <f>IF(Table1[[#This Row],[Tanggal]]="","","Jaringan")</f>
        <v>Jaringan</v>
      </c>
      <c r="O481" s="1"/>
    </row>
    <row r="482" spans="2:15" ht="30" x14ac:dyDescent="0.25">
      <c r="B482" s="4" t="str">
        <f>_xlfn.IFNA(INDEX(Data!$B:$B,MATCH(Table1[[#This Row],[Desa/Kelurahan]],Data!$C:$C,0)),"")</f>
        <v>MOOK MANAAR BULANT</v>
      </c>
      <c r="C482" s="1" t="s">
        <v>211</v>
      </c>
      <c r="D482" s="2" t="s">
        <v>75</v>
      </c>
      <c r="E482" s="2" t="s">
        <v>85</v>
      </c>
      <c r="F482" s="2"/>
      <c r="G482" s="2" t="s">
        <v>309</v>
      </c>
      <c r="H482" s="2"/>
      <c r="J482" s="51">
        <v>44837</v>
      </c>
      <c r="K482" s="36">
        <f>IF(Table1[[#This Row],[Tanggal]]="","",YEAR(Table1[[#This Row],[Tanggal]]))</f>
        <v>2022</v>
      </c>
      <c r="L482" s="36">
        <f>IF(Table1[[#This Row],[Tanggal]]="","",YEAR(Table1[[#This Row],[Tanggal]]))</f>
        <v>2022</v>
      </c>
      <c r="M482" s="37" t="str">
        <f>_xlfn.IFNA(INDEX(Data!$D:$D,MATCH(Table1[[#This Row],[Entry Type]],Data!$E:$E,0)),"")</f>
        <v>Lemah</v>
      </c>
      <c r="N482" s="50" t="str">
        <f>IF(Table1[[#This Row],[Tanggal]]="","","Jaringan")</f>
        <v>Jaringan</v>
      </c>
      <c r="O482" s="1"/>
    </row>
    <row r="483" spans="2:15" ht="30" x14ac:dyDescent="0.25">
      <c r="B483" s="4" t="str">
        <f>_xlfn.IFNA(INDEX(Data!$B:$B,MATCH(Table1[[#This Row],[Desa/Kelurahan]],Data!$C:$C,0)),"")</f>
        <v>MOOK MANAAR BULANT</v>
      </c>
      <c r="C483" s="1" t="s">
        <v>226</v>
      </c>
      <c r="D483" s="2" t="s">
        <v>75</v>
      </c>
      <c r="E483" s="2" t="s">
        <v>85</v>
      </c>
      <c r="F483" s="2"/>
      <c r="G483" s="2" t="s">
        <v>309</v>
      </c>
      <c r="H483" s="2"/>
      <c r="J483" s="51">
        <v>44837</v>
      </c>
      <c r="K483" s="36">
        <f>IF(Table1[[#This Row],[Tanggal]]="","",YEAR(Table1[[#This Row],[Tanggal]]))</f>
        <v>2022</v>
      </c>
      <c r="L483" s="36">
        <f>IF(Table1[[#This Row],[Tanggal]]="","",YEAR(Table1[[#This Row],[Tanggal]]))</f>
        <v>2022</v>
      </c>
      <c r="M483" s="37" t="str">
        <f>_xlfn.IFNA(INDEX(Data!$D:$D,MATCH(Table1[[#This Row],[Entry Type]],Data!$E:$E,0)),"")</f>
        <v>Lemah</v>
      </c>
      <c r="N483" s="50" t="str">
        <f>IF(Table1[[#This Row],[Tanggal]]="","","Jaringan")</f>
        <v>Jaringan</v>
      </c>
      <c r="O483" s="1"/>
    </row>
    <row r="484" spans="2:15" ht="30" x14ac:dyDescent="0.25">
      <c r="B484" s="4" t="str">
        <f>_xlfn.IFNA(INDEX(Data!$B:$B,MATCH(Table1[[#This Row],[Desa/Kelurahan]],Data!$C:$C,0)),"")</f>
        <v>MOOK MANAAR BULANT</v>
      </c>
      <c r="C484" s="1" t="s">
        <v>215</v>
      </c>
      <c r="D484" s="2" t="s">
        <v>75</v>
      </c>
      <c r="E484" s="2" t="s">
        <v>70</v>
      </c>
      <c r="F484" s="2"/>
      <c r="G484" s="2" t="s">
        <v>309</v>
      </c>
      <c r="H484" s="2"/>
      <c r="J484" s="51">
        <v>44837</v>
      </c>
      <c r="K484" s="36">
        <f>IF(Table1[[#This Row],[Tanggal]]="","",YEAR(Table1[[#This Row],[Tanggal]]))</f>
        <v>2022</v>
      </c>
      <c r="L484" s="36">
        <f>IF(Table1[[#This Row],[Tanggal]]="","",YEAR(Table1[[#This Row],[Tanggal]]))</f>
        <v>2022</v>
      </c>
      <c r="M484" s="37" t="str">
        <f>_xlfn.IFNA(INDEX(Data!$D:$D,MATCH(Table1[[#This Row],[Entry Type]],Data!$E:$E,0)),"")</f>
        <v>Coverage</v>
      </c>
      <c r="N484" s="50" t="str">
        <f>IF(Table1[[#This Row],[Tanggal]]="","","Jaringan")</f>
        <v>Jaringan</v>
      </c>
      <c r="O484" s="1"/>
    </row>
    <row r="485" spans="2:15" ht="30" x14ac:dyDescent="0.25">
      <c r="B485" s="4" t="str">
        <f>_xlfn.IFNA(INDEX(Data!$B:$B,MATCH(Table1[[#This Row],[Desa/Kelurahan]],Data!$C:$C,0)),"")</f>
        <v>MOOK MANAAR BULANT</v>
      </c>
      <c r="C485" s="1" t="s">
        <v>218</v>
      </c>
      <c r="D485" s="2" t="s">
        <v>75</v>
      </c>
      <c r="E485" s="2" t="s">
        <v>85</v>
      </c>
      <c r="F485" s="2"/>
      <c r="G485" s="2" t="s">
        <v>309</v>
      </c>
      <c r="H485" s="2"/>
      <c r="J485" s="51">
        <v>44837</v>
      </c>
      <c r="K485" s="36">
        <f>IF(Table1[[#This Row],[Tanggal]]="","",YEAR(Table1[[#This Row],[Tanggal]]))</f>
        <v>2022</v>
      </c>
      <c r="L485" s="36">
        <f>IF(Table1[[#This Row],[Tanggal]]="","",YEAR(Table1[[#This Row],[Tanggal]]))</f>
        <v>2022</v>
      </c>
      <c r="M485" s="37" t="str">
        <f>_xlfn.IFNA(INDEX(Data!$D:$D,MATCH(Table1[[#This Row],[Entry Type]],Data!$E:$E,0)),"")</f>
        <v>Lemah</v>
      </c>
      <c r="N485" s="50" t="str">
        <f>IF(Table1[[#This Row],[Tanggal]]="","","Jaringan")</f>
        <v>Jaringan</v>
      </c>
      <c r="O485" s="1"/>
    </row>
    <row r="486" spans="2:15" ht="30" x14ac:dyDescent="0.25">
      <c r="B486" s="4" t="str">
        <f>_xlfn.IFNA(INDEX(Data!$B:$B,MATCH(Table1[[#This Row],[Desa/Kelurahan]],Data!$C:$C,0)),"")</f>
        <v>MOOK MANAAR BULANT</v>
      </c>
      <c r="C486" s="1" t="s">
        <v>219</v>
      </c>
      <c r="D486" s="2" t="s">
        <v>92</v>
      </c>
      <c r="E486" s="2" t="s">
        <v>92</v>
      </c>
      <c r="F486" s="2"/>
      <c r="G486" s="2" t="s">
        <v>309</v>
      </c>
      <c r="H486" s="2"/>
      <c r="J486" s="51">
        <v>44837</v>
      </c>
      <c r="K486" s="36">
        <f>IF(Table1[[#This Row],[Tanggal]]="","",YEAR(Table1[[#This Row],[Tanggal]]))</f>
        <v>2022</v>
      </c>
      <c r="L486" s="36">
        <f>IF(Table1[[#This Row],[Tanggal]]="","",YEAR(Table1[[#This Row],[Tanggal]]))</f>
        <v>2022</v>
      </c>
      <c r="M486" s="37" t="str">
        <f>_xlfn.IFNA(INDEX(Data!$D:$D,MATCH(Table1[[#This Row],[Entry Type]],Data!$E:$E,0)),"")</f>
        <v>Blankspot</v>
      </c>
      <c r="N486" s="50" t="str">
        <f>IF(Table1[[#This Row],[Tanggal]]="","","Jaringan")</f>
        <v>Jaringan</v>
      </c>
      <c r="O486" s="1"/>
    </row>
    <row r="487" spans="2:15" ht="30" x14ac:dyDescent="0.25">
      <c r="B487" s="4" t="str">
        <f>_xlfn.IFNA(INDEX(Data!$B:$B,MATCH(Table1[[#This Row],[Desa/Kelurahan]],Data!$C:$C,0)),"")</f>
        <v>MOOK MANAAR BULANT</v>
      </c>
      <c r="C487" s="1" t="s">
        <v>224</v>
      </c>
      <c r="D487" s="2" t="s">
        <v>75</v>
      </c>
      <c r="E487" s="2" t="s">
        <v>85</v>
      </c>
      <c r="F487" s="2"/>
      <c r="G487" s="2" t="s">
        <v>309</v>
      </c>
      <c r="H487" s="2"/>
      <c r="J487" s="51">
        <v>44837</v>
      </c>
      <c r="K487" s="36">
        <f>IF(Table1[[#This Row],[Tanggal]]="","",YEAR(Table1[[#This Row],[Tanggal]]))</f>
        <v>2022</v>
      </c>
      <c r="L487" s="36">
        <f>IF(Table1[[#This Row],[Tanggal]]="","",YEAR(Table1[[#This Row],[Tanggal]]))</f>
        <v>2022</v>
      </c>
      <c r="M487" s="37" t="str">
        <f>_xlfn.IFNA(INDEX(Data!$D:$D,MATCH(Table1[[#This Row],[Entry Type]],Data!$E:$E,0)),"")</f>
        <v>Lemah</v>
      </c>
      <c r="N487" s="50" t="str">
        <f>IF(Table1[[#This Row],[Tanggal]]="","","Jaringan")</f>
        <v>Jaringan</v>
      </c>
      <c r="O487" s="1"/>
    </row>
    <row r="488" spans="2:15" ht="30" x14ac:dyDescent="0.25">
      <c r="B488" s="4" t="str">
        <f>_xlfn.IFNA(INDEX(Data!$B:$B,MATCH(Table1[[#This Row],[Desa/Kelurahan]],Data!$C:$C,0)),"")</f>
        <v>MOOK MANAAR BULANT</v>
      </c>
      <c r="C488" s="1" t="s">
        <v>223</v>
      </c>
      <c r="D488" s="2" t="s">
        <v>92</v>
      </c>
      <c r="E488" s="2" t="s">
        <v>92</v>
      </c>
      <c r="F488" s="2"/>
      <c r="G488" s="2" t="s">
        <v>309</v>
      </c>
      <c r="H488" s="2"/>
      <c r="J488" s="51">
        <v>44837</v>
      </c>
      <c r="K488" s="36">
        <f>IF(Table1[[#This Row],[Tanggal]]="","",YEAR(Table1[[#This Row],[Tanggal]]))</f>
        <v>2022</v>
      </c>
      <c r="L488" s="36">
        <f>IF(Table1[[#This Row],[Tanggal]]="","",YEAR(Table1[[#This Row],[Tanggal]]))</f>
        <v>2022</v>
      </c>
      <c r="M488" s="37" t="str">
        <f>_xlfn.IFNA(INDEX(Data!$D:$D,MATCH(Table1[[#This Row],[Entry Type]],Data!$E:$E,0)),"")</f>
        <v>Blankspot</v>
      </c>
      <c r="N488" s="50" t="str">
        <f>IF(Table1[[#This Row],[Tanggal]]="","","Jaringan")</f>
        <v>Jaringan</v>
      </c>
      <c r="O488" s="1"/>
    </row>
    <row r="489" spans="2:15" x14ac:dyDescent="0.25">
      <c r="B489" s="4" t="str">
        <f>_xlfn.IFNA(INDEX(Data!$B:$B,MATCH(Table1[[#This Row],[Desa/Kelurahan]],Data!$C:$C,0)),"")</f>
        <v>MUARA PAHU</v>
      </c>
      <c r="C489" s="1" t="s">
        <v>236</v>
      </c>
      <c r="D489" s="2" t="s">
        <v>75</v>
      </c>
      <c r="E489" s="2" t="s">
        <v>85</v>
      </c>
      <c r="F489" s="2"/>
      <c r="G489" s="2" t="s">
        <v>309</v>
      </c>
      <c r="H489" s="2"/>
      <c r="J489" s="51">
        <v>44837</v>
      </c>
      <c r="K489" s="36">
        <f>IF(Table1[[#This Row],[Tanggal]]="","",YEAR(Table1[[#This Row],[Tanggal]]))</f>
        <v>2022</v>
      </c>
      <c r="L489" s="36">
        <f>IF(Table1[[#This Row],[Tanggal]]="","",YEAR(Table1[[#This Row],[Tanggal]]))</f>
        <v>2022</v>
      </c>
      <c r="M489" s="37" t="str">
        <f>_xlfn.IFNA(INDEX(Data!$D:$D,MATCH(Table1[[#This Row],[Entry Type]],Data!$E:$E,0)),"")</f>
        <v>Lemah</v>
      </c>
      <c r="N489" s="50" t="str">
        <f>IF(Table1[[#This Row],[Tanggal]]="","","Jaringan")</f>
        <v>Jaringan</v>
      </c>
      <c r="O489" s="1"/>
    </row>
    <row r="490" spans="2:15" x14ac:dyDescent="0.25">
      <c r="B490" s="4" t="str">
        <f>_xlfn.IFNA(INDEX(Data!$B:$B,MATCH(Table1[[#This Row],[Desa/Kelurahan]],Data!$C:$C,0)),"")</f>
        <v>MUARA PAHU</v>
      </c>
      <c r="C490" s="1" t="s">
        <v>243</v>
      </c>
      <c r="D490" s="2" t="s">
        <v>75</v>
      </c>
      <c r="E490" s="2" t="s">
        <v>85</v>
      </c>
      <c r="F490" s="2"/>
      <c r="G490" s="2" t="s">
        <v>309</v>
      </c>
      <c r="H490" s="2"/>
      <c r="J490" s="51">
        <v>44837</v>
      </c>
      <c r="K490" s="36">
        <f>IF(Table1[[#This Row],[Tanggal]]="","",YEAR(Table1[[#This Row],[Tanggal]]))</f>
        <v>2022</v>
      </c>
      <c r="L490" s="36">
        <f>IF(Table1[[#This Row],[Tanggal]]="","",YEAR(Table1[[#This Row],[Tanggal]]))</f>
        <v>2022</v>
      </c>
      <c r="M490" s="37" t="str">
        <f>_xlfn.IFNA(INDEX(Data!$D:$D,MATCH(Table1[[#This Row],[Entry Type]],Data!$E:$E,0)),"")</f>
        <v>Lemah</v>
      </c>
      <c r="N490" s="50" t="str">
        <f>IF(Table1[[#This Row],[Tanggal]]="","","Jaringan")</f>
        <v>Jaringan</v>
      </c>
      <c r="O490" s="1"/>
    </row>
    <row r="491" spans="2:15" x14ac:dyDescent="0.25">
      <c r="B491" s="4" t="str">
        <f>_xlfn.IFNA(INDEX(Data!$B:$B,MATCH(Table1[[#This Row],[Desa/Kelurahan]],Data!$C:$C,0)),"")</f>
        <v>MUARA PAHU</v>
      </c>
      <c r="C491" s="1" t="s">
        <v>245</v>
      </c>
      <c r="D491" s="2" t="s">
        <v>75</v>
      </c>
      <c r="E491" s="2" t="s">
        <v>85</v>
      </c>
      <c r="F491" s="2"/>
      <c r="G491" s="2" t="s">
        <v>309</v>
      </c>
      <c r="H491" s="2"/>
      <c r="J491" s="51">
        <v>44837</v>
      </c>
      <c r="K491" s="36">
        <f>IF(Table1[[#This Row],[Tanggal]]="","",YEAR(Table1[[#This Row],[Tanggal]]))</f>
        <v>2022</v>
      </c>
      <c r="L491" s="36">
        <f>IF(Table1[[#This Row],[Tanggal]]="","",YEAR(Table1[[#This Row],[Tanggal]]))</f>
        <v>2022</v>
      </c>
      <c r="M491" s="37" t="str">
        <f>_xlfn.IFNA(INDEX(Data!$D:$D,MATCH(Table1[[#This Row],[Entry Type]],Data!$E:$E,0)),"")</f>
        <v>Lemah</v>
      </c>
      <c r="N491" s="50" t="str">
        <f>IF(Table1[[#This Row],[Tanggal]]="","","Jaringan")</f>
        <v>Jaringan</v>
      </c>
      <c r="O491" s="1"/>
    </row>
    <row r="492" spans="2:15" x14ac:dyDescent="0.25">
      <c r="B492" s="4" t="str">
        <f>_xlfn.IFNA(INDEX(Data!$B:$B,MATCH(Table1[[#This Row],[Desa/Kelurahan]],Data!$C:$C,0)),"")</f>
        <v>MUARA PAHU</v>
      </c>
      <c r="C492" s="1" t="s">
        <v>244</v>
      </c>
      <c r="D492" s="2" t="s">
        <v>75</v>
      </c>
      <c r="E492" s="2" t="s">
        <v>85</v>
      </c>
      <c r="F492" s="2"/>
      <c r="G492" s="2" t="s">
        <v>309</v>
      </c>
      <c r="H492" s="2"/>
      <c r="J492" s="51">
        <v>44837</v>
      </c>
      <c r="K492" s="36">
        <f>IF(Table1[[#This Row],[Tanggal]]="","",YEAR(Table1[[#This Row],[Tanggal]]))</f>
        <v>2022</v>
      </c>
      <c r="L492" s="36">
        <f>IF(Table1[[#This Row],[Tanggal]]="","",YEAR(Table1[[#This Row],[Tanggal]]))</f>
        <v>2022</v>
      </c>
      <c r="M492" s="37" t="str">
        <f>_xlfn.IFNA(INDEX(Data!$D:$D,MATCH(Table1[[#This Row],[Entry Type]],Data!$E:$E,0)),"")</f>
        <v>Lemah</v>
      </c>
      <c r="N492" s="50" t="str">
        <f>IF(Table1[[#This Row],[Tanggal]]="","","Jaringan")</f>
        <v>Jaringan</v>
      </c>
      <c r="O492" s="1"/>
    </row>
    <row r="493" spans="2:15" x14ac:dyDescent="0.25">
      <c r="B493" s="4" t="str">
        <f>_xlfn.IFNA(INDEX(Data!$B:$B,MATCH(Table1[[#This Row],[Desa/Kelurahan]],Data!$C:$C,0)),"")</f>
        <v>MUARA PAHU</v>
      </c>
      <c r="C493" s="1" t="s">
        <v>242</v>
      </c>
      <c r="D493" s="2" t="s">
        <v>75</v>
      </c>
      <c r="E493" s="2" t="s">
        <v>85</v>
      </c>
      <c r="F493" s="2"/>
      <c r="G493" s="2" t="s">
        <v>309</v>
      </c>
      <c r="H493" s="2"/>
      <c r="J493" s="51">
        <v>44837</v>
      </c>
      <c r="K493" s="36">
        <f>IF(Table1[[#This Row],[Tanggal]]="","",YEAR(Table1[[#This Row],[Tanggal]]))</f>
        <v>2022</v>
      </c>
      <c r="L493" s="36">
        <f>IF(Table1[[#This Row],[Tanggal]]="","",YEAR(Table1[[#This Row],[Tanggal]]))</f>
        <v>2022</v>
      </c>
      <c r="M493" s="37" t="str">
        <f>_xlfn.IFNA(INDEX(Data!$D:$D,MATCH(Table1[[#This Row],[Entry Type]],Data!$E:$E,0)),"")</f>
        <v>Lemah</v>
      </c>
      <c r="N493" s="50" t="str">
        <f>IF(Table1[[#This Row],[Tanggal]]="","","Jaringan")</f>
        <v>Jaringan</v>
      </c>
      <c r="O493" s="1"/>
    </row>
    <row r="494" spans="2:15" x14ac:dyDescent="0.25">
      <c r="B494" s="4" t="str">
        <f>_xlfn.IFNA(INDEX(Data!$B:$B,MATCH(Table1[[#This Row],[Desa/Kelurahan]],Data!$C:$C,0)),"")</f>
        <v>MUARA PAHU</v>
      </c>
      <c r="C494" s="1" t="s">
        <v>241</v>
      </c>
      <c r="D494" s="2" t="s">
        <v>75</v>
      </c>
      <c r="E494" s="2" t="s">
        <v>70</v>
      </c>
      <c r="F494" s="2"/>
      <c r="G494" s="2" t="s">
        <v>309</v>
      </c>
      <c r="H494" s="2"/>
      <c r="J494" s="51">
        <v>44837</v>
      </c>
      <c r="K494" s="36">
        <f>IF(Table1[[#This Row],[Tanggal]]="","",YEAR(Table1[[#This Row],[Tanggal]]))</f>
        <v>2022</v>
      </c>
      <c r="L494" s="36">
        <f>IF(Table1[[#This Row],[Tanggal]]="","",YEAR(Table1[[#This Row],[Tanggal]]))</f>
        <v>2022</v>
      </c>
      <c r="M494" s="37" t="str">
        <f>_xlfn.IFNA(INDEX(Data!$D:$D,MATCH(Table1[[#This Row],[Entry Type]],Data!$E:$E,0)),"")</f>
        <v>Coverage</v>
      </c>
      <c r="N494" s="50" t="str">
        <f>IF(Table1[[#This Row],[Tanggal]]="","","Jaringan")</f>
        <v>Jaringan</v>
      </c>
      <c r="O494" s="1"/>
    </row>
    <row r="495" spans="2:15" x14ac:dyDescent="0.25">
      <c r="B495" s="4" t="str">
        <f>_xlfn.IFNA(INDEX(Data!$B:$B,MATCH(Table1[[#This Row],[Desa/Kelurahan]],Data!$C:$C,0)),"")</f>
        <v>MUARA PAHU</v>
      </c>
      <c r="C495" s="1" t="s">
        <v>239</v>
      </c>
      <c r="D495" s="2" t="s">
        <v>75</v>
      </c>
      <c r="E495" s="2" t="s">
        <v>85</v>
      </c>
      <c r="F495" s="2"/>
      <c r="G495" s="2" t="s">
        <v>309</v>
      </c>
      <c r="H495" s="2"/>
      <c r="J495" s="51">
        <v>44837</v>
      </c>
      <c r="K495" s="36">
        <f>IF(Table1[[#This Row],[Tanggal]]="","",YEAR(Table1[[#This Row],[Tanggal]]))</f>
        <v>2022</v>
      </c>
      <c r="L495" s="36">
        <f>IF(Table1[[#This Row],[Tanggal]]="","",YEAR(Table1[[#This Row],[Tanggal]]))</f>
        <v>2022</v>
      </c>
      <c r="M495" s="37" t="str">
        <f>_xlfn.IFNA(INDEX(Data!$D:$D,MATCH(Table1[[#This Row],[Entry Type]],Data!$E:$E,0)),"")</f>
        <v>Lemah</v>
      </c>
      <c r="N495" s="50" t="str">
        <f>IF(Table1[[#This Row],[Tanggal]]="","","Jaringan")</f>
        <v>Jaringan</v>
      </c>
      <c r="O495" s="1"/>
    </row>
    <row r="496" spans="2:15" x14ac:dyDescent="0.25">
      <c r="B496" s="4" t="str">
        <f>_xlfn.IFNA(INDEX(Data!$B:$B,MATCH(Table1[[#This Row],[Desa/Kelurahan]],Data!$C:$C,0)),"")</f>
        <v>MUARA PAHU</v>
      </c>
      <c r="C496" s="1" t="s">
        <v>240</v>
      </c>
      <c r="D496" s="2" t="s">
        <v>75</v>
      </c>
      <c r="E496" s="2" t="s">
        <v>70</v>
      </c>
      <c r="F496" s="2"/>
      <c r="G496" s="2" t="s">
        <v>309</v>
      </c>
      <c r="H496" s="2"/>
      <c r="J496" s="51">
        <v>44837</v>
      </c>
      <c r="K496" s="36">
        <f>IF(Table1[[#This Row],[Tanggal]]="","",YEAR(Table1[[#This Row],[Tanggal]]))</f>
        <v>2022</v>
      </c>
      <c r="L496" s="36">
        <f>IF(Table1[[#This Row],[Tanggal]]="","",YEAR(Table1[[#This Row],[Tanggal]]))</f>
        <v>2022</v>
      </c>
      <c r="M496" s="37" t="str">
        <f>_xlfn.IFNA(INDEX(Data!$D:$D,MATCH(Table1[[#This Row],[Entry Type]],Data!$E:$E,0)),"")</f>
        <v>Coverage</v>
      </c>
      <c r="N496" s="50" t="str">
        <f>IF(Table1[[#This Row],[Tanggal]]="","","Jaringan")</f>
        <v>Jaringan</v>
      </c>
      <c r="O496" s="1"/>
    </row>
    <row r="497" spans="2:15" x14ac:dyDescent="0.25">
      <c r="B497" s="4" t="str">
        <f>_xlfn.IFNA(INDEX(Data!$B:$B,MATCH(Table1[[#This Row],[Desa/Kelurahan]],Data!$C:$C,0)),"")</f>
        <v>MUARA PAHU</v>
      </c>
      <c r="C497" s="1" t="s">
        <v>238</v>
      </c>
      <c r="D497" s="2" t="s">
        <v>75</v>
      </c>
      <c r="E497" s="2" t="s">
        <v>70</v>
      </c>
      <c r="F497" s="2"/>
      <c r="G497" s="2" t="s">
        <v>309</v>
      </c>
      <c r="H497" s="2"/>
      <c r="J497" s="51">
        <v>44837</v>
      </c>
      <c r="K497" s="36">
        <f>IF(Table1[[#This Row],[Tanggal]]="","",YEAR(Table1[[#This Row],[Tanggal]]))</f>
        <v>2022</v>
      </c>
      <c r="L497" s="36">
        <f>IF(Table1[[#This Row],[Tanggal]]="","",YEAR(Table1[[#This Row],[Tanggal]]))</f>
        <v>2022</v>
      </c>
      <c r="M497" s="37" t="str">
        <f>_xlfn.IFNA(INDEX(Data!$D:$D,MATCH(Table1[[#This Row],[Entry Type]],Data!$E:$E,0)),"")</f>
        <v>Coverage</v>
      </c>
      <c r="N497" s="50" t="str">
        <f>IF(Table1[[#This Row],[Tanggal]]="","","Jaringan")</f>
        <v>Jaringan</v>
      </c>
      <c r="O497" s="1"/>
    </row>
    <row r="498" spans="2:15" x14ac:dyDescent="0.25">
      <c r="B498" s="4" t="str">
        <f>_xlfn.IFNA(INDEX(Data!$B:$B,MATCH(Table1[[#This Row],[Desa/Kelurahan]],Data!$C:$C,0)),"")</f>
        <v>MUARA PAHU</v>
      </c>
      <c r="C498" s="1" t="s">
        <v>234</v>
      </c>
      <c r="D498" s="2" t="s">
        <v>75</v>
      </c>
      <c r="E498" s="2" t="s">
        <v>85</v>
      </c>
      <c r="F498" s="2"/>
      <c r="G498" s="2" t="s">
        <v>309</v>
      </c>
      <c r="H498" s="2"/>
      <c r="J498" s="51">
        <v>44837</v>
      </c>
      <c r="K498" s="36">
        <f>IF(Table1[[#This Row],[Tanggal]]="","",YEAR(Table1[[#This Row],[Tanggal]]))</f>
        <v>2022</v>
      </c>
      <c r="L498" s="36">
        <f>IF(Table1[[#This Row],[Tanggal]]="","",YEAR(Table1[[#This Row],[Tanggal]]))</f>
        <v>2022</v>
      </c>
      <c r="M498" s="37" t="str">
        <f>_xlfn.IFNA(INDEX(Data!$D:$D,MATCH(Table1[[#This Row],[Entry Type]],Data!$E:$E,0)),"")</f>
        <v>Lemah</v>
      </c>
      <c r="N498" s="50" t="str">
        <f>IF(Table1[[#This Row],[Tanggal]]="","","Jaringan")</f>
        <v>Jaringan</v>
      </c>
      <c r="O498" s="1"/>
    </row>
    <row r="499" spans="2:15" x14ac:dyDescent="0.25">
      <c r="B499" s="4" t="str">
        <f>_xlfn.IFNA(INDEX(Data!$B:$B,MATCH(Table1[[#This Row],[Desa/Kelurahan]],Data!$C:$C,0)),"")</f>
        <v>MUARA PAHU</v>
      </c>
      <c r="C499" s="1" t="s">
        <v>237</v>
      </c>
      <c r="D499" s="2" t="s">
        <v>75</v>
      </c>
      <c r="E499" s="2" t="s">
        <v>70</v>
      </c>
      <c r="F499" s="2"/>
      <c r="G499" s="2" t="s">
        <v>309</v>
      </c>
      <c r="H499" s="2"/>
      <c r="J499" s="51">
        <v>44837</v>
      </c>
      <c r="K499" s="36">
        <f>IF(Table1[[#This Row],[Tanggal]]="","",YEAR(Table1[[#This Row],[Tanggal]]))</f>
        <v>2022</v>
      </c>
      <c r="L499" s="36">
        <f>IF(Table1[[#This Row],[Tanggal]]="","",YEAR(Table1[[#This Row],[Tanggal]]))</f>
        <v>2022</v>
      </c>
      <c r="M499" s="37" t="str">
        <f>_xlfn.IFNA(INDEX(Data!$D:$D,MATCH(Table1[[#This Row],[Entry Type]],Data!$E:$E,0)),"")</f>
        <v>Coverage</v>
      </c>
      <c r="N499" s="50" t="str">
        <f>IF(Table1[[#This Row],[Tanggal]]="","","Jaringan")</f>
        <v>Jaringan</v>
      </c>
      <c r="O499" s="1"/>
    </row>
    <row r="500" spans="2:15" x14ac:dyDescent="0.25">
      <c r="B500" s="4" t="str">
        <f>_xlfn.IFNA(INDEX(Data!$B:$B,MATCH(Table1[[#This Row],[Desa/Kelurahan]],Data!$C:$C,0)),"")</f>
        <v>MUARA PAHU</v>
      </c>
      <c r="C500" s="1" t="s">
        <v>235</v>
      </c>
      <c r="D500" s="2" t="s">
        <v>75</v>
      </c>
      <c r="E500" s="2" t="s">
        <v>70</v>
      </c>
      <c r="F500" s="2"/>
      <c r="G500" s="2" t="s">
        <v>309</v>
      </c>
      <c r="H500" s="2"/>
      <c r="J500" s="51">
        <v>44837</v>
      </c>
      <c r="K500" s="36">
        <f>IF(Table1[[#This Row],[Tanggal]]="","",YEAR(Table1[[#This Row],[Tanggal]]))</f>
        <v>2022</v>
      </c>
      <c r="L500" s="36">
        <f>IF(Table1[[#This Row],[Tanggal]]="","",YEAR(Table1[[#This Row],[Tanggal]]))</f>
        <v>2022</v>
      </c>
      <c r="M500" s="37" t="str">
        <f>_xlfn.IFNA(INDEX(Data!$D:$D,MATCH(Table1[[#This Row],[Entry Type]],Data!$E:$E,0)),"")</f>
        <v>Coverage</v>
      </c>
      <c r="N500" s="50" t="str">
        <f>IF(Table1[[#This Row],[Tanggal]]="","","Jaringan")</f>
        <v>Jaringan</v>
      </c>
      <c r="O500" s="1"/>
    </row>
    <row r="501" spans="2:15" x14ac:dyDescent="0.25">
      <c r="B501" s="4" t="str">
        <f>_xlfn.IFNA(INDEX(Data!$B:$B,MATCH(Table1[[#This Row],[Desa/Kelurahan]],Data!$C:$C,0)),"")</f>
        <v>PENYINGGAHAN</v>
      </c>
      <c r="C501" s="1" t="s">
        <v>258</v>
      </c>
      <c r="D501" s="2" t="s">
        <v>75</v>
      </c>
      <c r="E501" s="2" t="s">
        <v>85</v>
      </c>
      <c r="F501" s="2"/>
      <c r="G501" s="2" t="s">
        <v>309</v>
      </c>
      <c r="H501" s="2"/>
      <c r="J501" s="51">
        <v>44837</v>
      </c>
      <c r="K501" s="36">
        <f>IF(Table1[[#This Row],[Tanggal]]="","",YEAR(Table1[[#This Row],[Tanggal]]))</f>
        <v>2022</v>
      </c>
      <c r="L501" s="36">
        <f>IF(Table1[[#This Row],[Tanggal]]="","",YEAR(Table1[[#This Row],[Tanggal]]))</f>
        <v>2022</v>
      </c>
      <c r="M501" s="37" t="str">
        <f>_xlfn.IFNA(INDEX(Data!$D:$D,MATCH(Table1[[#This Row],[Entry Type]],Data!$E:$E,0)),"")</f>
        <v>Lemah</v>
      </c>
      <c r="N501" s="50" t="str">
        <f>IF(Table1[[#This Row],[Tanggal]]="","","Jaringan")</f>
        <v>Jaringan</v>
      </c>
      <c r="O501" s="1"/>
    </row>
    <row r="502" spans="2:15" x14ac:dyDescent="0.25">
      <c r="B502" s="4" t="str">
        <f>_xlfn.IFNA(INDEX(Data!$B:$B,MATCH(Table1[[#This Row],[Desa/Kelurahan]],Data!$C:$C,0)),"")</f>
        <v>PENYINGGAHAN</v>
      </c>
      <c r="C502" s="1" t="s">
        <v>260</v>
      </c>
      <c r="D502" s="2" t="s">
        <v>75</v>
      </c>
      <c r="E502" s="2" t="s">
        <v>85</v>
      </c>
      <c r="F502" s="2"/>
      <c r="G502" s="2" t="s">
        <v>309</v>
      </c>
      <c r="H502" s="2"/>
      <c r="J502" s="51">
        <v>44837</v>
      </c>
      <c r="K502" s="36">
        <f>IF(Table1[[#This Row],[Tanggal]]="","",YEAR(Table1[[#This Row],[Tanggal]]))</f>
        <v>2022</v>
      </c>
      <c r="L502" s="36">
        <f>IF(Table1[[#This Row],[Tanggal]]="","",YEAR(Table1[[#This Row],[Tanggal]]))</f>
        <v>2022</v>
      </c>
      <c r="M502" s="37" t="str">
        <f>_xlfn.IFNA(INDEX(Data!$D:$D,MATCH(Table1[[#This Row],[Entry Type]],Data!$E:$E,0)),"")</f>
        <v>Lemah</v>
      </c>
      <c r="N502" s="50" t="str">
        <f>IF(Table1[[#This Row],[Tanggal]]="","","Jaringan")</f>
        <v>Jaringan</v>
      </c>
      <c r="O502" s="1"/>
    </row>
    <row r="503" spans="2:15" x14ac:dyDescent="0.25">
      <c r="B503" s="4" t="str">
        <f>_xlfn.IFNA(INDEX(Data!$B:$B,MATCH(Table1[[#This Row],[Desa/Kelurahan]],Data!$C:$C,0)),"")</f>
        <v>PENYINGGAHAN</v>
      </c>
      <c r="C503" s="1" t="s">
        <v>259</v>
      </c>
      <c r="D503" s="2" t="s">
        <v>75</v>
      </c>
      <c r="E503" s="2" t="s">
        <v>70</v>
      </c>
      <c r="F503" s="2"/>
      <c r="G503" s="2" t="s">
        <v>309</v>
      </c>
      <c r="H503" s="2"/>
      <c r="J503" s="51">
        <v>44837</v>
      </c>
      <c r="K503" s="36">
        <f>IF(Table1[[#This Row],[Tanggal]]="","",YEAR(Table1[[#This Row],[Tanggal]]))</f>
        <v>2022</v>
      </c>
      <c r="L503" s="36">
        <f>IF(Table1[[#This Row],[Tanggal]]="","",YEAR(Table1[[#This Row],[Tanggal]]))</f>
        <v>2022</v>
      </c>
      <c r="M503" s="37" t="str">
        <f>_xlfn.IFNA(INDEX(Data!$D:$D,MATCH(Table1[[#This Row],[Entry Type]],Data!$E:$E,0)),"")</f>
        <v>Coverage</v>
      </c>
      <c r="N503" s="50" t="str">
        <f>IF(Table1[[#This Row],[Tanggal]]="","","Jaringan")</f>
        <v>Jaringan</v>
      </c>
      <c r="O503" s="1"/>
    </row>
    <row r="504" spans="2:15" x14ac:dyDescent="0.25">
      <c r="B504" s="4" t="str">
        <f>_xlfn.IFNA(INDEX(Data!$B:$B,MATCH(Table1[[#This Row],[Desa/Kelurahan]],Data!$C:$C,0)),"")</f>
        <v>PENYINGGAHAN</v>
      </c>
      <c r="C504" s="1" t="s">
        <v>256</v>
      </c>
      <c r="D504" s="2" t="s">
        <v>75</v>
      </c>
      <c r="E504" s="2" t="s">
        <v>70</v>
      </c>
      <c r="F504" s="2"/>
      <c r="G504" s="2" t="s">
        <v>309</v>
      </c>
      <c r="H504" s="2"/>
      <c r="J504" s="51">
        <v>44837</v>
      </c>
      <c r="K504" s="36">
        <f>IF(Table1[[#This Row],[Tanggal]]="","",YEAR(Table1[[#This Row],[Tanggal]]))</f>
        <v>2022</v>
      </c>
      <c r="L504" s="36">
        <f>IF(Table1[[#This Row],[Tanggal]]="","",YEAR(Table1[[#This Row],[Tanggal]]))</f>
        <v>2022</v>
      </c>
      <c r="M504" s="37" t="str">
        <f>_xlfn.IFNA(INDEX(Data!$D:$D,MATCH(Table1[[#This Row],[Entry Type]],Data!$E:$E,0)),"")</f>
        <v>Coverage</v>
      </c>
      <c r="N504" s="50" t="str">
        <f>IF(Table1[[#This Row],[Tanggal]]="","","Jaringan")</f>
        <v>Jaringan</v>
      </c>
      <c r="O504" s="1"/>
    </row>
    <row r="505" spans="2:15" x14ac:dyDescent="0.25">
      <c r="B505" s="4" t="str">
        <f>_xlfn.IFNA(INDEX(Data!$B:$B,MATCH(Table1[[#This Row],[Desa/Kelurahan]],Data!$C:$C,0)),"")</f>
        <v>PENYINGGAHAN</v>
      </c>
      <c r="C505" s="1" t="s">
        <v>257</v>
      </c>
      <c r="D505" s="2" t="s">
        <v>75</v>
      </c>
      <c r="E505" s="2" t="s">
        <v>70</v>
      </c>
      <c r="F505" s="2"/>
      <c r="G505" s="2" t="s">
        <v>309</v>
      </c>
      <c r="H505" s="2"/>
      <c r="J505" s="51">
        <v>44837</v>
      </c>
      <c r="K505" s="36">
        <f>IF(Table1[[#This Row],[Tanggal]]="","",YEAR(Table1[[#This Row],[Tanggal]]))</f>
        <v>2022</v>
      </c>
      <c r="L505" s="36">
        <f>IF(Table1[[#This Row],[Tanggal]]="","",YEAR(Table1[[#This Row],[Tanggal]]))</f>
        <v>2022</v>
      </c>
      <c r="M505" s="37" t="str">
        <f>_xlfn.IFNA(INDEX(Data!$D:$D,MATCH(Table1[[#This Row],[Entry Type]],Data!$E:$E,0)),"")</f>
        <v>Coverage</v>
      </c>
      <c r="N505" s="50" t="str">
        <f>IF(Table1[[#This Row],[Tanggal]]="","","Jaringan")</f>
        <v>Jaringan</v>
      </c>
      <c r="O505" s="1"/>
    </row>
    <row r="506" spans="2:15" x14ac:dyDescent="0.25">
      <c r="B506" s="44" t="str">
        <f>_xlfn.IFNA(INDEX(Data!$B:$B,MATCH(Table1[[#This Row],[Desa/Kelurahan]],Data!$C:$C,0)),"")</f>
        <v>PENYINGGAHAN</v>
      </c>
      <c r="C506" s="1" t="s">
        <v>261</v>
      </c>
      <c r="D506" s="2" t="s">
        <v>75</v>
      </c>
      <c r="E506" s="2" t="s">
        <v>85</v>
      </c>
      <c r="F506" s="2"/>
      <c r="G506" s="2" t="s">
        <v>309</v>
      </c>
      <c r="H506" s="2" t="s">
        <v>310</v>
      </c>
      <c r="J506" s="51">
        <v>44837</v>
      </c>
      <c r="K506" s="36">
        <f>IF(Table1[[#This Row],[Tanggal]]="","",YEAR(Table1[[#This Row],[Tanggal]]))</f>
        <v>2022</v>
      </c>
      <c r="L506" s="36">
        <f>IF(Table1[[#This Row],[Tanggal]]="","",YEAR(Table1[[#This Row],[Tanggal]]))</f>
        <v>2022</v>
      </c>
      <c r="M506" s="37" t="str">
        <f>_xlfn.IFNA(INDEX(Data!$D:$D,MATCH(Table1[[#This Row],[Entry Type]],Data!$E:$E,0)),"")</f>
        <v>Lemah</v>
      </c>
      <c r="N506" s="50" t="str">
        <f>IF(Table1[[#This Row],[Tanggal]]="","","Jaringan")</f>
        <v>Jaringan</v>
      </c>
      <c r="O506" s="1"/>
    </row>
    <row r="507" spans="2:15" x14ac:dyDescent="0.25">
      <c r="B507" s="4" t="str">
        <f>_xlfn.IFNA(INDEX(Data!$B:$B,MATCH(Table1[[#This Row],[Desa/Kelurahan]],Data!$C:$C,0)),"")</f>
        <v>DAMAI</v>
      </c>
      <c r="C507" s="1" t="s">
        <v>157</v>
      </c>
      <c r="D507" s="2" t="s">
        <v>75</v>
      </c>
      <c r="E507" s="2" t="s">
        <v>85</v>
      </c>
      <c r="F507" s="2"/>
      <c r="G507" s="2" t="s">
        <v>309</v>
      </c>
      <c r="H507" s="2"/>
      <c r="J507" s="51">
        <v>44837</v>
      </c>
      <c r="K507" s="36">
        <f>IF(Table1[[#This Row],[Tanggal]]="","",YEAR(Table1[[#This Row],[Tanggal]]))</f>
        <v>2022</v>
      </c>
      <c r="L507" s="36">
        <f>IF(Table1[[#This Row],[Tanggal]]="","",YEAR(Table1[[#This Row],[Tanggal]]))</f>
        <v>2022</v>
      </c>
      <c r="M507" s="37" t="str">
        <f>_xlfn.IFNA(INDEX(Data!$D:$D,MATCH(Table1[[#This Row],[Entry Type]],Data!$E:$E,0)),"")</f>
        <v>Lemah</v>
      </c>
      <c r="N507" s="50" t="str">
        <f>IF(Table1[[#This Row],[Tanggal]]="","","Jaringan")</f>
        <v>Jaringan</v>
      </c>
      <c r="O507" s="1"/>
    </row>
    <row r="508" spans="2:15" x14ac:dyDescent="0.25">
      <c r="B508" s="4" t="str">
        <f>_xlfn.IFNA(INDEX(Data!$B:$B,MATCH(Table1[[#This Row],[Desa/Kelurahan]],Data!$C:$C,0)),"")</f>
        <v>DAMAI</v>
      </c>
      <c r="C508" s="1" t="s">
        <v>165</v>
      </c>
      <c r="D508" s="2" t="s">
        <v>75</v>
      </c>
      <c r="E508" s="2" t="s">
        <v>85</v>
      </c>
      <c r="F508" s="2"/>
      <c r="G508" s="2" t="s">
        <v>309</v>
      </c>
      <c r="H508" s="2"/>
      <c r="J508" s="51">
        <v>44837</v>
      </c>
      <c r="K508" s="36">
        <f>IF(Table1[[#This Row],[Tanggal]]="","",YEAR(Table1[[#This Row],[Tanggal]]))</f>
        <v>2022</v>
      </c>
      <c r="L508" s="36">
        <f>IF(Table1[[#This Row],[Tanggal]]="","",YEAR(Table1[[#This Row],[Tanggal]]))</f>
        <v>2022</v>
      </c>
      <c r="M508" s="37" t="str">
        <f>_xlfn.IFNA(INDEX(Data!$D:$D,MATCH(Table1[[#This Row],[Entry Type]],Data!$E:$E,0)),"")</f>
        <v>Lemah</v>
      </c>
      <c r="N508" s="50" t="str">
        <f>IF(Table1[[#This Row],[Tanggal]]="","","Jaringan")</f>
        <v>Jaringan</v>
      </c>
      <c r="O508" s="1"/>
    </row>
    <row r="509" spans="2:15" x14ac:dyDescent="0.25">
      <c r="B509" s="4" t="str">
        <f>_xlfn.IFNA(INDEX(Data!$B:$B,MATCH(Table1[[#This Row],[Desa/Kelurahan]],Data!$C:$C,0)),"")</f>
        <v>DAMAI</v>
      </c>
      <c r="C509" s="1" t="s">
        <v>171</v>
      </c>
      <c r="D509" s="2" t="s">
        <v>75</v>
      </c>
      <c r="E509" s="2" t="s">
        <v>85</v>
      </c>
      <c r="F509" s="2"/>
      <c r="G509" s="2" t="s">
        <v>309</v>
      </c>
      <c r="H509" s="2"/>
      <c r="J509" s="51">
        <v>44837</v>
      </c>
      <c r="K509" s="36">
        <f>IF(Table1[[#This Row],[Tanggal]]="","",YEAR(Table1[[#This Row],[Tanggal]]))</f>
        <v>2022</v>
      </c>
      <c r="L509" s="36">
        <f>IF(Table1[[#This Row],[Tanggal]]="","",YEAR(Table1[[#This Row],[Tanggal]]))</f>
        <v>2022</v>
      </c>
      <c r="M509" s="37" t="str">
        <f>_xlfn.IFNA(INDEX(Data!$D:$D,MATCH(Table1[[#This Row],[Entry Type]],Data!$E:$E,0)),"")</f>
        <v>Lemah</v>
      </c>
      <c r="N509" s="50" t="str">
        <f>IF(Table1[[#This Row],[Tanggal]]="","","Jaringan")</f>
        <v>Jaringan</v>
      </c>
      <c r="O509" s="1"/>
    </row>
    <row r="510" spans="2:15" x14ac:dyDescent="0.25">
      <c r="B510" s="4" t="str">
        <f>_xlfn.IFNA(INDEX(Data!$B:$B,MATCH(Table1[[#This Row],[Desa/Kelurahan]],Data!$C:$C,0)),"")</f>
        <v>DAMAI</v>
      </c>
      <c r="C510" s="1" t="s">
        <v>162</v>
      </c>
      <c r="D510" s="2" t="s">
        <v>75</v>
      </c>
      <c r="E510" s="2" t="s">
        <v>70</v>
      </c>
      <c r="F510" s="2"/>
      <c r="G510" s="2" t="s">
        <v>309</v>
      </c>
      <c r="H510" s="2"/>
      <c r="J510" s="51">
        <v>44837</v>
      </c>
      <c r="K510" s="36">
        <f>IF(Table1[[#This Row],[Tanggal]]="","",YEAR(Table1[[#This Row],[Tanggal]]))</f>
        <v>2022</v>
      </c>
      <c r="L510" s="36">
        <f>IF(Table1[[#This Row],[Tanggal]]="","",YEAR(Table1[[#This Row],[Tanggal]]))</f>
        <v>2022</v>
      </c>
      <c r="M510" s="37" t="str">
        <f>_xlfn.IFNA(INDEX(Data!$D:$D,MATCH(Table1[[#This Row],[Entry Type]],Data!$E:$E,0)),"")</f>
        <v>Coverage</v>
      </c>
      <c r="N510" s="50" t="str">
        <f>IF(Table1[[#This Row],[Tanggal]]="","","Jaringan")</f>
        <v>Jaringan</v>
      </c>
      <c r="O510" s="1"/>
    </row>
    <row r="511" spans="2:15" x14ac:dyDescent="0.25">
      <c r="B511" s="4" t="str">
        <f>_xlfn.IFNA(INDEX(Data!$B:$B,MATCH(Table1[[#This Row],[Desa/Kelurahan]],Data!$C:$C,0)),"")</f>
        <v>DAMAI</v>
      </c>
      <c r="C511" s="1" t="s">
        <v>164</v>
      </c>
      <c r="D511" s="2" t="s">
        <v>75</v>
      </c>
      <c r="E511" s="2" t="s">
        <v>70</v>
      </c>
      <c r="F511" s="2"/>
      <c r="G511" s="2" t="s">
        <v>309</v>
      </c>
      <c r="H511" s="2"/>
      <c r="J511" s="51">
        <v>44837</v>
      </c>
      <c r="K511" s="36">
        <f>IF(Table1[[#This Row],[Tanggal]]="","",YEAR(Table1[[#This Row],[Tanggal]]))</f>
        <v>2022</v>
      </c>
      <c r="L511" s="36">
        <f>IF(Table1[[#This Row],[Tanggal]]="","",YEAR(Table1[[#This Row],[Tanggal]]))</f>
        <v>2022</v>
      </c>
      <c r="M511" s="37" t="str">
        <f>_xlfn.IFNA(INDEX(Data!$D:$D,MATCH(Table1[[#This Row],[Entry Type]],Data!$E:$E,0)),"")</f>
        <v>Coverage</v>
      </c>
      <c r="N511" s="50" t="str">
        <f>IF(Table1[[#This Row],[Tanggal]]="","","Jaringan")</f>
        <v>Jaringan</v>
      </c>
      <c r="O511" s="1"/>
    </row>
    <row r="512" spans="2:15" x14ac:dyDescent="0.25">
      <c r="B512" s="4" t="str">
        <f>_xlfn.IFNA(INDEX(Data!$B:$B,MATCH(Table1[[#This Row],[Desa/Kelurahan]],Data!$C:$C,0)),"")</f>
        <v>DAMAI</v>
      </c>
      <c r="C512" s="1" t="s">
        <v>170</v>
      </c>
      <c r="D512" s="2" t="s">
        <v>75</v>
      </c>
      <c r="E512" s="2" t="s">
        <v>70</v>
      </c>
      <c r="F512" s="2"/>
      <c r="G512" s="2" t="s">
        <v>309</v>
      </c>
      <c r="H512" s="2"/>
      <c r="J512" s="51">
        <v>44837</v>
      </c>
      <c r="K512" s="36">
        <f>IF(Table1[[#This Row],[Tanggal]]="","",YEAR(Table1[[#This Row],[Tanggal]]))</f>
        <v>2022</v>
      </c>
      <c r="L512" s="36">
        <f>IF(Table1[[#This Row],[Tanggal]]="","",YEAR(Table1[[#This Row],[Tanggal]]))</f>
        <v>2022</v>
      </c>
      <c r="M512" s="37" t="str">
        <f>_xlfn.IFNA(INDEX(Data!$D:$D,MATCH(Table1[[#This Row],[Entry Type]],Data!$E:$E,0)),"")</f>
        <v>Coverage</v>
      </c>
      <c r="N512" s="50" t="str">
        <f>IF(Table1[[#This Row],[Tanggal]]="","","Jaringan")</f>
        <v>Jaringan</v>
      </c>
      <c r="O512" s="1"/>
    </row>
    <row r="513" spans="2:15" x14ac:dyDescent="0.25">
      <c r="B513" s="4" t="str">
        <f>_xlfn.IFNA(INDEX(Data!$B:$B,MATCH(Table1[[#This Row],[Desa/Kelurahan]],Data!$C:$C,0)),"")</f>
        <v>DAMAI</v>
      </c>
      <c r="C513" s="1" t="s">
        <v>159</v>
      </c>
      <c r="D513" s="2" t="s">
        <v>75</v>
      </c>
      <c r="E513" s="2" t="s">
        <v>70</v>
      </c>
      <c r="F513" s="2"/>
      <c r="G513" s="2" t="s">
        <v>309</v>
      </c>
      <c r="H513" s="2"/>
      <c r="J513" s="51">
        <v>44837</v>
      </c>
      <c r="K513" s="36">
        <f>IF(Table1[[#This Row],[Tanggal]]="","",YEAR(Table1[[#This Row],[Tanggal]]))</f>
        <v>2022</v>
      </c>
      <c r="L513" s="36">
        <f>IF(Table1[[#This Row],[Tanggal]]="","",YEAR(Table1[[#This Row],[Tanggal]]))</f>
        <v>2022</v>
      </c>
      <c r="M513" s="37" t="str">
        <f>_xlfn.IFNA(INDEX(Data!$D:$D,MATCH(Table1[[#This Row],[Entry Type]],Data!$E:$E,0)),"")</f>
        <v>Coverage</v>
      </c>
      <c r="N513" s="50" t="str">
        <f>IF(Table1[[#This Row],[Tanggal]]="","","Jaringan")</f>
        <v>Jaringan</v>
      </c>
      <c r="O513" s="1"/>
    </row>
    <row r="514" spans="2:15" x14ac:dyDescent="0.25">
      <c r="B514" s="4" t="str">
        <f>_xlfn.IFNA(INDEX(Data!$B:$B,MATCH(Table1[[#This Row],[Desa/Kelurahan]],Data!$C:$C,0)),"")</f>
        <v>DAMAI</v>
      </c>
      <c r="C514" s="1" t="s">
        <v>169</v>
      </c>
      <c r="D514" s="2" t="s">
        <v>92</v>
      </c>
      <c r="E514" s="2" t="s">
        <v>92</v>
      </c>
      <c r="F514" s="2"/>
      <c r="G514" s="2" t="s">
        <v>309</v>
      </c>
      <c r="H514" s="2"/>
      <c r="J514" s="51">
        <v>44837</v>
      </c>
      <c r="K514" s="36">
        <f>IF(Table1[[#This Row],[Tanggal]]="","",YEAR(Table1[[#This Row],[Tanggal]]))</f>
        <v>2022</v>
      </c>
      <c r="L514" s="36">
        <f>IF(Table1[[#This Row],[Tanggal]]="","",YEAR(Table1[[#This Row],[Tanggal]]))</f>
        <v>2022</v>
      </c>
      <c r="M514" s="37" t="str">
        <f>_xlfn.IFNA(INDEX(Data!$D:$D,MATCH(Table1[[#This Row],[Entry Type]],Data!$E:$E,0)),"")</f>
        <v>Blankspot</v>
      </c>
      <c r="N514" s="50" t="str">
        <f>IF(Table1[[#This Row],[Tanggal]]="","","Jaringan")</f>
        <v>Jaringan</v>
      </c>
      <c r="O514" s="1"/>
    </row>
    <row r="515" spans="2:15" x14ac:dyDescent="0.25">
      <c r="B515" s="4" t="str">
        <f>_xlfn.IFNA(INDEX(Data!$B:$B,MATCH(Table1[[#This Row],[Desa/Kelurahan]],Data!$C:$C,0)),"")</f>
        <v>DAMAI</v>
      </c>
      <c r="C515" s="1" t="s">
        <v>166</v>
      </c>
      <c r="D515" s="2" t="s">
        <v>75</v>
      </c>
      <c r="E515" s="2" t="s">
        <v>85</v>
      </c>
      <c r="F515" s="2"/>
      <c r="G515" s="2" t="s">
        <v>309</v>
      </c>
      <c r="H515" s="2"/>
      <c r="J515" s="51">
        <v>44837</v>
      </c>
      <c r="K515" s="36">
        <f>IF(Table1[[#This Row],[Tanggal]]="","",YEAR(Table1[[#This Row],[Tanggal]]))</f>
        <v>2022</v>
      </c>
      <c r="L515" s="36">
        <f>IF(Table1[[#This Row],[Tanggal]]="","",YEAR(Table1[[#This Row],[Tanggal]]))</f>
        <v>2022</v>
      </c>
      <c r="M515" s="37" t="str">
        <f>_xlfn.IFNA(INDEX(Data!$D:$D,MATCH(Table1[[#This Row],[Entry Type]],Data!$E:$E,0)),"")</f>
        <v>Lemah</v>
      </c>
      <c r="N515" s="50" t="str">
        <f>IF(Table1[[#This Row],[Tanggal]]="","","Jaringan")</f>
        <v>Jaringan</v>
      </c>
      <c r="O515" s="1"/>
    </row>
    <row r="516" spans="2:15" x14ac:dyDescent="0.25">
      <c r="B516" s="4" t="str">
        <f>_xlfn.IFNA(INDEX(Data!$B:$B,MATCH(Table1[[#This Row],[Desa/Kelurahan]],Data!$C:$C,0)),"")</f>
        <v>DAMAI</v>
      </c>
      <c r="C516" s="1" t="s">
        <v>156</v>
      </c>
      <c r="D516" s="2" t="s">
        <v>75</v>
      </c>
      <c r="E516" s="2" t="s">
        <v>85</v>
      </c>
      <c r="F516" s="2"/>
      <c r="G516" s="2" t="s">
        <v>309</v>
      </c>
      <c r="H516" s="2"/>
      <c r="J516" s="51">
        <v>44837</v>
      </c>
      <c r="K516" s="36">
        <f>IF(Table1[[#This Row],[Tanggal]]="","",YEAR(Table1[[#This Row],[Tanggal]]))</f>
        <v>2022</v>
      </c>
      <c r="L516" s="36">
        <f>IF(Table1[[#This Row],[Tanggal]]="","",YEAR(Table1[[#This Row],[Tanggal]]))</f>
        <v>2022</v>
      </c>
      <c r="M516" s="37" t="str">
        <f>_xlfn.IFNA(INDEX(Data!$D:$D,MATCH(Table1[[#This Row],[Entry Type]],Data!$E:$E,0)),"")</f>
        <v>Lemah</v>
      </c>
      <c r="N516" s="50" t="str">
        <f>IF(Table1[[#This Row],[Tanggal]]="","","Jaringan")</f>
        <v>Jaringan</v>
      </c>
      <c r="O516" s="1"/>
    </row>
    <row r="517" spans="2:15" x14ac:dyDescent="0.25">
      <c r="B517" s="4" t="str">
        <f>_xlfn.IFNA(INDEX(Data!$B:$B,MATCH(Table1[[#This Row],[Desa/Kelurahan]],Data!$C:$C,0)),"")</f>
        <v>DAMAI</v>
      </c>
      <c r="C517" s="1" t="s">
        <v>167</v>
      </c>
      <c r="D517" s="2" t="s">
        <v>75</v>
      </c>
      <c r="E517" s="2" t="s">
        <v>70</v>
      </c>
      <c r="F517" s="2"/>
      <c r="G517" s="2" t="s">
        <v>309</v>
      </c>
      <c r="H517" s="2"/>
      <c r="J517" s="51">
        <v>44837</v>
      </c>
      <c r="K517" s="36">
        <f>IF(Table1[[#This Row],[Tanggal]]="","",YEAR(Table1[[#This Row],[Tanggal]]))</f>
        <v>2022</v>
      </c>
      <c r="L517" s="36">
        <f>IF(Table1[[#This Row],[Tanggal]]="","",YEAR(Table1[[#This Row],[Tanggal]]))</f>
        <v>2022</v>
      </c>
      <c r="M517" s="37" t="str">
        <f>_xlfn.IFNA(INDEX(Data!$D:$D,MATCH(Table1[[#This Row],[Entry Type]],Data!$E:$E,0)),"")</f>
        <v>Coverage</v>
      </c>
      <c r="N517" s="50" t="str">
        <f>IF(Table1[[#This Row],[Tanggal]]="","","Jaringan")</f>
        <v>Jaringan</v>
      </c>
      <c r="O517" s="1"/>
    </row>
    <row r="518" spans="2:15" x14ac:dyDescent="0.25">
      <c r="B518" s="4" t="str">
        <f>_xlfn.IFNA(INDEX(Data!$B:$B,MATCH(Table1[[#This Row],[Desa/Kelurahan]],Data!$C:$C,0)),"")</f>
        <v>DAMAI</v>
      </c>
      <c r="C518" s="1" t="s">
        <v>155</v>
      </c>
      <c r="D518" s="2" t="s">
        <v>75</v>
      </c>
      <c r="E518" s="2" t="s">
        <v>70</v>
      </c>
      <c r="F518" s="2"/>
      <c r="G518" s="2" t="s">
        <v>309</v>
      </c>
      <c r="H518" s="2"/>
      <c r="J518" s="51">
        <v>44837</v>
      </c>
      <c r="K518" s="36">
        <f>IF(Table1[[#This Row],[Tanggal]]="","",YEAR(Table1[[#This Row],[Tanggal]]))</f>
        <v>2022</v>
      </c>
      <c r="L518" s="36">
        <f>IF(Table1[[#This Row],[Tanggal]]="","",YEAR(Table1[[#This Row],[Tanggal]]))</f>
        <v>2022</v>
      </c>
      <c r="M518" s="37" t="str">
        <f>_xlfn.IFNA(INDEX(Data!$D:$D,MATCH(Table1[[#This Row],[Entry Type]],Data!$E:$E,0)),"")</f>
        <v>Coverage</v>
      </c>
      <c r="N518" s="50" t="str">
        <f>IF(Table1[[#This Row],[Tanggal]]="","","Jaringan")</f>
        <v>Jaringan</v>
      </c>
      <c r="O518" s="1"/>
    </row>
    <row r="519" spans="2:15" x14ac:dyDescent="0.25">
      <c r="B519" s="4" t="str">
        <f>_xlfn.IFNA(INDEX(Data!$B:$B,MATCH(Table1[[#This Row],[Desa/Kelurahan]],Data!$C:$C,0)),"")</f>
        <v>DAMAI</v>
      </c>
      <c r="C519" s="1" t="s">
        <v>161</v>
      </c>
      <c r="D519" s="2" t="s">
        <v>75</v>
      </c>
      <c r="E519" s="2" t="s">
        <v>85</v>
      </c>
      <c r="F519" s="2"/>
      <c r="G519" s="2" t="s">
        <v>309</v>
      </c>
      <c r="H519" s="2"/>
      <c r="J519" s="51">
        <v>44837</v>
      </c>
      <c r="K519" s="36">
        <f>IF(Table1[[#This Row],[Tanggal]]="","",YEAR(Table1[[#This Row],[Tanggal]]))</f>
        <v>2022</v>
      </c>
      <c r="L519" s="36">
        <f>IF(Table1[[#This Row],[Tanggal]]="","",YEAR(Table1[[#This Row],[Tanggal]]))</f>
        <v>2022</v>
      </c>
      <c r="M519" s="37" t="str">
        <f>_xlfn.IFNA(INDEX(Data!$D:$D,MATCH(Table1[[#This Row],[Entry Type]],Data!$E:$E,0)),"")</f>
        <v>Lemah</v>
      </c>
      <c r="N519" s="50" t="str">
        <f>IF(Table1[[#This Row],[Tanggal]]="","","Jaringan")</f>
        <v>Jaringan</v>
      </c>
      <c r="O519" s="1"/>
    </row>
    <row r="520" spans="2:15" x14ac:dyDescent="0.25">
      <c r="B520" s="4" t="str">
        <f>_xlfn.IFNA(INDEX(Data!$B:$B,MATCH(Table1[[#This Row],[Desa/Kelurahan]],Data!$C:$C,0)),"")</f>
        <v>DAMAI</v>
      </c>
      <c r="C520" s="1" t="s">
        <v>168</v>
      </c>
      <c r="D520" s="2" t="s">
        <v>75</v>
      </c>
      <c r="E520" s="2" t="s">
        <v>85</v>
      </c>
      <c r="F520" s="2"/>
      <c r="G520" s="2" t="s">
        <v>309</v>
      </c>
      <c r="H520" s="2"/>
      <c r="J520" s="51">
        <v>44837</v>
      </c>
      <c r="K520" s="36">
        <f>IF(Table1[[#This Row],[Tanggal]]="","",YEAR(Table1[[#This Row],[Tanggal]]))</f>
        <v>2022</v>
      </c>
      <c r="L520" s="36">
        <f>IF(Table1[[#This Row],[Tanggal]]="","",YEAR(Table1[[#This Row],[Tanggal]]))</f>
        <v>2022</v>
      </c>
      <c r="M520" s="37" t="str">
        <f>_xlfn.IFNA(INDEX(Data!$D:$D,MATCH(Table1[[#This Row],[Entry Type]],Data!$E:$E,0)),"")</f>
        <v>Lemah</v>
      </c>
      <c r="N520" s="50" t="str">
        <f>IF(Table1[[#This Row],[Tanggal]]="","","Jaringan")</f>
        <v>Jaringan</v>
      </c>
      <c r="O520" s="1"/>
    </row>
    <row r="521" spans="2:15" x14ac:dyDescent="0.25">
      <c r="B521" s="4" t="str">
        <f>_xlfn.IFNA(INDEX(Data!$B:$B,MATCH(Table1[[#This Row],[Desa/Kelurahan]],Data!$C:$C,0)),"")</f>
        <v>DAMAI</v>
      </c>
      <c r="C521" s="1" t="s">
        <v>163</v>
      </c>
      <c r="D521" s="2" t="s">
        <v>92</v>
      </c>
      <c r="E521" s="2" t="s">
        <v>92</v>
      </c>
      <c r="F521" s="2"/>
      <c r="G521" s="2" t="s">
        <v>309</v>
      </c>
      <c r="H521" s="2"/>
      <c r="J521" s="51">
        <v>44837</v>
      </c>
      <c r="K521" s="36">
        <f>IF(Table1[[#This Row],[Tanggal]]="","",YEAR(Table1[[#This Row],[Tanggal]]))</f>
        <v>2022</v>
      </c>
      <c r="L521" s="36">
        <f>IF(Table1[[#This Row],[Tanggal]]="","",YEAR(Table1[[#This Row],[Tanggal]]))</f>
        <v>2022</v>
      </c>
      <c r="M521" s="37" t="str">
        <f>_xlfn.IFNA(INDEX(Data!$D:$D,MATCH(Table1[[#This Row],[Entry Type]],Data!$E:$E,0)),"")</f>
        <v>Blankspot</v>
      </c>
      <c r="N521" s="50" t="str">
        <f>IF(Table1[[#This Row],[Tanggal]]="","","Jaringan")</f>
        <v>Jaringan</v>
      </c>
      <c r="O521" s="1"/>
    </row>
    <row r="522" spans="2:15" x14ac:dyDescent="0.25">
      <c r="B522" s="44" t="str">
        <f>_xlfn.IFNA(INDEX(Data!$B:$B,MATCH(Table1[[#This Row],[Desa/Kelurahan]],Data!$C:$C,0)),"")</f>
        <v>DAMAI</v>
      </c>
      <c r="C522" s="1" t="s">
        <v>160</v>
      </c>
      <c r="D522" s="2" t="s">
        <v>75</v>
      </c>
      <c r="E522" s="2" t="s">
        <v>85</v>
      </c>
      <c r="F522" s="2"/>
      <c r="G522" s="2" t="s">
        <v>309</v>
      </c>
      <c r="H522" s="2" t="s">
        <v>310</v>
      </c>
      <c r="J522" s="51">
        <v>44837</v>
      </c>
      <c r="K522" s="36">
        <f>IF(Table1[[#This Row],[Tanggal]]="","",YEAR(Table1[[#This Row],[Tanggal]]))</f>
        <v>2022</v>
      </c>
      <c r="L522" s="36">
        <f>IF(Table1[[#This Row],[Tanggal]]="","",YEAR(Table1[[#This Row],[Tanggal]]))</f>
        <v>2022</v>
      </c>
      <c r="M522" s="37" t="str">
        <f>_xlfn.IFNA(INDEX(Data!$D:$D,MATCH(Table1[[#This Row],[Entry Type]],Data!$E:$E,0)),"")</f>
        <v>Lemah</v>
      </c>
      <c r="N522" s="50" t="str">
        <f>IF(Table1[[#This Row],[Tanggal]]="","","Jaringan")</f>
        <v>Jaringan</v>
      </c>
      <c r="O522" s="1"/>
    </row>
    <row r="523" spans="2:15" x14ac:dyDescent="0.25">
      <c r="B523" s="4" t="str">
        <f>_xlfn.IFNA(INDEX(Data!$B:$B,MATCH(Table1[[#This Row],[Desa/Kelurahan]],Data!$C:$C,0)),"")</f>
        <v>DAMAI</v>
      </c>
      <c r="C523" s="1" t="s">
        <v>158</v>
      </c>
      <c r="D523" s="2" t="s">
        <v>75</v>
      </c>
      <c r="E523" s="2" t="s">
        <v>70</v>
      </c>
      <c r="F523" s="2"/>
      <c r="G523" s="2" t="s">
        <v>309</v>
      </c>
      <c r="H523" s="2"/>
      <c r="J523" s="51">
        <v>44837</v>
      </c>
      <c r="K523" s="36">
        <f>IF(Table1[[#This Row],[Tanggal]]="","",YEAR(Table1[[#This Row],[Tanggal]]))</f>
        <v>2022</v>
      </c>
      <c r="L523" s="36">
        <f>IF(Table1[[#This Row],[Tanggal]]="","",YEAR(Table1[[#This Row],[Tanggal]]))</f>
        <v>2022</v>
      </c>
      <c r="M523" s="37" t="str">
        <f>_xlfn.IFNA(INDEX(Data!$D:$D,MATCH(Table1[[#This Row],[Entry Type]],Data!$E:$E,0)),"")</f>
        <v>Coverage</v>
      </c>
      <c r="N523" s="50" t="str">
        <f>IF(Table1[[#This Row],[Tanggal]]="","","Jaringan")</f>
        <v>Jaringan</v>
      </c>
      <c r="O523" s="1"/>
    </row>
    <row r="524" spans="2:15" x14ac:dyDescent="0.25">
      <c r="B524" s="4" t="str">
        <f>_xlfn.IFNA(INDEX(Data!$B:$B,MATCH(Table1[[#This Row],[Desa/Kelurahan]],Data!$C:$C,0)),"")</f>
        <v>MUARA LAWA</v>
      </c>
      <c r="C524" s="1" t="s">
        <v>233</v>
      </c>
      <c r="D524" s="2" t="s">
        <v>75</v>
      </c>
      <c r="E524" s="2" t="s">
        <v>85</v>
      </c>
      <c r="F524" s="2"/>
      <c r="G524" s="2" t="s">
        <v>309</v>
      </c>
      <c r="H524" s="2"/>
      <c r="J524" s="51">
        <v>44837</v>
      </c>
      <c r="K524" s="36">
        <f>IF(Table1[[#This Row],[Tanggal]]="","",YEAR(Table1[[#This Row],[Tanggal]]))</f>
        <v>2022</v>
      </c>
      <c r="L524" s="36">
        <f>IF(Table1[[#This Row],[Tanggal]]="","",YEAR(Table1[[#This Row],[Tanggal]]))</f>
        <v>2022</v>
      </c>
      <c r="M524" s="37" t="str">
        <f>_xlfn.IFNA(INDEX(Data!$D:$D,MATCH(Table1[[#This Row],[Entry Type]],Data!$E:$E,0)),"")</f>
        <v>Lemah</v>
      </c>
      <c r="N524" s="50" t="str">
        <f>IF(Table1[[#This Row],[Tanggal]]="","","Jaringan")</f>
        <v>Jaringan</v>
      </c>
      <c r="O524" s="1"/>
    </row>
    <row r="525" spans="2:15" x14ac:dyDescent="0.25">
      <c r="B525" s="4" t="str">
        <f>_xlfn.IFNA(INDEX(Data!$B:$B,MATCH(Table1[[#This Row],[Desa/Kelurahan]],Data!$C:$C,0)),"")</f>
        <v>MUARA LAWA</v>
      </c>
      <c r="C525" s="1" t="s">
        <v>227</v>
      </c>
      <c r="D525" s="2" t="s">
        <v>75</v>
      </c>
      <c r="E525" s="2" t="s">
        <v>85</v>
      </c>
      <c r="F525" s="2"/>
      <c r="G525" s="2" t="s">
        <v>309</v>
      </c>
      <c r="H525" s="2"/>
      <c r="J525" s="51">
        <v>44837</v>
      </c>
      <c r="K525" s="36">
        <f>IF(Table1[[#This Row],[Tanggal]]="","",YEAR(Table1[[#This Row],[Tanggal]]))</f>
        <v>2022</v>
      </c>
      <c r="L525" s="36">
        <f>IF(Table1[[#This Row],[Tanggal]]="","",YEAR(Table1[[#This Row],[Tanggal]]))</f>
        <v>2022</v>
      </c>
      <c r="M525" s="37" t="str">
        <f>_xlfn.IFNA(INDEX(Data!$D:$D,MATCH(Table1[[#This Row],[Entry Type]],Data!$E:$E,0)),"")</f>
        <v>Lemah</v>
      </c>
      <c r="N525" s="50" t="str">
        <f>IF(Table1[[#This Row],[Tanggal]]="","","Jaringan")</f>
        <v>Jaringan</v>
      </c>
      <c r="O525" s="1"/>
    </row>
    <row r="526" spans="2:15" x14ac:dyDescent="0.25">
      <c r="B526" s="4" t="str">
        <f>_xlfn.IFNA(INDEX(Data!$B:$B,MATCH(Table1[[#This Row],[Desa/Kelurahan]],Data!$C:$C,0)),"")</f>
        <v>MUARA LAWA</v>
      </c>
      <c r="C526" s="1" t="s">
        <v>229</v>
      </c>
      <c r="D526" s="2" t="s">
        <v>75</v>
      </c>
      <c r="E526" s="2" t="s">
        <v>70</v>
      </c>
      <c r="F526" s="2"/>
      <c r="G526" s="2" t="s">
        <v>309</v>
      </c>
      <c r="H526" s="2"/>
      <c r="J526" s="51">
        <v>44837</v>
      </c>
      <c r="K526" s="36">
        <f>IF(Table1[[#This Row],[Tanggal]]="","",YEAR(Table1[[#This Row],[Tanggal]]))</f>
        <v>2022</v>
      </c>
      <c r="L526" s="36">
        <f>IF(Table1[[#This Row],[Tanggal]]="","",YEAR(Table1[[#This Row],[Tanggal]]))</f>
        <v>2022</v>
      </c>
      <c r="M526" s="37" t="str">
        <f>_xlfn.IFNA(INDEX(Data!$D:$D,MATCH(Table1[[#This Row],[Entry Type]],Data!$E:$E,0)),"")</f>
        <v>Coverage</v>
      </c>
      <c r="N526" s="50" t="str">
        <f>IF(Table1[[#This Row],[Tanggal]]="","","Jaringan")</f>
        <v>Jaringan</v>
      </c>
      <c r="O526" s="1"/>
    </row>
    <row r="527" spans="2:15" x14ac:dyDescent="0.25">
      <c r="B527" s="4" t="str">
        <f>_xlfn.IFNA(INDEX(Data!$B:$B,MATCH(Table1[[#This Row],[Desa/Kelurahan]],Data!$C:$C,0)),"")</f>
        <v>MUARA LAWA</v>
      </c>
      <c r="C527" s="1" t="s">
        <v>232</v>
      </c>
      <c r="D527" s="2" t="s">
        <v>75</v>
      </c>
      <c r="E527" s="2" t="s">
        <v>85</v>
      </c>
      <c r="F527" s="2"/>
      <c r="G527" s="2" t="s">
        <v>309</v>
      </c>
      <c r="H527" s="2"/>
      <c r="J527" s="51">
        <v>44837</v>
      </c>
      <c r="K527" s="36">
        <f>IF(Table1[[#This Row],[Tanggal]]="","",YEAR(Table1[[#This Row],[Tanggal]]))</f>
        <v>2022</v>
      </c>
      <c r="L527" s="36">
        <f>IF(Table1[[#This Row],[Tanggal]]="","",YEAR(Table1[[#This Row],[Tanggal]]))</f>
        <v>2022</v>
      </c>
      <c r="M527" s="37" t="str">
        <f>_xlfn.IFNA(INDEX(Data!$D:$D,MATCH(Table1[[#This Row],[Entry Type]],Data!$E:$E,0)),"")</f>
        <v>Lemah</v>
      </c>
      <c r="N527" s="50" t="str">
        <f>IF(Table1[[#This Row],[Tanggal]]="","","Jaringan")</f>
        <v>Jaringan</v>
      </c>
      <c r="O527" s="1"/>
    </row>
    <row r="528" spans="2:15" x14ac:dyDescent="0.25">
      <c r="B528" s="4" t="str">
        <f>_xlfn.IFNA(INDEX(Data!$B:$B,MATCH(Table1[[#This Row],[Desa/Kelurahan]],Data!$C:$C,0)),"")</f>
        <v>MUARA LAWA</v>
      </c>
      <c r="C528" s="1" t="s">
        <v>230</v>
      </c>
      <c r="D528" s="2" t="s">
        <v>75</v>
      </c>
      <c r="E528" s="2" t="s">
        <v>85</v>
      </c>
      <c r="F528" s="2"/>
      <c r="G528" s="2" t="s">
        <v>309</v>
      </c>
      <c r="H528" s="2"/>
      <c r="J528" s="51">
        <v>44837</v>
      </c>
      <c r="K528" s="36">
        <f>IF(Table1[[#This Row],[Tanggal]]="","",YEAR(Table1[[#This Row],[Tanggal]]))</f>
        <v>2022</v>
      </c>
      <c r="L528" s="36">
        <f>IF(Table1[[#This Row],[Tanggal]]="","",YEAR(Table1[[#This Row],[Tanggal]]))</f>
        <v>2022</v>
      </c>
      <c r="M528" s="37" t="str">
        <f>_xlfn.IFNA(INDEX(Data!$D:$D,MATCH(Table1[[#This Row],[Entry Type]],Data!$E:$E,0)),"")</f>
        <v>Lemah</v>
      </c>
      <c r="N528" s="50" t="str">
        <f>IF(Table1[[#This Row],[Tanggal]]="","","Jaringan")</f>
        <v>Jaringan</v>
      </c>
      <c r="O528" s="1"/>
    </row>
    <row r="529" spans="2:15" x14ac:dyDescent="0.25">
      <c r="B529" s="4" t="str">
        <f>_xlfn.IFNA(INDEX(Data!$B:$B,MATCH(Table1[[#This Row],[Desa/Kelurahan]],Data!$C:$C,0)),"")</f>
        <v>MUARA LAWA</v>
      </c>
      <c r="C529" s="1" t="s">
        <v>231</v>
      </c>
      <c r="D529" s="2" t="s">
        <v>75</v>
      </c>
      <c r="E529" s="2" t="s">
        <v>70</v>
      </c>
      <c r="F529" s="2"/>
      <c r="G529" s="2" t="s">
        <v>309</v>
      </c>
      <c r="H529" s="2"/>
      <c r="J529" s="51">
        <v>44837</v>
      </c>
      <c r="K529" s="36">
        <f>IF(Table1[[#This Row],[Tanggal]]="","",YEAR(Table1[[#This Row],[Tanggal]]))</f>
        <v>2022</v>
      </c>
      <c r="L529" s="36">
        <f>IF(Table1[[#This Row],[Tanggal]]="","",YEAR(Table1[[#This Row],[Tanggal]]))</f>
        <v>2022</v>
      </c>
      <c r="M529" s="37" t="str">
        <f>_xlfn.IFNA(INDEX(Data!$D:$D,MATCH(Table1[[#This Row],[Entry Type]],Data!$E:$E,0)),"")</f>
        <v>Coverage</v>
      </c>
      <c r="N529" s="50" t="str">
        <f>IF(Table1[[#This Row],[Tanggal]]="","","Jaringan")</f>
        <v>Jaringan</v>
      </c>
      <c r="O529" s="1"/>
    </row>
    <row r="530" spans="2:15" x14ac:dyDescent="0.25">
      <c r="B530" s="4" t="str">
        <f>_xlfn.IFNA(INDEX(Data!$B:$B,MATCH(Table1[[#This Row],[Desa/Kelurahan]],Data!$C:$C,0)),"")</f>
        <v>MUARA LAWA</v>
      </c>
      <c r="C530" s="1" t="s">
        <v>25</v>
      </c>
      <c r="D530" s="2" t="s">
        <v>75</v>
      </c>
      <c r="E530" s="2" t="s">
        <v>70</v>
      </c>
      <c r="F530" s="2"/>
      <c r="G530" s="2" t="s">
        <v>309</v>
      </c>
      <c r="H530" s="2"/>
      <c r="J530" s="51">
        <v>44837</v>
      </c>
      <c r="K530" s="36">
        <f>IF(Table1[[#This Row],[Tanggal]]="","",YEAR(Table1[[#This Row],[Tanggal]]))</f>
        <v>2022</v>
      </c>
      <c r="L530" s="36">
        <f>IF(Table1[[#This Row],[Tanggal]]="","",YEAR(Table1[[#This Row],[Tanggal]]))</f>
        <v>2022</v>
      </c>
      <c r="M530" s="37" t="str">
        <f>_xlfn.IFNA(INDEX(Data!$D:$D,MATCH(Table1[[#This Row],[Entry Type]],Data!$E:$E,0)),"")</f>
        <v>Coverage</v>
      </c>
      <c r="N530" s="50" t="str">
        <f>IF(Table1[[#This Row],[Tanggal]]="","","Jaringan")</f>
        <v>Jaringan</v>
      </c>
      <c r="O530" s="1"/>
    </row>
    <row r="531" spans="2:15" x14ac:dyDescent="0.25">
      <c r="B531" s="4" t="str">
        <f>_xlfn.IFNA(INDEX(Data!$B:$B,MATCH(Table1[[#This Row],[Desa/Kelurahan]],Data!$C:$C,0)),"")</f>
        <v>MUARA LAWA</v>
      </c>
      <c r="C531" s="1" t="s">
        <v>228</v>
      </c>
      <c r="D531" s="2" t="s">
        <v>75</v>
      </c>
      <c r="E531" s="2" t="s">
        <v>85</v>
      </c>
      <c r="F531" s="2"/>
      <c r="G531" s="2" t="s">
        <v>309</v>
      </c>
      <c r="H531" s="2"/>
      <c r="J531" s="51">
        <v>44837</v>
      </c>
      <c r="K531" s="36">
        <f>IF(Table1[[#This Row],[Tanggal]]="","",YEAR(Table1[[#This Row],[Tanggal]]))</f>
        <v>2022</v>
      </c>
      <c r="L531" s="36">
        <f>IF(Table1[[#This Row],[Tanggal]]="","",YEAR(Table1[[#This Row],[Tanggal]]))</f>
        <v>2022</v>
      </c>
      <c r="M531" s="37" t="str">
        <f>_xlfn.IFNA(INDEX(Data!$D:$D,MATCH(Table1[[#This Row],[Entry Type]],Data!$E:$E,0)),"")</f>
        <v>Lemah</v>
      </c>
      <c r="N531" s="50" t="str">
        <f>IF(Table1[[#This Row],[Tanggal]]="","","Jaringan")</f>
        <v>Jaringan</v>
      </c>
      <c r="O531" s="1"/>
    </row>
    <row r="532" spans="2:15" x14ac:dyDescent="0.25">
      <c r="B532" s="44" t="str">
        <f>_xlfn.IFNA(INDEX(Data!$B:$B,MATCH(Table1[[#This Row],[Desa/Kelurahan]],Data!$C:$C,0)),"")</f>
        <v>SILUQ NGURAI</v>
      </c>
      <c r="C532" s="1" t="s">
        <v>272</v>
      </c>
      <c r="D532" s="2" t="s">
        <v>92</v>
      </c>
      <c r="E532" s="2" t="s">
        <v>92</v>
      </c>
      <c r="F532" s="2"/>
      <c r="G532" s="2" t="s">
        <v>309</v>
      </c>
      <c r="H532" s="2" t="s">
        <v>310</v>
      </c>
      <c r="J532" s="51">
        <v>44837</v>
      </c>
      <c r="K532" s="36">
        <f>IF(Table1[[#This Row],[Tanggal]]="","",YEAR(Table1[[#This Row],[Tanggal]]))</f>
        <v>2022</v>
      </c>
      <c r="L532" s="36">
        <f>IF(Table1[[#This Row],[Tanggal]]="","",YEAR(Table1[[#This Row],[Tanggal]]))</f>
        <v>2022</v>
      </c>
      <c r="M532" s="37" t="str">
        <f>_xlfn.IFNA(INDEX(Data!$D:$D,MATCH(Table1[[#This Row],[Entry Type]],Data!$E:$E,0)),"")</f>
        <v>Blankspot</v>
      </c>
      <c r="N532" s="50" t="str">
        <f>IF(Table1[[#This Row],[Tanggal]]="","","Jaringan")</f>
        <v>Jaringan</v>
      </c>
      <c r="O532" s="1"/>
    </row>
    <row r="533" spans="2:15" x14ac:dyDescent="0.25">
      <c r="B533" s="4" t="str">
        <f>_xlfn.IFNA(INDEX(Data!$B:$B,MATCH(Table1[[#This Row],[Desa/Kelurahan]],Data!$C:$C,0)),"")</f>
        <v>SILUQ NGURAI</v>
      </c>
      <c r="C533" s="1" t="s">
        <v>273</v>
      </c>
      <c r="D533" s="2" t="s">
        <v>75</v>
      </c>
      <c r="E533" s="2" t="s">
        <v>85</v>
      </c>
      <c r="F533" s="2"/>
      <c r="G533" s="2" t="s">
        <v>309</v>
      </c>
      <c r="H533" s="2"/>
      <c r="J533" s="51">
        <v>44837</v>
      </c>
      <c r="K533" s="36">
        <f>IF(Table1[[#This Row],[Tanggal]]="","",YEAR(Table1[[#This Row],[Tanggal]]))</f>
        <v>2022</v>
      </c>
      <c r="L533" s="36">
        <f>IF(Table1[[#This Row],[Tanggal]]="","",YEAR(Table1[[#This Row],[Tanggal]]))</f>
        <v>2022</v>
      </c>
      <c r="M533" s="37" t="str">
        <f>_xlfn.IFNA(INDEX(Data!$D:$D,MATCH(Table1[[#This Row],[Entry Type]],Data!$E:$E,0)),"")</f>
        <v>Lemah</v>
      </c>
      <c r="N533" s="50" t="str">
        <f>IF(Table1[[#This Row],[Tanggal]]="","","Jaringan")</f>
        <v>Jaringan</v>
      </c>
      <c r="O533" s="1"/>
    </row>
    <row r="534" spans="2:15" x14ac:dyDescent="0.25">
      <c r="B534" s="4" t="str">
        <f>_xlfn.IFNA(INDEX(Data!$B:$B,MATCH(Table1[[#This Row],[Desa/Kelurahan]],Data!$C:$C,0)),"")</f>
        <v>SILUQ NGURAI</v>
      </c>
      <c r="C534" s="1" t="s">
        <v>311</v>
      </c>
      <c r="D534" s="2" t="s">
        <v>75</v>
      </c>
      <c r="E534" s="2" t="s">
        <v>70</v>
      </c>
      <c r="F534" s="2"/>
      <c r="G534" s="2" t="s">
        <v>309</v>
      </c>
      <c r="H534" s="2"/>
      <c r="J534" s="51">
        <v>44837</v>
      </c>
      <c r="K534" s="36">
        <f>IF(Table1[[#This Row],[Tanggal]]="","",YEAR(Table1[[#This Row],[Tanggal]]))</f>
        <v>2022</v>
      </c>
      <c r="L534" s="36">
        <f>IF(Table1[[#This Row],[Tanggal]]="","",YEAR(Table1[[#This Row],[Tanggal]]))</f>
        <v>2022</v>
      </c>
      <c r="M534" s="37" t="str">
        <f>_xlfn.IFNA(INDEX(Data!$D:$D,MATCH(Table1[[#This Row],[Entry Type]],Data!$E:$E,0)),"")</f>
        <v>Coverage</v>
      </c>
      <c r="N534" s="50" t="str">
        <f>IF(Table1[[#This Row],[Tanggal]]="","","Jaringan")</f>
        <v>Jaringan</v>
      </c>
      <c r="O534" s="1"/>
    </row>
    <row r="535" spans="2:15" x14ac:dyDescent="0.25">
      <c r="B535" s="4" t="str">
        <f>_xlfn.IFNA(INDEX(Data!$B:$B,MATCH(Table1[[#This Row],[Desa/Kelurahan]],Data!$C:$C,0)),"")</f>
        <v>SILUQ NGURAI</v>
      </c>
      <c r="C535" s="1" t="s">
        <v>269</v>
      </c>
      <c r="D535" s="2" t="s">
        <v>92</v>
      </c>
      <c r="E535" s="2" t="s">
        <v>92</v>
      </c>
      <c r="F535" s="2"/>
      <c r="G535" s="2" t="s">
        <v>309</v>
      </c>
      <c r="H535" s="2"/>
      <c r="J535" s="51">
        <v>44837</v>
      </c>
      <c r="K535" s="36">
        <f>IF(Table1[[#This Row],[Tanggal]]="","",YEAR(Table1[[#This Row],[Tanggal]]))</f>
        <v>2022</v>
      </c>
      <c r="L535" s="36">
        <f>IF(Table1[[#This Row],[Tanggal]]="","",YEAR(Table1[[#This Row],[Tanggal]]))</f>
        <v>2022</v>
      </c>
      <c r="M535" s="37" t="str">
        <f>_xlfn.IFNA(INDEX(Data!$D:$D,MATCH(Table1[[#This Row],[Entry Type]],Data!$E:$E,0)),"")</f>
        <v>Blankspot</v>
      </c>
      <c r="N535" s="50" t="str">
        <f>IF(Table1[[#This Row],[Tanggal]]="","","Jaringan")</f>
        <v>Jaringan</v>
      </c>
      <c r="O535" s="1"/>
    </row>
    <row r="536" spans="2:15" x14ac:dyDescent="0.25">
      <c r="B536" s="4" t="str">
        <f>_xlfn.IFNA(INDEX(Data!$B:$B,MATCH(Table1[[#This Row],[Desa/Kelurahan]],Data!$C:$C,0)),"")</f>
        <v>SILUQ NGURAI</v>
      </c>
      <c r="C536" s="1" t="s">
        <v>280</v>
      </c>
      <c r="D536" s="2" t="s">
        <v>92</v>
      </c>
      <c r="E536" s="2" t="s">
        <v>92</v>
      </c>
      <c r="F536" s="2"/>
      <c r="G536" s="2" t="s">
        <v>309</v>
      </c>
      <c r="H536" s="2"/>
      <c r="J536" s="51">
        <v>44837</v>
      </c>
      <c r="K536" s="36">
        <f>IF(Table1[[#This Row],[Tanggal]]="","",YEAR(Table1[[#This Row],[Tanggal]]))</f>
        <v>2022</v>
      </c>
      <c r="L536" s="36">
        <f>IF(Table1[[#This Row],[Tanggal]]="","",YEAR(Table1[[#This Row],[Tanggal]]))</f>
        <v>2022</v>
      </c>
      <c r="M536" s="37" t="str">
        <f>_xlfn.IFNA(INDEX(Data!$D:$D,MATCH(Table1[[#This Row],[Entry Type]],Data!$E:$E,0)),"")</f>
        <v>Blankspot</v>
      </c>
      <c r="N536" s="50" t="str">
        <f>IF(Table1[[#This Row],[Tanggal]]="","","Jaringan")</f>
        <v>Jaringan</v>
      </c>
      <c r="O536" s="1"/>
    </row>
    <row r="537" spans="2:15" x14ac:dyDescent="0.25">
      <c r="B537" s="4" t="str">
        <f>_xlfn.IFNA(INDEX(Data!$B:$B,MATCH(Table1[[#This Row],[Desa/Kelurahan]],Data!$C:$C,0)),"")</f>
        <v>SILUQ NGURAI</v>
      </c>
      <c r="C537" s="1" t="s">
        <v>278</v>
      </c>
      <c r="D537" s="2" t="s">
        <v>92</v>
      </c>
      <c r="E537" s="2" t="s">
        <v>92</v>
      </c>
      <c r="F537" s="2"/>
      <c r="G537" s="2" t="s">
        <v>309</v>
      </c>
      <c r="H537" s="2"/>
      <c r="J537" s="51">
        <v>44837</v>
      </c>
      <c r="K537" s="36">
        <f>IF(Table1[[#This Row],[Tanggal]]="","",YEAR(Table1[[#This Row],[Tanggal]]))</f>
        <v>2022</v>
      </c>
      <c r="L537" s="36">
        <f>IF(Table1[[#This Row],[Tanggal]]="","",YEAR(Table1[[#This Row],[Tanggal]]))</f>
        <v>2022</v>
      </c>
      <c r="M537" s="37" t="str">
        <f>_xlfn.IFNA(INDEX(Data!$D:$D,MATCH(Table1[[#This Row],[Entry Type]],Data!$E:$E,0)),"")</f>
        <v>Blankspot</v>
      </c>
      <c r="N537" s="50" t="str">
        <f>IF(Table1[[#This Row],[Tanggal]]="","","Jaringan")</f>
        <v>Jaringan</v>
      </c>
      <c r="O537" s="1"/>
    </row>
    <row r="538" spans="2:15" ht="30" x14ac:dyDescent="0.25">
      <c r="B538" s="44" t="str">
        <f>_xlfn.IFNA(INDEX(Data!$B:$B,MATCH(Table1[[#This Row],[Desa/Kelurahan]],Data!$C:$C,0)),"")</f>
        <v>SILUQ NGURAI</v>
      </c>
      <c r="C538" s="1" t="s">
        <v>283</v>
      </c>
      <c r="D538" s="2" t="s">
        <v>92</v>
      </c>
      <c r="E538" s="2" t="s">
        <v>92</v>
      </c>
      <c r="F538" s="2"/>
      <c r="G538" s="2" t="s">
        <v>309</v>
      </c>
      <c r="H538" s="2" t="s">
        <v>310</v>
      </c>
      <c r="J538" s="51">
        <v>44837</v>
      </c>
      <c r="K538" s="36">
        <f>IF(Table1[[#This Row],[Tanggal]]="","",YEAR(Table1[[#This Row],[Tanggal]]))</f>
        <v>2022</v>
      </c>
      <c r="L538" s="36">
        <f>IF(Table1[[#This Row],[Tanggal]]="","",YEAR(Table1[[#This Row],[Tanggal]]))</f>
        <v>2022</v>
      </c>
      <c r="M538" s="37" t="str">
        <f>_xlfn.IFNA(INDEX(Data!$D:$D,MATCH(Table1[[#This Row],[Entry Type]],Data!$E:$E,0)),"")</f>
        <v>Blankspot</v>
      </c>
      <c r="N538" s="50" t="str">
        <f>IF(Table1[[#This Row],[Tanggal]]="","","Jaringan")</f>
        <v>Jaringan</v>
      </c>
      <c r="O538" s="1"/>
    </row>
    <row r="539" spans="2:15" x14ac:dyDescent="0.25">
      <c r="B539" s="4" t="str">
        <f>_xlfn.IFNA(INDEX(Data!$B:$B,MATCH(Table1[[#This Row],[Desa/Kelurahan]],Data!$C:$C,0)),"")</f>
        <v>SILUQ NGURAI</v>
      </c>
      <c r="C539" s="1" t="s">
        <v>279</v>
      </c>
      <c r="D539" s="2" t="s">
        <v>75</v>
      </c>
      <c r="E539" s="2" t="s">
        <v>85</v>
      </c>
      <c r="F539" s="2"/>
      <c r="G539" s="2" t="s">
        <v>309</v>
      </c>
      <c r="H539" s="2"/>
      <c r="J539" s="51">
        <v>44837</v>
      </c>
      <c r="K539" s="36">
        <f>IF(Table1[[#This Row],[Tanggal]]="","",YEAR(Table1[[#This Row],[Tanggal]]))</f>
        <v>2022</v>
      </c>
      <c r="L539" s="36">
        <f>IF(Table1[[#This Row],[Tanggal]]="","",YEAR(Table1[[#This Row],[Tanggal]]))</f>
        <v>2022</v>
      </c>
      <c r="M539" s="37" t="str">
        <f>_xlfn.IFNA(INDEX(Data!$D:$D,MATCH(Table1[[#This Row],[Entry Type]],Data!$E:$E,0)),"")</f>
        <v>Lemah</v>
      </c>
      <c r="N539" s="50" t="str">
        <f>IF(Table1[[#This Row],[Tanggal]]="","","Jaringan")</f>
        <v>Jaringan</v>
      </c>
      <c r="O539" s="1"/>
    </row>
    <row r="540" spans="2:15" x14ac:dyDescent="0.25">
      <c r="B540" s="4" t="str">
        <f>_xlfn.IFNA(INDEX(Data!$B:$B,MATCH(Table1[[#This Row],[Desa/Kelurahan]],Data!$C:$C,0)),"")</f>
        <v>SILUQ NGURAI</v>
      </c>
      <c r="C540" s="1" t="s">
        <v>271</v>
      </c>
      <c r="D540" s="2" t="s">
        <v>75</v>
      </c>
      <c r="E540" s="2" t="s">
        <v>85</v>
      </c>
      <c r="F540" s="2"/>
      <c r="G540" s="2" t="s">
        <v>309</v>
      </c>
      <c r="H540" s="2"/>
      <c r="J540" s="51">
        <v>44837</v>
      </c>
      <c r="K540" s="36">
        <f>IF(Table1[[#This Row],[Tanggal]]="","",YEAR(Table1[[#This Row],[Tanggal]]))</f>
        <v>2022</v>
      </c>
      <c r="L540" s="36">
        <f>IF(Table1[[#This Row],[Tanggal]]="","",YEAR(Table1[[#This Row],[Tanggal]]))</f>
        <v>2022</v>
      </c>
      <c r="M540" s="37" t="str">
        <f>_xlfn.IFNA(INDEX(Data!$D:$D,MATCH(Table1[[#This Row],[Entry Type]],Data!$E:$E,0)),"")</f>
        <v>Lemah</v>
      </c>
      <c r="N540" s="50" t="str">
        <f>IF(Table1[[#This Row],[Tanggal]]="","","Jaringan")</f>
        <v>Jaringan</v>
      </c>
      <c r="O540" s="1"/>
    </row>
    <row r="541" spans="2:15" x14ac:dyDescent="0.25">
      <c r="B541" s="4" t="str">
        <f>_xlfn.IFNA(INDEX(Data!$B:$B,MATCH(Table1[[#This Row],[Desa/Kelurahan]],Data!$C:$C,0)),"")</f>
        <v>SILUQ NGURAI</v>
      </c>
      <c r="C541" s="1" t="s">
        <v>284</v>
      </c>
      <c r="D541" s="2" t="s">
        <v>75</v>
      </c>
      <c r="E541" s="2" t="s">
        <v>70</v>
      </c>
      <c r="F541" s="2"/>
      <c r="G541" s="2" t="s">
        <v>309</v>
      </c>
      <c r="H541" s="2"/>
      <c r="J541" s="51">
        <v>44837</v>
      </c>
      <c r="K541" s="36">
        <f>IF(Table1[[#This Row],[Tanggal]]="","",YEAR(Table1[[#This Row],[Tanggal]]))</f>
        <v>2022</v>
      </c>
      <c r="L541" s="36">
        <f>IF(Table1[[#This Row],[Tanggal]]="","",YEAR(Table1[[#This Row],[Tanggal]]))</f>
        <v>2022</v>
      </c>
      <c r="M541" s="37" t="str">
        <f>_xlfn.IFNA(INDEX(Data!$D:$D,MATCH(Table1[[#This Row],[Entry Type]],Data!$E:$E,0)),"")</f>
        <v>Coverage</v>
      </c>
      <c r="N541" s="50" t="str">
        <f>IF(Table1[[#This Row],[Tanggal]]="","","Jaringan")</f>
        <v>Jaringan</v>
      </c>
      <c r="O541" s="1"/>
    </row>
    <row r="542" spans="2:15" x14ac:dyDescent="0.25">
      <c r="B542" s="4" t="str">
        <f>_xlfn.IFNA(INDEX(Data!$B:$B,MATCH(Table1[[#This Row],[Desa/Kelurahan]],Data!$C:$C,0)),"")</f>
        <v>SILUQ NGURAI</v>
      </c>
      <c r="C542" s="1" t="s">
        <v>277</v>
      </c>
      <c r="D542" s="2" t="s">
        <v>75</v>
      </c>
      <c r="E542" s="2" t="s">
        <v>85</v>
      </c>
      <c r="F542" s="2"/>
      <c r="G542" s="2" t="s">
        <v>309</v>
      </c>
      <c r="H542" s="2"/>
      <c r="J542" s="51">
        <v>44837</v>
      </c>
      <c r="K542" s="36">
        <f>IF(Table1[[#This Row],[Tanggal]]="","",YEAR(Table1[[#This Row],[Tanggal]]))</f>
        <v>2022</v>
      </c>
      <c r="L542" s="36">
        <f>IF(Table1[[#This Row],[Tanggal]]="","",YEAR(Table1[[#This Row],[Tanggal]]))</f>
        <v>2022</v>
      </c>
      <c r="M542" s="37" t="str">
        <f>_xlfn.IFNA(INDEX(Data!$D:$D,MATCH(Table1[[#This Row],[Entry Type]],Data!$E:$E,0)),"")</f>
        <v>Lemah</v>
      </c>
      <c r="N542" s="50" t="str">
        <f>IF(Table1[[#This Row],[Tanggal]]="","","Jaringan")</f>
        <v>Jaringan</v>
      </c>
      <c r="O542" s="1"/>
    </row>
    <row r="543" spans="2:15" x14ac:dyDescent="0.25">
      <c r="B543" s="4" t="str">
        <f>_xlfn.IFNA(INDEX(Data!$B:$B,MATCH(Table1[[#This Row],[Desa/Kelurahan]],Data!$C:$C,0)),"")</f>
        <v>SILUQ NGURAI</v>
      </c>
      <c r="C543" s="1" t="s">
        <v>282</v>
      </c>
      <c r="D543" s="2" t="s">
        <v>75</v>
      </c>
      <c r="E543" s="2" t="s">
        <v>85</v>
      </c>
      <c r="F543" s="2"/>
      <c r="G543" s="2" t="s">
        <v>309</v>
      </c>
      <c r="H543" s="2"/>
      <c r="J543" s="51">
        <v>44837</v>
      </c>
      <c r="K543" s="36">
        <f>IF(Table1[[#This Row],[Tanggal]]="","",YEAR(Table1[[#This Row],[Tanggal]]))</f>
        <v>2022</v>
      </c>
      <c r="L543" s="36">
        <f>IF(Table1[[#This Row],[Tanggal]]="","",YEAR(Table1[[#This Row],[Tanggal]]))</f>
        <v>2022</v>
      </c>
      <c r="M543" s="37" t="str">
        <f>_xlfn.IFNA(INDEX(Data!$D:$D,MATCH(Table1[[#This Row],[Entry Type]],Data!$E:$E,0)),"")</f>
        <v>Lemah</v>
      </c>
      <c r="N543" s="50" t="str">
        <f>IF(Table1[[#This Row],[Tanggal]]="","","Jaringan")</f>
        <v>Jaringan</v>
      </c>
      <c r="O543" s="1"/>
    </row>
    <row r="544" spans="2:15" x14ac:dyDescent="0.25">
      <c r="B544" s="4" t="str">
        <f>_xlfn.IFNA(INDEX(Data!$B:$B,MATCH(Table1[[#This Row],[Desa/Kelurahan]],Data!$C:$C,0)),"")</f>
        <v>SILUQ NGURAI</v>
      </c>
      <c r="C544" s="26" t="s">
        <v>281</v>
      </c>
      <c r="D544" s="2" t="s">
        <v>75</v>
      </c>
      <c r="E544" s="2" t="s">
        <v>70</v>
      </c>
      <c r="F544" s="2"/>
      <c r="G544" s="2" t="s">
        <v>309</v>
      </c>
      <c r="H544" s="2"/>
      <c r="J544" s="51">
        <v>44837</v>
      </c>
      <c r="K544" s="36">
        <f>IF(Table1[[#This Row],[Tanggal]]="","",YEAR(Table1[[#This Row],[Tanggal]]))</f>
        <v>2022</v>
      </c>
      <c r="L544" s="36">
        <f>IF(Table1[[#This Row],[Tanggal]]="","",YEAR(Table1[[#This Row],[Tanggal]]))</f>
        <v>2022</v>
      </c>
      <c r="M544" s="37" t="str">
        <f>_xlfn.IFNA(INDEX(Data!$D:$D,MATCH(Table1[[#This Row],[Entry Type]],Data!$E:$E,0)),"")</f>
        <v>Coverage</v>
      </c>
      <c r="N544" s="50" t="str">
        <f>IF(Table1[[#This Row],[Tanggal]]="","","Jaringan")</f>
        <v>Jaringan</v>
      </c>
      <c r="O544" s="1"/>
    </row>
    <row r="545" spans="2:15" ht="30" x14ac:dyDescent="0.25">
      <c r="B545" s="4" t="str">
        <f>_xlfn.IFNA(INDEX(Data!$B:$B,MATCH(Table1[[#This Row],[Desa/Kelurahan]],Data!$C:$C,0)),"")</f>
        <v>SILUQ NGURAI</v>
      </c>
      <c r="C545" s="1" t="s">
        <v>270</v>
      </c>
      <c r="D545" s="2" t="s">
        <v>75</v>
      </c>
      <c r="E545" s="2" t="s">
        <v>70</v>
      </c>
      <c r="F545" s="2"/>
      <c r="G545" s="2" t="s">
        <v>309</v>
      </c>
      <c r="H545" s="2"/>
      <c r="J545" s="51">
        <v>44837</v>
      </c>
      <c r="K545" s="36">
        <f>IF(Table1[[#This Row],[Tanggal]]="","",YEAR(Table1[[#This Row],[Tanggal]]))</f>
        <v>2022</v>
      </c>
      <c r="L545" s="36">
        <f>IF(Table1[[#This Row],[Tanggal]]="","",YEAR(Table1[[#This Row],[Tanggal]]))</f>
        <v>2022</v>
      </c>
      <c r="M545" s="37" t="str">
        <f>_xlfn.IFNA(INDEX(Data!$D:$D,MATCH(Table1[[#This Row],[Entry Type]],Data!$E:$E,0)),"")</f>
        <v>Coverage</v>
      </c>
      <c r="N545" s="50" t="str">
        <f>IF(Table1[[#This Row],[Tanggal]]="","","Jaringan")</f>
        <v>Jaringan</v>
      </c>
      <c r="O545" s="1"/>
    </row>
    <row r="546" spans="2:15" x14ac:dyDescent="0.25">
      <c r="B546" s="4" t="str">
        <f>_xlfn.IFNA(INDEX(Data!$B:$B,MATCH(Table1[[#This Row],[Desa/Kelurahan]],Data!$C:$C,0)),"")</f>
        <v>SILUQ NGURAI</v>
      </c>
      <c r="C546" s="1" t="s">
        <v>274</v>
      </c>
      <c r="D546" s="2" t="s">
        <v>75</v>
      </c>
      <c r="E546" s="2" t="s">
        <v>70</v>
      </c>
      <c r="F546" s="2"/>
      <c r="G546" s="2" t="s">
        <v>309</v>
      </c>
      <c r="H546" s="2"/>
      <c r="J546" s="51">
        <v>44837</v>
      </c>
      <c r="K546" s="36">
        <f>IF(Table1[[#This Row],[Tanggal]]="","",YEAR(Table1[[#This Row],[Tanggal]]))</f>
        <v>2022</v>
      </c>
      <c r="L546" s="36">
        <f>IF(Table1[[#This Row],[Tanggal]]="","",YEAR(Table1[[#This Row],[Tanggal]]))</f>
        <v>2022</v>
      </c>
      <c r="M546" s="37" t="str">
        <f>_xlfn.IFNA(INDEX(Data!$D:$D,MATCH(Table1[[#This Row],[Entry Type]],Data!$E:$E,0)),"")</f>
        <v>Coverage</v>
      </c>
      <c r="N546" s="50" t="str">
        <f>IF(Table1[[#This Row],[Tanggal]]="","","Jaringan")</f>
        <v>Jaringan</v>
      </c>
      <c r="O546" s="1"/>
    </row>
    <row r="547" spans="2:15" x14ac:dyDescent="0.25">
      <c r="B547" s="4" t="str">
        <f>_xlfn.IFNA(INDEX(Data!$B:$B,MATCH(Table1[[#This Row],[Desa/Kelurahan]],Data!$C:$C,0)),"")</f>
        <v>SILUQ NGURAI</v>
      </c>
      <c r="C547" s="1" t="s">
        <v>276</v>
      </c>
      <c r="D547" s="2" t="s">
        <v>75</v>
      </c>
      <c r="E547" s="2" t="s">
        <v>85</v>
      </c>
      <c r="F547" s="2"/>
      <c r="G547" s="2" t="s">
        <v>309</v>
      </c>
      <c r="H547" s="2"/>
      <c r="J547" s="51">
        <v>44837</v>
      </c>
      <c r="K547" s="36">
        <f>IF(Table1[[#This Row],[Tanggal]]="","",YEAR(Table1[[#This Row],[Tanggal]]))</f>
        <v>2022</v>
      </c>
      <c r="L547" s="36">
        <f>IF(Table1[[#This Row],[Tanggal]]="","",YEAR(Table1[[#This Row],[Tanggal]]))</f>
        <v>2022</v>
      </c>
      <c r="M547" s="37" t="str">
        <f>_xlfn.IFNA(INDEX(Data!$D:$D,MATCH(Table1[[#This Row],[Entry Type]],Data!$E:$E,0)),"")</f>
        <v>Lemah</v>
      </c>
      <c r="N547" s="50" t="str">
        <f>IF(Table1[[#This Row],[Tanggal]]="","","Jaringan")</f>
        <v>Jaringan</v>
      </c>
      <c r="O547" s="1"/>
    </row>
    <row r="548" spans="2:15" x14ac:dyDescent="0.25">
      <c r="B548" s="4" t="str">
        <f>_xlfn.IFNA(INDEX(Data!$B:$B,MATCH(Table1[[#This Row],[Desa/Kelurahan]],Data!$C:$C,0)),"")</f>
        <v>BENTIAN BESAR</v>
      </c>
      <c r="C548" s="1" t="s">
        <v>137</v>
      </c>
      <c r="D548" s="2" t="s">
        <v>92</v>
      </c>
      <c r="E548" s="2" t="s">
        <v>92</v>
      </c>
      <c r="F548" s="2"/>
      <c r="G548" s="2" t="s">
        <v>309</v>
      </c>
      <c r="H548" s="2"/>
      <c r="J548" s="51">
        <v>44837</v>
      </c>
      <c r="K548" s="36">
        <f>IF(Table1[[#This Row],[Tanggal]]="","",YEAR(Table1[[#This Row],[Tanggal]]))</f>
        <v>2022</v>
      </c>
      <c r="L548" s="36">
        <f>IF(Table1[[#This Row],[Tanggal]]="","",YEAR(Table1[[#This Row],[Tanggal]]))</f>
        <v>2022</v>
      </c>
      <c r="M548" s="37" t="str">
        <f>_xlfn.IFNA(INDEX(Data!$D:$D,MATCH(Table1[[#This Row],[Entry Type]],Data!$E:$E,0)),"")</f>
        <v>Blankspot</v>
      </c>
      <c r="N548" s="50" t="str">
        <f>IF(Table1[[#This Row],[Tanggal]]="","","Jaringan")</f>
        <v>Jaringan</v>
      </c>
      <c r="O548" s="1"/>
    </row>
    <row r="549" spans="2:15" x14ac:dyDescent="0.25">
      <c r="B549" s="4" t="str">
        <f>_xlfn.IFNA(INDEX(Data!$B:$B,MATCH(Table1[[#This Row],[Desa/Kelurahan]],Data!$C:$C,0)),"")</f>
        <v>BENTIAN BESAR</v>
      </c>
      <c r="C549" s="1" t="s">
        <v>138</v>
      </c>
      <c r="D549" s="2" t="s">
        <v>75</v>
      </c>
      <c r="E549" s="2" t="s">
        <v>70</v>
      </c>
      <c r="F549" s="2"/>
      <c r="G549" s="2" t="s">
        <v>309</v>
      </c>
      <c r="H549" s="2"/>
      <c r="J549" s="51">
        <v>44837</v>
      </c>
      <c r="K549" s="36">
        <f>IF(Table1[[#This Row],[Tanggal]]="","",YEAR(Table1[[#This Row],[Tanggal]]))</f>
        <v>2022</v>
      </c>
      <c r="L549" s="36">
        <f>IF(Table1[[#This Row],[Tanggal]]="","",YEAR(Table1[[#This Row],[Tanggal]]))</f>
        <v>2022</v>
      </c>
      <c r="M549" s="37" t="str">
        <f>_xlfn.IFNA(INDEX(Data!$D:$D,MATCH(Table1[[#This Row],[Entry Type]],Data!$E:$E,0)),"")</f>
        <v>Coverage</v>
      </c>
      <c r="N549" s="50" t="str">
        <f>IF(Table1[[#This Row],[Tanggal]]="","","Jaringan")</f>
        <v>Jaringan</v>
      </c>
      <c r="O549" s="1"/>
    </row>
    <row r="550" spans="2:15" x14ac:dyDescent="0.25">
      <c r="B550" s="4" t="str">
        <f>_xlfn.IFNA(INDEX(Data!$B:$B,MATCH(Table1[[#This Row],[Desa/Kelurahan]],Data!$C:$C,0)),"")</f>
        <v>BENTIAN BESAR</v>
      </c>
      <c r="C550" s="1" t="s">
        <v>131</v>
      </c>
      <c r="D550" s="2" t="s">
        <v>92</v>
      </c>
      <c r="E550" s="2" t="s">
        <v>92</v>
      </c>
      <c r="F550" s="2"/>
      <c r="G550" s="2" t="s">
        <v>309</v>
      </c>
      <c r="H550" s="2"/>
      <c r="J550" s="51">
        <v>44837</v>
      </c>
      <c r="K550" s="36">
        <f>IF(Table1[[#This Row],[Tanggal]]="","",YEAR(Table1[[#This Row],[Tanggal]]))</f>
        <v>2022</v>
      </c>
      <c r="L550" s="36">
        <f>IF(Table1[[#This Row],[Tanggal]]="","",YEAR(Table1[[#This Row],[Tanggal]]))</f>
        <v>2022</v>
      </c>
      <c r="M550" s="37" t="str">
        <f>_xlfn.IFNA(INDEX(Data!$D:$D,MATCH(Table1[[#This Row],[Entry Type]],Data!$E:$E,0)),"")</f>
        <v>Blankspot</v>
      </c>
      <c r="N550" s="50" t="str">
        <f>IF(Table1[[#This Row],[Tanggal]]="","","Jaringan")</f>
        <v>Jaringan</v>
      </c>
      <c r="O550" s="1"/>
    </row>
    <row r="551" spans="2:15" x14ac:dyDescent="0.25">
      <c r="B551" s="4" t="str">
        <f>_xlfn.IFNA(INDEX(Data!$B:$B,MATCH(Table1[[#This Row],[Desa/Kelurahan]],Data!$C:$C,0)),"")</f>
        <v>BENTIAN BESAR</v>
      </c>
      <c r="C551" s="1" t="s">
        <v>132</v>
      </c>
      <c r="D551" s="2" t="s">
        <v>75</v>
      </c>
      <c r="E551" s="2" t="s">
        <v>85</v>
      </c>
      <c r="F551" s="2"/>
      <c r="G551" s="2" t="s">
        <v>309</v>
      </c>
      <c r="H551" s="2"/>
      <c r="J551" s="51">
        <v>44837</v>
      </c>
      <c r="K551" s="36">
        <f>IF(Table1[[#This Row],[Tanggal]]="","",YEAR(Table1[[#This Row],[Tanggal]]))</f>
        <v>2022</v>
      </c>
      <c r="L551" s="36">
        <f>IF(Table1[[#This Row],[Tanggal]]="","",YEAR(Table1[[#This Row],[Tanggal]]))</f>
        <v>2022</v>
      </c>
      <c r="M551" s="37" t="str">
        <f>_xlfn.IFNA(INDEX(Data!$D:$D,MATCH(Table1[[#This Row],[Entry Type]],Data!$E:$E,0)),"")</f>
        <v>Lemah</v>
      </c>
      <c r="N551" s="50" t="str">
        <f>IF(Table1[[#This Row],[Tanggal]]="","","Jaringan")</f>
        <v>Jaringan</v>
      </c>
      <c r="O551" s="1"/>
    </row>
    <row r="552" spans="2:15" x14ac:dyDescent="0.25">
      <c r="B552" s="4" t="str">
        <f>_xlfn.IFNA(INDEX(Data!$B:$B,MATCH(Table1[[#This Row],[Desa/Kelurahan]],Data!$C:$C,0)),"")</f>
        <v>BENTIAN BESAR</v>
      </c>
      <c r="C552" s="1" t="s">
        <v>130</v>
      </c>
      <c r="D552" s="2" t="s">
        <v>75</v>
      </c>
      <c r="E552" s="2" t="s">
        <v>85</v>
      </c>
      <c r="F552" s="2"/>
      <c r="G552" s="2" t="s">
        <v>309</v>
      </c>
      <c r="H552" s="2"/>
      <c r="J552" s="51">
        <v>44837</v>
      </c>
      <c r="K552" s="36">
        <f>IF(Table1[[#This Row],[Tanggal]]="","",YEAR(Table1[[#This Row],[Tanggal]]))</f>
        <v>2022</v>
      </c>
      <c r="L552" s="36">
        <f>IF(Table1[[#This Row],[Tanggal]]="","",YEAR(Table1[[#This Row],[Tanggal]]))</f>
        <v>2022</v>
      </c>
      <c r="M552" s="37" t="str">
        <f>_xlfn.IFNA(INDEX(Data!$D:$D,MATCH(Table1[[#This Row],[Entry Type]],Data!$E:$E,0)),"")</f>
        <v>Lemah</v>
      </c>
      <c r="N552" s="50" t="str">
        <f>IF(Table1[[#This Row],[Tanggal]]="","","Jaringan")</f>
        <v>Jaringan</v>
      </c>
      <c r="O552" s="1"/>
    </row>
    <row r="553" spans="2:15" x14ac:dyDescent="0.25">
      <c r="B553" s="4" t="str">
        <f>_xlfn.IFNA(INDEX(Data!$B:$B,MATCH(Table1[[#This Row],[Desa/Kelurahan]],Data!$C:$C,0)),"")</f>
        <v>BENTIAN BESAR</v>
      </c>
      <c r="C553" s="1" t="s">
        <v>136</v>
      </c>
      <c r="D553" s="2" t="s">
        <v>75</v>
      </c>
      <c r="E553" s="2" t="s">
        <v>85</v>
      </c>
      <c r="F553" s="2"/>
      <c r="G553" s="2" t="s">
        <v>309</v>
      </c>
      <c r="H553" s="2"/>
      <c r="J553" s="51">
        <v>44837</v>
      </c>
      <c r="K553" s="36">
        <f>IF(Table1[[#This Row],[Tanggal]]="","",YEAR(Table1[[#This Row],[Tanggal]]))</f>
        <v>2022</v>
      </c>
      <c r="L553" s="36">
        <f>IF(Table1[[#This Row],[Tanggal]]="","",YEAR(Table1[[#This Row],[Tanggal]]))</f>
        <v>2022</v>
      </c>
      <c r="M553" s="37" t="str">
        <f>_xlfn.IFNA(INDEX(Data!$D:$D,MATCH(Table1[[#This Row],[Entry Type]],Data!$E:$E,0)),"")</f>
        <v>Lemah</v>
      </c>
      <c r="N553" s="50" t="str">
        <f>IF(Table1[[#This Row],[Tanggal]]="","","Jaringan")</f>
        <v>Jaringan</v>
      </c>
      <c r="O553" s="1"/>
    </row>
    <row r="554" spans="2:15" x14ac:dyDescent="0.25">
      <c r="B554" s="4" t="str">
        <f>_xlfn.IFNA(INDEX(Data!$B:$B,MATCH(Table1[[#This Row],[Desa/Kelurahan]],Data!$C:$C,0)),"")</f>
        <v>BENTIAN BESAR</v>
      </c>
      <c r="C554" s="1" t="s">
        <v>134</v>
      </c>
      <c r="D554" s="2" t="s">
        <v>75</v>
      </c>
      <c r="E554" s="2" t="s">
        <v>85</v>
      </c>
      <c r="F554" s="2"/>
      <c r="G554" s="2" t="s">
        <v>309</v>
      </c>
      <c r="H554" s="2"/>
      <c r="J554" s="51">
        <v>44837</v>
      </c>
      <c r="K554" s="36">
        <f>IF(Table1[[#This Row],[Tanggal]]="","",YEAR(Table1[[#This Row],[Tanggal]]))</f>
        <v>2022</v>
      </c>
      <c r="L554" s="36">
        <f>IF(Table1[[#This Row],[Tanggal]]="","",YEAR(Table1[[#This Row],[Tanggal]]))</f>
        <v>2022</v>
      </c>
      <c r="M554" s="37" t="str">
        <f>_xlfn.IFNA(INDEX(Data!$D:$D,MATCH(Table1[[#This Row],[Entry Type]],Data!$E:$E,0)),"")</f>
        <v>Lemah</v>
      </c>
      <c r="N554" s="50" t="str">
        <f>IF(Table1[[#This Row],[Tanggal]]="","","Jaringan")</f>
        <v>Jaringan</v>
      </c>
      <c r="O554" s="1"/>
    </row>
    <row r="555" spans="2:15" x14ac:dyDescent="0.25">
      <c r="B555" s="4" t="str">
        <f>_xlfn.IFNA(INDEX(Data!$B:$B,MATCH(Table1[[#This Row],[Desa/Kelurahan]],Data!$C:$C,0)),"")</f>
        <v>BENTIAN BESAR</v>
      </c>
      <c r="C555" s="1" t="s">
        <v>135</v>
      </c>
      <c r="D555" s="2" t="s">
        <v>75</v>
      </c>
      <c r="E555" s="2" t="s">
        <v>85</v>
      </c>
      <c r="F555" s="2"/>
      <c r="G555" s="2" t="s">
        <v>309</v>
      </c>
      <c r="H555" s="2"/>
      <c r="J555" s="51">
        <v>44837</v>
      </c>
      <c r="K555" s="36">
        <f>IF(Table1[[#This Row],[Tanggal]]="","",YEAR(Table1[[#This Row],[Tanggal]]))</f>
        <v>2022</v>
      </c>
      <c r="L555" s="36">
        <f>IF(Table1[[#This Row],[Tanggal]]="","",YEAR(Table1[[#This Row],[Tanggal]]))</f>
        <v>2022</v>
      </c>
      <c r="M555" s="37" t="str">
        <f>_xlfn.IFNA(INDEX(Data!$D:$D,MATCH(Table1[[#This Row],[Entry Type]],Data!$E:$E,0)),"")</f>
        <v>Lemah</v>
      </c>
      <c r="N555" s="50" t="str">
        <f>IF(Table1[[#This Row],[Tanggal]]="","","Jaringan")</f>
        <v>Jaringan</v>
      </c>
      <c r="O555" s="1"/>
    </row>
    <row r="556" spans="2:15" x14ac:dyDescent="0.25">
      <c r="B556" s="4" t="str">
        <f>_xlfn.IFNA(INDEX(Data!$B:$B,MATCH(Table1[[#This Row],[Desa/Kelurahan]],Data!$C:$C,0)),"")</f>
        <v>BENTIAN BESAR</v>
      </c>
      <c r="C556" s="1" t="s">
        <v>133</v>
      </c>
      <c r="D556" s="2" t="s">
        <v>92</v>
      </c>
      <c r="E556" s="2" t="s">
        <v>92</v>
      </c>
      <c r="F556" s="2"/>
      <c r="G556" s="2" t="s">
        <v>309</v>
      </c>
      <c r="H556" s="2"/>
      <c r="J556" s="51">
        <v>44837</v>
      </c>
      <c r="K556" s="36">
        <f>IF(Table1[[#This Row],[Tanggal]]="","",YEAR(Table1[[#This Row],[Tanggal]]))</f>
        <v>2022</v>
      </c>
      <c r="L556" s="36">
        <f>IF(Table1[[#This Row],[Tanggal]]="","",YEAR(Table1[[#This Row],[Tanggal]]))</f>
        <v>2022</v>
      </c>
      <c r="M556" s="37" t="str">
        <f>_xlfn.IFNA(INDEX(Data!$D:$D,MATCH(Table1[[#This Row],[Entry Type]],Data!$E:$E,0)),"")</f>
        <v>Blankspot</v>
      </c>
      <c r="N556" s="50" t="str">
        <f>IF(Table1[[#This Row],[Tanggal]]="","","Jaringan")</f>
        <v>Jaringan</v>
      </c>
      <c r="O556" s="1"/>
    </row>
    <row r="557" spans="2:15" x14ac:dyDescent="0.25">
      <c r="B557" s="4" t="str">
        <f>_xlfn.IFNA(INDEX(Data!$B:$B,MATCH(Table1[[#This Row],[Desa/Kelurahan]],Data!$C:$C,0)),"")</f>
        <v>JEMPANG</v>
      </c>
      <c r="C557" s="1" t="s">
        <v>173</v>
      </c>
      <c r="D557" s="2" t="s">
        <v>75</v>
      </c>
      <c r="E557" s="2" t="s">
        <v>85</v>
      </c>
      <c r="F557" s="2"/>
      <c r="G557" s="2" t="s">
        <v>309</v>
      </c>
      <c r="H557" s="2"/>
      <c r="J557" s="51">
        <v>44837</v>
      </c>
      <c r="K557" s="36">
        <f>IF(Table1[[#This Row],[Tanggal]]="","",YEAR(Table1[[#This Row],[Tanggal]]))</f>
        <v>2022</v>
      </c>
      <c r="L557" s="36">
        <f>IF(Table1[[#This Row],[Tanggal]]="","",YEAR(Table1[[#This Row],[Tanggal]]))</f>
        <v>2022</v>
      </c>
      <c r="M557" s="37" t="str">
        <f>_xlfn.IFNA(INDEX(Data!$D:$D,MATCH(Table1[[#This Row],[Entry Type]],Data!$E:$E,0)),"")</f>
        <v>Lemah</v>
      </c>
      <c r="N557" s="50" t="str">
        <f>IF(Table1[[#This Row],[Tanggal]]="","","Jaringan")</f>
        <v>Jaringan</v>
      </c>
      <c r="O557" s="1"/>
    </row>
    <row r="558" spans="2:15" x14ac:dyDescent="0.25">
      <c r="B558" s="4" t="str">
        <f>_xlfn.IFNA(INDEX(Data!$B:$B,MATCH(Table1[[#This Row],[Desa/Kelurahan]],Data!$C:$C,0)),"")</f>
        <v>JEMPANG</v>
      </c>
      <c r="C558" s="1" t="s">
        <v>183</v>
      </c>
      <c r="D558" s="2" t="s">
        <v>75</v>
      </c>
      <c r="E558" s="2" t="s">
        <v>70</v>
      </c>
      <c r="F558" s="2"/>
      <c r="G558" s="2" t="s">
        <v>309</v>
      </c>
      <c r="H558" s="2"/>
      <c r="J558" s="51">
        <v>44837</v>
      </c>
      <c r="K558" s="36">
        <f>IF(Table1[[#This Row],[Tanggal]]="","",YEAR(Table1[[#This Row],[Tanggal]]))</f>
        <v>2022</v>
      </c>
      <c r="L558" s="36">
        <f>IF(Table1[[#This Row],[Tanggal]]="","",YEAR(Table1[[#This Row],[Tanggal]]))</f>
        <v>2022</v>
      </c>
      <c r="M558" s="37" t="str">
        <f>_xlfn.IFNA(INDEX(Data!$D:$D,MATCH(Table1[[#This Row],[Entry Type]],Data!$E:$E,0)),"")</f>
        <v>Coverage</v>
      </c>
      <c r="N558" s="50" t="str">
        <f>IF(Table1[[#This Row],[Tanggal]]="","","Jaringan")</f>
        <v>Jaringan</v>
      </c>
      <c r="O558" s="1"/>
    </row>
    <row r="559" spans="2:15" x14ac:dyDescent="0.25">
      <c r="B559" s="4" t="str">
        <f>_xlfn.IFNA(INDEX(Data!$B:$B,MATCH(Table1[[#This Row],[Desa/Kelurahan]],Data!$C:$C,0)),"")</f>
        <v>JEMPANG</v>
      </c>
      <c r="C559" s="1" t="s">
        <v>180</v>
      </c>
      <c r="D559" s="2" t="s">
        <v>75</v>
      </c>
      <c r="E559" s="2" t="s">
        <v>85</v>
      </c>
      <c r="F559" s="2"/>
      <c r="G559" s="2" t="s">
        <v>309</v>
      </c>
      <c r="H559" s="2"/>
      <c r="J559" s="51">
        <v>44837</v>
      </c>
      <c r="K559" s="36">
        <f>IF(Table1[[#This Row],[Tanggal]]="","",YEAR(Table1[[#This Row],[Tanggal]]))</f>
        <v>2022</v>
      </c>
      <c r="L559" s="36">
        <f>IF(Table1[[#This Row],[Tanggal]]="","",YEAR(Table1[[#This Row],[Tanggal]]))</f>
        <v>2022</v>
      </c>
      <c r="M559" s="37" t="str">
        <f>_xlfn.IFNA(INDEX(Data!$D:$D,MATCH(Table1[[#This Row],[Entry Type]],Data!$E:$E,0)),"")</f>
        <v>Lemah</v>
      </c>
      <c r="N559" s="50" t="str">
        <f>IF(Table1[[#This Row],[Tanggal]]="","","Jaringan")</f>
        <v>Jaringan</v>
      </c>
      <c r="O559" s="1"/>
    </row>
    <row r="560" spans="2:15" x14ac:dyDescent="0.25">
      <c r="B560" s="4" t="str">
        <f>_xlfn.IFNA(INDEX(Data!$B:$B,MATCH(Table1[[#This Row],[Desa/Kelurahan]],Data!$C:$C,0)),"")</f>
        <v>JEMPANG</v>
      </c>
      <c r="C560" s="1" t="s">
        <v>178</v>
      </c>
      <c r="D560" s="2" t="s">
        <v>75</v>
      </c>
      <c r="E560" s="2" t="s">
        <v>70</v>
      </c>
      <c r="F560" s="2"/>
      <c r="G560" s="2" t="s">
        <v>309</v>
      </c>
      <c r="H560" s="2"/>
      <c r="J560" s="51">
        <v>44837</v>
      </c>
      <c r="K560" s="36">
        <f>IF(Table1[[#This Row],[Tanggal]]="","",YEAR(Table1[[#This Row],[Tanggal]]))</f>
        <v>2022</v>
      </c>
      <c r="L560" s="36">
        <f>IF(Table1[[#This Row],[Tanggal]]="","",YEAR(Table1[[#This Row],[Tanggal]]))</f>
        <v>2022</v>
      </c>
      <c r="M560" s="37" t="str">
        <f>_xlfn.IFNA(INDEX(Data!$D:$D,MATCH(Table1[[#This Row],[Entry Type]],Data!$E:$E,0)),"")</f>
        <v>Coverage</v>
      </c>
      <c r="N560" s="50" t="str">
        <f>IF(Table1[[#This Row],[Tanggal]]="","","Jaringan")</f>
        <v>Jaringan</v>
      </c>
      <c r="O560" s="1"/>
    </row>
    <row r="561" spans="2:15" x14ac:dyDescent="0.25">
      <c r="B561" s="4" t="str">
        <f>_xlfn.IFNA(INDEX(Data!$B:$B,MATCH(Table1[[#This Row],[Desa/Kelurahan]],Data!$C:$C,0)),"")</f>
        <v>JEMPANG</v>
      </c>
      <c r="C561" s="1" t="s">
        <v>177</v>
      </c>
      <c r="D561" s="2" t="s">
        <v>75</v>
      </c>
      <c r="E561" s="2" t="s">
        <v>70</v>
      </c>
      <c r="F561" s="2"/>
      <c r="G561" s="2" t="s">
        <v>309</v>
      </c>
      <c r="H561" s="2"/>
      <c r="J561" s="51">
        <v>44837</v>
      </c>
      <c r="K561" s="36">
        <f>IF(Table1[[#This Row],[Tanggal]]="","",YEAR(Table1[[#This Row],[Tanggal]]))</f>
        <v>2022</v>
      </c>
      <c r="L561" s="36">
        <f>IF(Table1[[#This Row],[Tanggal]]="","",YEAR(Table1[[#This Row],[Tanggal]]))</f>
        <v>2022</v>
      </c>
      <c r="M561" s="37" t="str">
        <f>_xlfn.IFNA(INDEX(Data!$D:$D,MATCH(Table1[[#This Row],[Entry Type]],Data!$E:$E,0)),"")</f>
        <v>Coverage</v>
      </c>
      <c r="N561" s="50" t="str">
        <f>IF(Table1[[#This Row],[Tanggal]]="","","Jaringan")</f>
        <v>Jaringan</v>
      </c>
      <c r="O561" s="1"/>
    </row>
    <row r="562" spans="2:15" x14ac:dyDescent="0.25">
      <c r="B562" s="4" t="str">
        <f>_xlfn.IFNA(INDEX(Data!$B:$B,MATCH(Table1[[#This Row],[Desa/Kelurahan]],Data!$C:$C,0)),"")</f>
        <v>JEMPANG</v>
      </c>
      <c r="C562" s="1" t="s">
        <v>174</v>
      </c>
      <c r="D562" s="2" t="s">
        <v>75</v>
      </c>
      <c r="E562" s="2" t="s">
        <v>70</v>
      </c>
      <c r="F562" s="2"/>
      <c r="G562" s="2" t="s">
        <v>309</v>
      </c>
      <c r="H562" s="2"/>
      <c r="J562" s="51">
        <v>44837</v>
      </c>
      <c r="K562" s="36">
        <f>IF(Table1[[#This Row],[Tanggal]]="","",YEAR(Table1[[#This Row],[Tanggal]]))</f>
        <v>2022</v>
      </c>
      <c r="L562" s="36">
        <f>IF(Table1[[#This Row],[Tanggal]]="","",YEAR(Table1[[#This Row],[Tanggal]]))</f>
        <v>2022</v>
      </c>
      <c r="M562" s="37" t="str">
        <f>_xlfn.IFNA(INDEX(Data!$D:$D,MATCH(Table1[[#This Row],[Entry Type]],Data!$E:$E,0)),"")</f>
        <v>Coverage</v>
      </c>
      <c r="N562" s="50" t="str">
        <f>IF(Table1[[#This Row],[Tanggal]]="","","Jaringan")</f>
        <v>Jaringan</v>
      </c>
      <c r="O562" s="1"/>
    </row>
    <row r="563" spans="2:15" x14ac:dyDescent="0.25">
      <c r="B563" s="4" t="str">
        <f>_xlfn.IFNA(INDEX(Data!$B:$B,MATCH(Table1[[#This Row],[Desa/Kelurahan]],Data!$C:$C,0)),"")</f>
        <v>JEMPANG</v>
      </c>
      <c r="C563" s="1" t="s">
        <v>172</v>
      </c>
      <c r="D563" s="2" t="s">
        <v>75</v>
      </c>
      <c r="E563" s="2" t="s">
        <v>70</v>
      </c>
      <c r="F563" s="2"/>
      <c r="G563" s="2" t="s">
        <v>309</v>
      </c>
      <c r="H563" s="2"/>
      <c r="J563" s="51">
        <v>44837</v>
      </c>
      <c r="K563" s="36">
        <f>IF(Table1[[#This Row],[Tanggal]]="","",YEAR(Table1[[#This Row],[Tanggal]]))</f>
        <v>2022</v>
      </c>
      <c r="L563" s="36">
        <f>IF(Table1[[#This Row],[Tanggal]]="","",YEAR(Table1[[#This Row],[Tanggal]]))</f>
        <v>2022</v>
      </c>
      <c r="M563" s="37" t="str">
        <f>_xlfn.IFNA(INDEX(Data!$D:$D,MATCH(Table1[[#This Row],[Entry Type]],Data!$E:$E,0)),"")</f>
        <v>Coverage</v>
      </c>
      <c r="N563" s="50" t="str">
        <f>IF(Table1[[#This Row],[Tanggal]]="","","Jaringan")</f>
        <v>Jaringan</v>
      </c>
      <c r="O563" s="1"/>
    </row>
    <row r="564" spans="2:15" x14ac:dyDescent="0.25">
      <c r="B564" s="4" t="str">
        <f>_xlfn.IFNA(INDEX(Data!$B:$B,MATCH(Table1[[#This Row],[Desa/Kelurahan]],Data!$C:$C,0)),"")</f>
        <v>JEMPANG</v>
      </c>
      <c r="C564" s="1" t="s">
        <v>179</v>
      </c>
      <c r="D564" s="2" t="s">
        <v>75</v>
      </c>
      <c r="E564" s="2" t="s">
        <v>85</v>
      </c>
      <c r="F564" s="2"/>
      <c r="G564" s="2" t="s">
        <v>309</v>
      </c>
      <c r="H564" s="2"/>
      <c r="J564" s="51">
        <v>44837</v>
      </c>
      <c r="K564" s="36">
        <f>IF(Table1[[#This Row],[Tanggal]]="","",YEAR(Table1[[#This Row],[Tanggal]]))</f>
        <v>2022</v>
      </c>
      <c r="L564" s="36">
        <f>IF(Table1[[#This Row],[Tanggal]]="","",YEAR(Table1[[#This Row],[Tanggal]]))</f>
        <v>2022</v>
      </c>
      <c r="M564" s="37" t="str">
        <f>_xlfn.IFNA(INDEX(Data!$D:$D,MATCH(Table1[[#This Row],[Entry Type]],Data!$E:$E,0)),"")</f>
        <v>Lemah</v>
      </c>
      <c r="N564" s="50" t="str">
        <f>IF(Table1[[#This Row],[Tanggal]]="","","Jaringan")</f>
        <v>Jaringan</v>
      </c>
      <c r="O564" s="1"/>
    </row>
    <row r="565" spans="2:15" x14ac:dyDescent="0.25">
      <c r="B565" s="4" t="str">
        <f>_xlfn.IFNA(INDEX(Data!$B:$B,MATCH(Table1[[#This Row],[Desa/Kelurahan]],Data!$C:$C,0)),"")</f>
        <v>JEMPANG</v>
      </c>
      <c r="C565" s="1" t="s">
        <v>181</v>
      </c>
      <c r="D565" s="2" t="s">
        <v>75</v>
      </c>
      <c r="E565" s="2" t="s">
        <v>70</v>
      </c>
      <c r="F565" s="2"/>
      <c r="G565" s="2" t="s">
        <v>309</v>
      </c>
      <c r="H565" s="2"/>
      <c r="J565" s="51">
        <v>44837</v>
      </c>
      <c r="K565" s="36">
        <f>IF(Table1[[#This Row],[Tanggal]]="","",YEAR(Table1[[#This Row],[Tanggal]]))</f>
        <v>2022</v>
      </c>
      <c r="L565" s="36">
        <f>IF(Table1[[#This Row],[Tanggal]]="","",YEAR(Table1[[#This Row],[Tanggal]]))</f>
        <v>2022</v>
      </c>
      <c r="M565" s="37" t="str">
        <f>_xlfn.IFNA(INDEX(Data!$D:$D,MATCH(Table1[[#This Row],[Entry Type]],Data!$E:$E,0)),"")</f>
        <v>Coverage</v>
      </c>
      <c r="N565" s="50" t="str">
        <f>IF(Table1[[#This Row],[Tanggal]]="","","Jaringan")</f>
        <v>Jaringan</v>
      </c>
      <c r="O565" s="1"/>
    </row>
    <row r="566" spans="2:15" x14ac:dyDescent="0.25">
      <c r="B566" s="4" t="str">
        <f>_xlfn.IFNA(INDEX(Data!$B:$B,MATCH(Table1[[#This Row],[Desa/Kelurahan]],Data!$C:$C,0)),"")</f>
        <v>JEMPANG</v>
      </c>
      <c r="C566" s="1" t="s">
        <v>176</v>
      </c>
      <c r="D566" s="2" t="s">
        <v>75</v>
      </c>
      <c r="E566" s="2" t="s">
        <v>70</v>
      </c>
      <c r="F566" s="2"/>
      <c r="G566" s="2" t="s">
        <v>309</v>
      </c>
      <c r="H566" s="2"/>
      <c r="J566" s="51">
        <v>44837</v>
      </c>
      <c r="K566" s="36">
        <f>IF(Table1[[#This Row],[Tanggal]]="","",YEAR(Table1[[#This Row],[Tanggal]]))</f>
        <v>2022</v>
      </c>
      <c r="L566" s="36">
        <f>IF(Table1[[#This Row],[Tanggal]]="","",YEAR(Table1[[#This Row],[Tanggal]]))</f>
        <v>2022</v>
      </c>
      <c r="M566" s="37" t="str">
        <f>_xlfn.IFNA(INDEX(Data!$D:$D,MATCH(Table1[[#This Row],[Entry Type]],Data!$E:$E,0)),"")</f>
        <v>Coverage</v>
      </c>
      <c r="N566" s="50" t="str">
        <f>IF(Table1[[#This Row],[Tanggal]]="","","Jaringan")</f>
        <v>Jaringan</v>
      </c>
      <c r="O566" s="1"/>
    </row>
    <row r="567" spans="2:15" x14ac:dyDescent="0.25">
      <c r="B567" s="4" t="str">
        <f>_xlfn.IFNA(INDEX(Data!$B:$B,MATCH(Table1[[#This Row],[Desa/Kelurahan]],Data!$C:$C,0)),"")</f>
        <v>JEMPANG</v>
      </c>
      <c r="C567" s="1" t="s">
        <v>175</v>
      </c>
      <c r="D567" s="2" t="s">
        <v>75</v>
      </c>
      <c r="E567" s="2" t="s">
        <v>70</v>
      </c>
      <c r="F567" s="2"/>
      <c r="G567" s="2" t="s">
        <v>309</v>
      </c>
      <c r="H567" s="2"/>
      <c r="J567" s="51">
        <v>44837</v>
      </c>
      <c r="K567" s="36">
        <f>IF(Table1[[#This Row],[Tanggal]]="","",YEAR(Table1[[#This Row],[Tanggal]]))</f>
        <v>2022</v>
      </c>
      <c r="L567" s="36">
        <f>IF(Table1[[#This Row],[Tanggal]]="","",YEAR(Table1[[#This Row],[Tanggal]]))</f>
        <v>2022</v>
      </c>
      <c r="M567" s="37" t="str">
        <f>_xlfn.IFNA(INDEX(Data!$D:$D,MATCH(Table1[[#This Row],[Entry Type]],Data!$E:$E,0)),"")</f>
        <v>Coverage</v>
      </c>
      <c r="N567" s="50" t="str">
        <f>IF(Table1[[#This Row],[Tanggal]]="","","Jaringan")</f>
        <v>Jaringan</v>
      </c>
      <c r="O567" s="1"/>
    </row>
    <row r="568" spans="2:15" x14ac:dyDescent="0.25">
      <c r="B568" s="4" t="str">
        <f>_xlfn.IFNA(INDEX(Data!$B:$B,MATCH(Table1[[#This Row],[Desa/Kelurahan]],Data!$C:$C,0)),"")</f>
        <v>JEMPANG</v>
      </c>
      <c r="C568" s="1" t="s">
        <v>182</v>
      </c>
      <c r="D568" s="2" t="s">
        <v>75</v>
      </c>
      <c r="E568" s="2" t="s">
        <v>70</v>
      </c>
      <c r="F568" s="2"/>
      <c r="G568" s="2" t="s">
        <v>309</v>
      </c>
      <c r="H568" s="2"/>
      <c r="J568" s="51">
        <v>44837</v>
      </c>
      <c r="K568" s="36">
        <f>IF(Table1[[#This Row],[Tanggal]]="","",YEAR(Table1[[#This Row],[Tanggal]]))</f>
        <v>2022</v>
      </c>
      <c r="L568" s="36">
        <f>IF(Table1[[#This Row],[Tanggal]]="","",YEAR(Table1[[#This Row],[Tanggal]]))</f>
        <v>2022</v>
      </c>
      <c r="M568" s="37" t="str">
        <f>_xlfn.IFNA(INDEX(Data!$D:$D,MATCH(Table1[[#This Row],[Entry Type]],Data!$E:$E,0)),"")</f>
        <v>Coverage</v>
      </c>
      <c r="N568" s="50" t="str">
        <f>IF(Table1[[#This Row],[Tanggal]]="","","Jaringan")</f>
        <v>Jaringan</v>
      </c>
      <c r="O568" s="1"/>
    </row>
    <row r="569" spans="2:15" x14ac:dyDescent="0.25">
      <c r="B569" s="4" t="str">
        <f>_xlfn.IFNA(INDEX(Data!$B:$B,MATCH(Table1[[#This Row],[Desa/Kelurahan]],Data!$C:$C,0)),"")</f>
        <v>BONGAN</v>
      </c>
      <c r="C569" s="1" t="s">
        <v>145</v>
      </c>
      <c r="D569" s="2" t="s">
        <v>75</v>
      </c>
      <c r="E569" s="2" t="s">
        <v>70</v>
      </c>
      <c r="F569" s="2"/>
      <c r="G569" s="2" t="s">
        <v>309</v>
      </c>
      <c r="H569" s="2"/>
      <c r="J569" s="51">
        <v>44837</v>
      </c>
      <c r="K569" s="36">
        <f>IF(Table1[[#This Row],[Tanggal]]="","",YEAR(Table1[[#This Row],[Tanggal]]))</f>
        <v>2022</v>
      </c>
      <c r="L569" s="36">
        <f>IF(Table1[[#This Row],[Tanggal]]="","",YEAR(Table1[[#This Row],[Tanggal]]))</f>
        <v>2022</v>
      </c>
      <c r="M569" s="37" t="str">
        <f>_xlfn.IFNA(INDEX(Data!$D:$D,MATCH(Table1[[#This Row],[Entry Type]],Data!$E:$E,0)),"")</f>
        <v>Coverage</v>
      </c>
      <c r="N569" s="50" t="str">
        <f>IF(Table1[[#This Row],[Tanggal]]="","","Jaringan")</f>
        <v>Jaringan</v>
      </c>
      <c r="O569" s="1"/>
    </row>
    <row r="570" spans="2:15" x14ac:dyDescent="0.25">
      <c r="B570" s="4" t="str">
        <f>_xlfn.IFNA(INDEX(Data!$B:$B,MATCH(Table1[[#This Row],[Desa/Kelurahan]],Data!$C:$C,0)),"")</f>
        <v>BONGAN</v>
      </c>
      <c r="C570" s="1" t="s">
        <v>149</v>
      </c>
      <c r="D570" s="2" t="s">
        <v>92</v>
      </c>
      <c r="E570" s="2" t="s">
        <v>92</v>
      </c>
      <c r="F570" s="2"/>
      <c r="G570" s="2" t="s">
        <v>309</v>
      </c>
      <c r="H570" s="2"/>
      <c r="J570" s="51">
        <v>44837</v>
      </c>
      <c r="K570" s="36">
        <f>IF(Table1[[#This Row],[Tanggal]]="","",YEAR(Table1[[#This Row],[Tanggal]]))</f>
        <v>2022</v>
      </c>
      <c r="L570" s="36">
        <f>IF(Table1[[#This Row],[Tanggal]]="","",YEAR(Table1[[#This Row],[Tanggal]]))</f>
        <v>2022</v>
      </c>
      <c r="M570" s="37" t="str">
        <f>_xlfn.IFNA(INDEX(Data!$D:$D,MATCH(Table1[[#This Row],[Entry Type]],Data!$E:$E,0)),"")</f>
        <v>Blankspot</v>
      </c>
      <c r="N570" s="50" t="str">
        <f>IF(Table1[[#This Row],[Tanggal]]="","","Jaringan")</f>
        <v>Jaringan</v>
      </c>
      <c r="O570" s="1"/>
    </row>
    <row r="571" spans="2:15" x14ac:dyDescent="0.25">
      <c r="B571" s="4" t="str">
        <f>_xlfn.IFNA(INDEX(Data!$B:$B,MATCH(Table1[[#This Row],[Desa/Kelurahan]],Data!$C:$C,0)),"")</f>
        <v>BONGAN</v>
      </c>
      <c r="C571" s="1" t="s">
        <v>150</v>
      </c>
      <c r="D571" s="2" t="s">
        <v>92</v>
      </c>
      <c r="E571" s="2" t="s">
        <v>92</v>
      </c>
      <c r="F571" s="2"/>
      <c r="G571" s="2" t="s">
        <v>309</v>
      </c>
      <c r="H571" s="2"/>
      <c r="J571" s="51">
        <v>44837</v>
      </c>
      <c r="K571" s="36">
        <f>IF(Table1[[#This Row],[Tanggal]]="","",YEAR(Table1[[#This Row],[Tanggal]]))</f>
        <v>2022</v>
      </c>
      <c r="L571" s="36">
        <f>IF(Table1[[#This Row],[Tanggal]]="","",YEAR(Table1[[#This Row],[Tanggal]]))</f>
        <v>2022</v>
      </c>
      <c r="M571" s="37" t="str">
        <f>_xlfn.IFNA(INDEX(Data!$D:$D,MATCH(Table1[[#This Row],[Entry Type]],Data!$E:$E,0)),"")</f>
        <v>Blankspot</v>
      </c>
      <c r="N571" s="50" t="str">
        <f>IF(Table1[[#This Row],[Tanggal]]="","","Jaringan")</f>
        <v>Jaringan</v>
      </c>
      <c r="O571" s="1"/>
    </row>
    <row r="572" spans="2:15" x14ac:dyDescent="0.25">
      <c r="B572" s="4" t="str">
        <f>_xlfn.IFNA(INDEX(Data!$B:$B,MATCH(Table1[[#This Row],[Desa/Kelurahan]],Data!$C:$C,0)),"")</f>
        <v>BONGAN</v>
      </c>
      <c r="C572" s="1" t="s">
        <v>140</v>
      </c>
      <c r="D572" s="2" t="s">
        <v>75</v>
      </c>
      <c r="E572" s="2" t="s">
        <v>70</v>
      </c>
      <c r="F572" s="2"/>
      <c r="G572" s="2" t="s">
        <v>309</v>
      </c>
      <c r="H572" s="2"/>
      <c r="J572" s="51">
        <v>44837</v>
      </c>
      <c r="K572" s="36">
        <f>IF(Table1[[#This Row],[Tanggal]]="","",YEAR(Table1[[#This Row],[Tanggal]]))</f>
        <v>2022</v>
      </c>
      <c r="L572" s="36">
        <f>IF(Table1[[#This Row],[Tanggal]]="","",YEAR(Table1[[#This Row],[Tanggal]]))</f>
        <v>2022</v>
      </c>
      <c r="M572" s="37" t="str">
        <f>_xlfn.IFNA(INDEX(Data!$D:$D,MATCH(Table1[[#This Row],[Entry Type]],Data!$E:$E,0)),"")</f>
        <v>Coverage</v>
      </c>
      <c r="N572" s="50" t="str">
        <f>IF(Table1[[#This Row],[Tanggal]]="","","Jaringan")</f>
        <v>Jaringan</v>
      </c>
      <c r="O572" s="1"/>
    </row>
    <row r="573" spans="2:15" x14ac:dyDescent="0.25">
      <c r="B573" s="4" t="str">
        <f>_xlfn.IFNA(INDEX(Data!$B:$B,MATCH(Table1[[#This Row],[Desa/Kelurahan]],Data!$C:$C,0)),"")</f>
        <v>BONGAN</v>
      </c>
      <c r="C573" s="1" t="s">
        <v>146</v>
      </c>
      <c r="D573" s="2" t="s">
        <v>75</v>
      </c>
      <c r="E573" s="2" t="s">
        <v>70</v>
      </c>
      <c r="F573" s="2"/>
      <c r="G573" s="2" t="s">
        <v>309</v>
      </c>
      <c r="H573" s="2"/>
      <c r="J573" s="51">
        <v>44837</v>
      </c>
      <c r="K573" s="36">
        <f>IF(Table1[[#This Row],[Tanggal]]="","",YEAR(Table1[[#This Row],[Tanggal]]))</f>
        <v>2022</v>
      </c>
      <c r="L573" s="36">
        <f>IF(Table1[[#This Row],[Tanggal]]="","",YEAR(Table1[[#This Row],[Tanggal]]))</f>
        <v>2022</v>
      </c>
      <c r="M573" s="37" t="str">
        <f>_xlfn.IFNA(INDEX(Data!$D:$D,MATCH(Table1[[#This Row],[Entry Type]],Data!$E:$E,0)),"")</f>
        <v>Coverage</v>
      </c>
      <c r="N573" s="50" t="str">
        <f>IF(Table1[[#This Row],[Tanggal]]="","","Jaringan")</f>
        <v>Jaringan</v>
      </c>
      <c r="O573" s="1"/>
    </row>
    <row r="574" spans="2:15" x14ac:dyDescent="0.25">
      <c r="B574" s="4" t="str">
        <f>_xlfn.IFNA(INDEX(Data!$B:$B,MATCH(Table1[[#This Row],[Desa/Kelurahan]],Data!$C:$C,0)),"")</f>
        <v>BONGAN</v>
      </c>
      <c r="C574" s="1" t="s">
        <v>141</v>
      </c>
      <c r="D574" s="2" t="s">
        <v>92</v>
      </c>
      <c r="E574" s="2" t="s">
        <v>92</v>
      </c>
      <c r="F574" s="2"/>
      <c r="G574" s="2" t="s">
        <v>309</v>
      </c>
      <c r="H574" s="2"/>
      <c r="J574" s="51">
        <v>44837</v>
      </c>
      <c r="K574" s="36">
        <f>IF(Table1[[#This Row],[Tanggal]]="","",YEAR(Table1[[#This Row],[Tanggal]]))</f>
        <v>2022</v>
      </c>
      <c r="L574" s="36">
        <f>IF(Table1[[#This Row],[Tanggal]]="","",YEAR(Table1[[#This Row],[Tanggal]]))</f>
        <v>2022</v>
      </c>
      <c r="M574" s="37" t="str">
        <f>_xlfn.IFNA(INDEX(Data!$D:$D,MATCH(Table1[[#This Row],[Entry Type]],Data!$E:$E,0)),"")</f>
        <v>Blankspot</v>
      </c>
      <c r="N574" s="50" t="str">
        <f>IF(Table1[[#This Row],[Tanggal]]="","","Jaringan")</f>
        <v>Jaringan</v>
      </c>
      <c r="O574" s="1"/>
    </row>
    <row r="575" spans="2:15" x14ac:dyDescent="0.25">
      <c r="B575" s="4" t="str">
        <f>_xlfn.IFNA(INDEX(Data!$B:$B,MATCH(Table1[[#This Row],[Desa/Kelurahan]],Data!$C:$C,0)),"")</f>
        <v>BONGAN</v>
      </c>
      <c r="C575" s="1" t="s">
        <v>154</v>
      </c>
      <c r="D575" s="2" t="s">
        <v>75</v>
      </c>
      <c r="E575" s="2" t="s">
        <v>70</v>
      </c>
      <c r="F575" s="2"/>
      <c r="G575" s="2" t="s">
        <v>309</v>
      </c>
      <c r="H575" s="2"/>
      <c r="J575" s="51">
        <v>44837</v>
      </c>
      <c r="K575" s="36">
        <f>IF(Table1[[#This Row],[Tanggal]]="","",YEAR(Table1[[#This Row],[Tanggal]]))</f>
        <v>2022</v>
      </c>
      <c r="L575" s="36">
        <f>IF(Table1[[#This Row],[Tanggal]]="","",YEAR(Table1[[#This Row],[Tanggal]]))</f>
        <v>2022</v>
      </c>
      <c r="M575" s="37" t="str">
        <f>_xlfn.IFNA(INDEX(Data!$D:$D,MATCH(Table1[[#This Row],[Entry Type]],Data!$E:$E,0)),"")</f>
        <v>Coverage</v>
      </c>
      <c r="N575" s="50" t="str">
        <f>IF(Table1[[#This Row],[Tanggal]]="","","Jaringan")</f>
        <v>Jaringan</v>
      </c>
      <c r="O575" s="1"/>
    </row>
    <row r="576" spans="2:15" x14ac:dyDescent="0.25">
      <c r="B576" s="4" t="str">
        <f>_xlfn.IFNA(INDEX(Data!$B:$B,MATCH(Table1[[#This Row],[Desa/Kelurahan]],Data!$C:$C,0)),"")</f>
        <v>BONGAN</v>
      </c>
      <c r="C576" s="1" t="s">
        <v>139</v>
      </c>
      <c r="D576" s="2" t="s">
        <v>75</v>
      </c>
      <c r="E576" s="2" t="s">
        <v>70</v>
      </c>
      <c r="F576" s="2"/>
      <c r="G576" s="2" t="s">
        <v>309</v>
      </c>
      <c r="H576" s="2"/>
      <c r="J576" s="51">
        <v>44837</v>
      </c>
      <c r="K576" s="36">
        <f>IF(Table1[[#This Row],[Tanggal]]="","",YEAR(Table1[[#This Row],[Tanggal]]))</f>
        <v>2022</v>
      </c>
      <c r="L576" s="36">
        <f>IF(Table1[[#This Row],[Tanggal]]="","",YEAR(Table1[[#This Row],[Tanggal]]))</f>
        <v>2022</v>
      </c>
      <c r="M576" s="37" t="str">
        <f>_xlfn.IFNA(INDEX(Data!$D:$D,MATCH(Table1[[#This Row],[Entry Type]],Data!$E:$E,0)),"")</f>
        <v>Coverage</v>
      </c>
      <c r="N576" s="50" t="str">
        <f>IF(Table1[[#This Row],[Tanggal]]="","","Jaringan")</f>
        <v>Jaringan</v>
      </c>
      <c r="O576" s="1"/>
    </row>
    <row r="577" spans="2:15" x14ac:dyDescent="0.25">
      <c r="B577" s="4" t="str">
        <f>_xlfn.IFNA(INDEX(Data!$B:$B,MATCH(Table1[[#This Row],[Desa/Kelurahan]],Data!$C:$C,0)),"")</f>
        <v>BONGAN</v>
      </c>
      <c r="C577" s="1" t="s">
        <v>152</v>
      </c>
      <c r="D577" s="2" t="s">
        <v>92</v>
      </c>
      <c r="E577" s="2" t="s">
        <v>92</v>
      </c>
      <c r="F577" s="2"/>
      <c r="G577" s="2" t="s">
        <v>309</v>
      </c>
      <c r="H577" s="2"/>
      <c r="J577" s="51">
        <v>44837</v>
      </c>
      <c r="K577" s="36">
        <f>IF(Table1[[#This Row],[Tanggal]]="","",YEAR(Table1[[#This Row],[Tanggal]]))</f>
        <v>2022</v>
      </c>
      <c r="L577" s="36">
        <f>IF(Table1[[#This Row],[Tanggal]]="","",YEAR(Table1[[#This Row],[Tanggal]]))</f>
        <v>2022</v>
      </c>
      <c r="M577" s="37" t="str">
        <f>_xlfn.IFNA(INDEX(Data!$D:$D,MATCH(Table1[[#This Row],[Entry Type]],Data!$E:$E,0)),"")</f>
        <v>Blankspot</v>
      </c>
      <c r="N577" s="50" t="str">
        <f>IF(Table1[[#This Row],[Tanggal]]="","","Jaringan")</f>
        <v>Jaringan</v>
      </c>
      <c r="O577" s="1"/>
    </row>
    <row r="578" spans="2:15" x14ac:dyDescent="0.25">
      <c r="B578" s="4" t="str">
        <f>_xlfn.IFNA(INDEX(Data!$B:$B,MATCH(Table1[[#This Row],[Desa/Kelurahan]],Data!$C:$C,0)),"")</f>
        <v>BONGAN</v>
      </c>
      <c r="C578" s="1" t="s">
        <v>143</v>
      </c>
      <c r="D578" s="2" t="s">
        <v>75</v>
      </c>
      <c r="E578" s="2" t="s">
        <v>85</v>
      </c>
      <c r="F578" s="2"/>
      <c r="G578" s="2" t="s">
        <v>309</v>
      </c>
      <c r="H578" s="2"/>
      <c r="J578" s="51">
        <v>44837</v>
      </c>
      <c r="K578" s="36">
        <f>IF(Table1[[#This Row],[Tanggal]]="","",YEAR(Table1[[#This Row],[Tanggal]]))</f>
        <v>2022</v>
      </c>
      <c r="L578" s="36">
        <f>IF(Table1[[#This Row],[Tanggal]]="","",YEAR(Table1[[#This Row],[Tanggal]]))</f>
        <v>2022</v>
      </c>
      <c r="M578" s="37" t="str">
        <f>_xlfn.IFNA(INDEX(Data!$D:$D,MATCH(Table1[[#This Row],[Entry Type]],Data!$E:$E,0)),"")</f>
        <v>Lemah</v>
      </c>
      <c r="N578" s="50" t="str">
        <f>IF(Table1[[#This Row],[Tanggal]]="","","Jaringan")</f>
        <v>Jaringan</v>
      </c>
      <c r="O578" s="1"/>
    </row>
    <row r="579" spans="2:15" x14ac:dyDescent="0.25">
      <c r="B579" s="4" t="str">
        <f>_xlfn.IFNA(INDEX(Data!$B:$B,MATCH(Table1[[#This Row],[Desa/Kelurahan]],Data!$C:$C,0)),"")</f>
        <v>BONGAN</v>
      </c>
      <c r="C579" s="1" t="s">
        <v>142</v>
      </c>
      <c r="D579" s="2" t="s">
        <v>75</v>
      </c>
      <c r="E579" s="2" t="s">
        <v>85</v>
      </c>
      <c r="F579" s="2"/>
      <c r="G579" s="2" t="s">
        <v>309</v>
      </c>
      <c r="H579" s="2"/>
      <c r="J579" s="51">
        <v>44837</v>
      </c>
      <c r="K579" s="36">
        <f>IF(Table1[[#This Row],[Tanggal]]="","",YEAR(Table1[[#This Row],[Tanggal]]))</f>
        <v>2022</v>
      </c>
      <c r="L579" s="36">
        <f>IF(Table1[[#This Row],[Tanggal]]="","",YEAR(Table1[[#This Row],[Tanggal]]))</f>
        <v>2022</v>
      </c>
      <c r="M579" s="37" t="str">
        <f>_xlfn.IFNA(INDEX(Data!$D:$D,MATCH(Table1[[#This Row],[Entry Type]],Data!$E:$E,0)),"")</f>
        <v>Lemah</v>
      </c>
      <c r="N579" s="50" t="str">
        <f>IF(Table1[[#This Row],[Tanggal]]="","","Jaringan")</f>
        <v>Jaringan</v>
      </c>
      <c r="O579" s="1"/>
    </row>
    <row r="580" spans="2:15" x14ac:dyDescent="0.25">
      <c r="B580" s="4" t="str">
        <f>_xlfn.IFNA(INDEX(Data!$B:$B,MATCH(Table1[[#This Row],[Desa/Kelurahan]],Data!$C:$C,0)),"")</f>
        <v>BONGAN</v>
      </c>
      <c r="C580" s="1" t="s">
        <v>147</v>
      </c>
      <c r="D580" s="2" t="s">
        <v>75</v>
      </c>
      <c r="E580" s="2" t="s">
        <v>70</v>
      </c>
      <c r="F580" s="2"/>
      <c r="G580" s="2" t="s">
        <v>309</v>
      </c>
      <c r="H580" s="2"/>
      <c r="J580" s="51">
        <v>44837</v>
      </c>
      <c r="K580" s="36">
        <f>IF(Table1[[#This Row],[Tanggal]]="","",YEAR(Table1[[#This Row],[Tanggal]]))</f>
        <v>2022</v>
      </c>
      <c r="L580" s="36">
        <f>IF(Table1[[#This Row],[Tanggal]]="","",YEAR(Table1[[#This Row],[Tanggal]]))</f>
        <v>2022</v>
      </c>
      <c r="M580" s="37" t="str">
        <f>_xlfn.IFNA(INDEX(Data!$D:$D,MATCH(Table1[[#This Row],[Entry Type]],Data!$E:$E,0)),"")</f>
        <v>Coverage</v>
      </c>
      <c r="N580" s="50" t="str">
        <f>IF(Table1[[#This Row],[Tanggal]]="","","Jaringan")</f>
        <v>Jaringan</v>
      </c>
      <c r="O580" s="1"/>
    </row>
    <row r="581" spans="2:15" x14ac:dyDescent="0.25">
      <c r="B581" s="4" t="str">
        <f>_xlfn.IFNA(INDEX(Data!$B:$B,MATCH(Table1[[#This Row],[Desa/Kelurahan]],Data!$C:$C,0)),"")</f>
        <v>BONGAN</v>
      </c>
      <c r="C581" s="1" t="s">
        <v>144</v>
      </c>
      <c r="D581" s="2" t="s">
        <v>92</v>
      </c>
      <c r="E581" s="2" t="s">
        <v>92</v>
      </c>
      <c r="F581" s="2"/>
      <c r="G581" s="2" t="s">
        <v>309</v>
      </c>
      <c r="H581" s="2"/>
      <c r="J581" s="51">
        <v>44837</v>
      </c>
      <c r="K581" s="36">
        <f>IF(Table1[[#This Row],[Tanggal]]="","",YEAR(Table1[[#This Row],[Tanggal]]))</f>
        <v>2022</v>
      </c>
      <c r="L581" s="36">
        <f>IF(Table1[[#This Row],[Tanggal]]="","",YEAR(Table1[[#This Row],[Tanggal]]))</f>
        <v>2022</v>
      </c>
      <c r="M581" s="37" t="str">
        <f>_xlfn.IFNA(INDEX(Data!$D:$D,MATCH(Table1[[#This Row],[Entry Type]],Data!$E:$E,0)),"")</f>
        <v>Blankspot</v>
      </c>
      <c r="N581" s="50" t="str">
        <f>IF(Table1[[#This Row],[Tanggal]]="","","Jaringan")</f>
        <v>Jaringan</v>
      </c>
      <c r="O581" s="1"/>
    </row>
    <row r="582" spans="2:15" x14ac:dyDescent="0.25">
      <c r="B582" s="43" t="str">
        <f>_xlfn.IFNA(INDEX(Data!$B:$B,MATCH(Table1[[#This Row],[Desa/Kelurahan]],Data!$C:$C,0)),"")</f>
        <v>BONGAN</v>
      </c>
      <c r="C582" s="1" t="s">
        <v>153</v>
      </c>
      <c r="D582" s="2" t="s">
        <v>92</v>
      </c>
      <c r="E582" s="2" t="s">
        <v>92</v>
      </c>
      <c r="F582" s="2"/>
      <c r="G582" s="2" t="s">
        <v>309</v>
      </c>
      <c r="H582" s="2" t="s">
        <v>310</v>
      </c>
      <c r="J582" s="51">
        <v>44837</v>
      </c>
      <c r="K582" s="36">
        <f>IF(Table1[[#This Row],[Tanggal]]="","",YEAR(Table1[[#This Row],[Tanggal]]))</f>
        <v>2022</v>
      </c>
      <c r="L582" s="36">
        <f>IF(Table1[[#This Row],[Tanggal]]="","",YEAR(Table1[[#This Row],[Tanggal]]))</f>
        <v>2022</v>
      </c>
      <c r="M582" s="37" t="str">
        <f>_xlfn.IFNA(INDEX(Data!$D:$D,MATCH(Table1[[#This Row],[Entry Type]],Data!$E:$E,0)),"")</f>
        <v>Blankspot</v>
      </c>
      <c r="N582" s="50" t="str">
        <f>IF(Table1[[#This Row],[Tanggal]]="","","Jaringan")</f>
        <v>Jaringan</v>
      </c>
      <c r="O582" s="1"/>
    </row>
    <row r="583" spans="2:15" x14ac:dyDescent="0.25">
      <c r="B583" s="43" t="str">
        <f>_xlfn.IFNA(INDEX(Data!$B:$B,MATCH(Table1[[#This Row],[Desa/Kelurahan]],Data!$C:$C,0)),"")</f>
        <v>BONGAN</v>
      </c>
      <c r="C583" s="1" t="s">
        <v>151</v>
      </c>
      <c r="D583" s="2" t="s">
        <v>75</v>
      </c>
      <c r="E583" s="2" t="s">
        <v>85</v>
      </c>
      <c r="F583" s="2"/>
      <c r="G583" s="2" t="s">
        <v>309</v>
      </c>
      <c r="H583" s="2"/>
      <c r="J583" s="51">
        <v>44837</v>
      </c>
      <c r="K583" s="36">
        <f>IF(Table1[[#This Row],[Tanggal]]="","",YEAR(Table1[[#This Row],[Tanggal]]))</f>
        <v>2022</v>
      </c>
      <c r="L583" s="36">
        <f>IF(Table1[[#This Row],[Tanggal]]="","",YEAR(Table1[[#This Row],[Tanggal]]))</f>
        <v>2022</v>
      </c>
      <c r="M583" s="37" t="str">
        <f>_xlfn.IFNA(INDEX(Data!$D:$D,MATCH(Table1[[#This Row],[Entry Type]],Data!$E:$E,0)),"")</f>
        <v>Lemah</v>
      </c>
      <c r="N583" s="50" t="str">
        <f>IF(Table1[[#This Row],[Tanggal]]="","","Jaringan")</f>
        <v>Jaringan</v>
      </c>
      <c r="O583" s="1"/>
    </row>
    <row r="584" spans="2:15" x14ac:dyDescent="0.25">
      <c r="B584" s="43" t="str">
        <f>_xlfn.IFNA(INDEX(Data!$B:$B,MATCH(Table1[[#This Row],[Desa/Kelurahan]],Data!$C:$C,0)),"")</f>
        <v>BONGAN</v>
      </c>
      <c r="C584" s="1" t="s">
        <v>148</v>
      </c>
      <c r="D584" s="2" t="s">
        <v>92</v>
      </c>
      <c r="E584" s="2" t="s">
        <v>92</v>
      </c>
      <c r="F584" s="2"/>
      <c r="G584" s="2" t="s">
        <v>309</v>
      </c>
      <c r="H584" s="2"/>
      <c r="J584" s="51">
        <v>44837</v>
      </c>
      <c r="K584" s="36">
        <f>IF(Table1[[#This Row],[Tanggal]]="","",YEAR(Table1[[#This Row],[Tanggal]]))</f>
        <v>2022</v>
      </c>
      <c r="L584" s="36">
        <f>IF(Table1[[#This Row],[Tanggal]]="","",YEAR(Table1[[#This Row],[Tanggal]]))</f>
        <v>2022</v>
      </c>
      <c r="M584" s="37" t="str">
        <f>_xlfn.IFNA(INDEX(Data!$D:$D,MATCH(Table1[[#This Row],[Entry Type]],Data!$E:$E,0)),"")</f>
        <v>Blankspot</v>
      </c>
      <c r="N584" s="50" t="str">
        <f>IF(Table1[[#This Row],[Tanggal]]="","","Jaringan")</f>
        <v>Jaringan</v>
      </c>
      <c r="O584" s="1"/>
    </row>
    <row r="585" spans="2:15" x14ac:dyDescent="0.25">
      <c r="B585" s="43" t="str">
        <f>_xlfn.IFNA(INDEX(Data!$B:$B,MATCH(Table1[[#This Row],[Desa/Kelurahan]],Data!$C:$C,0)),"")</f>
        <v>BARONG TONGKOK</v>
      </c>
      <c r="C585" s="1" t="s">
        <v>129</v>
      </c>
      <c r="D585" s="2" t="s">
        <v>75</v>
      </c>
      <c r="E585" s="2" t="s">
        <v>70</v>
      </c>
      <c r="F585" s="2" t="s">
        <v>93</v>
      </c>
      <c r="G585" s="2" t="s">
        <v>72</v>
      </c>
      <c r="H585" s="2" t="s">
        <v>310</v>
      </c>
      <c r="J585" s="51">
        <v>45098</v>
      </c>
      <c r="K585" s="36">
        <f>IF(Table1[[#This Row],[Tanggal]]="","",YEAR(Table1[[#This Row],[Tanggal]]))</f>
        <v>2023</v>
      </c>
      <c r="L585" s="36">
        <f>IF(Table1[[#This Row],[Tanggal]]="","",YEAR(Table1[[#This Row],[Tanggal]]))</f>
        <v>2023</v>
      </c>
      <c r="M585" s="37" t="str">
        <f>_xlfn.IFNA(INDEX(Data!$D:$D,MATCH(Table1[[#This Row],[Entry Type]],Data!$E:$E,0)),"")</f>
        <v>Coverage</v>
      </c>
      <c r="N585" s="50" t="str">
        <f>IF(Table1[[#This Row],[Tanggal]]="","","Jaringan")</f>
        <v>Jaringan</v>
      </c>
      <c r="O585" s="1"/>
    </row>
    <row r="586" spans="2:15" x14ac:dyDescent="0.25">
      <c r="B586" s="43" t="str">
        <f>_xlfn.IFNA(INDEX(Data!$B:$B,MATCH(Table1[[#This Row],[Desa/Kelurahan]],Data!$C:$C,0)),"")</f>
        <v>BARONG TONGKOK</v>
      </c>
      <c r="C586" s="1" t="s">
        <v>128</v>
      </c>
      <c r="D586" s="2" t="s">
        <v>75</v>
      </c>
      <c r="E586" s="2" t="s">
        <v>70</v>
      </c>
      <c r="F586" s="2" t="s">
        <v>312</v>
      </c>
      <c r="G586" s="2" t="s">
        <v>72</v>
      </c>
      <c r="H586" s="2" t="s">
        <v>310</v>
      </c>
      <c r="J586" s="51">
        <v>45098</v>
      </c>
      <c r="K586" s="36">
        <f>IF(Table1[[#This Row],[Tanggal]]="","",YEAR(Table1[[#This Row],[Tanggal]]))</f>
        <v>2023</v>
      </c>
      <c r="L586" s="36">
        <f>IF(Table1[[#This Row],[Tanggal]]="","",YEAR(Table1[[#This Row],[Tanggal]]))</f>
        <v>2023</v>
      </c>
      <c r="M586" s="37" t="str">
        <f>_xlfn.IFNA(INDEX(Data!$D:$D,MATCH(Table1[[#This Row],[Entry Type]],Data!$E:$E,0)),"")</f>
        <v>Coverage</v>
      </c>
      <c r="N586" s="50" t="str">
        <f>IF(Table1[[#This Row],[Tanggal]]="","","Jaringan")</f>
        <v>Jaringan</v>
      </c>
      <c r="O586" s="1"/>
    </row>
    <row r="587" spans="2:15" x14ac:dyDescent="0.25">
      <c r="B587" s="43" t="str">
        <f>_xlfn.IFNA(INDEX(Data!$B:$B,MATCH(Table1[[#This Row],[Desa/Kelurahan]],Data!$C:$C,0)),"")</f>
        <v>BARONG TONGKOK</v>
      </c>
      <c r="C587" s="1" t="s">
        <v>14</v>
      </c>
      <c r="D587" s="2" t="s">
        <v>75</v>
      </c>
      <c r="E587" s="2" t="s">
        <v>70</v>
      </c>
      <c r="F587" s="2"/>
      <c r="G587" s="2" t="s">
        <v>72</v>
      </c>
      <c r="H587" s="2" t="s">
        <v>310</v>
      </c>
      <c r="J587" s="51">
        <v>45098</v>
      </c>
      <c r="K587" s="36">
        <f>IF(Table1[[#This Row],[Tanggal]]="","",YEAR(Table1[[#This Row],[Tanggal]]))</f>
        <v>2023</v>
      </c>
      <c r="L587" s="36">
        <f>IF(Table1[[#This Row],[Tanggal]]="","",YEAR(Table1[[#This Row],[Tanggal]]))</f>
        <v>2023</v>
      </c>
      <c r="M587" s="37" t="str">
        <f>_xlfn.IFNA(INDEX(Data!$D:$D,MATCH(Table1[[#This Row],[Entry Type]],Data!$E:$E,0)),"")</f>
        <v>Coverage</v>
      </c>
      <c r="N587" s="50" t="str">
        <f>IF(Table1[[#This Row],[Tanggal]]="","","Jaringan")</f>
        <v>Jaringan</v>
      </c>
      <c r="O587" s="1"/>
    </row>
    <row r="588" spans="2:15" ht="30" x14ac:dyDescent="0.25">
      <c r="B588" s="43" t="str">
        <f>_xlfn.IFNA(INDEX(Data!$B:$B,MATCH(Table1[[#This Row],[Desa/Kelurahan]],Data!$C:$C,0)),"")</f>
        <v>BARONG TONGKOK</v>
      </c>
      <c r="C588" s="1" t="s">
        <v>101</v>
      </c>
      <c r="D588" s="2" t="s">
        <v>75</v>
      </c>
      <c r="E588" s="2" t="s">
        <v>85</v>
      </c>
      <c r="F588" s="2"/>
      <c r="G588" s="2" t="s">
        <v>80</v>
      </c>
      <c r="H588" s="2" t="s">
        <v>313</v>
      </c>
      <c r="J588" s="51">
        <v>45098</v>
      </c>
      <c r="K588" s="36">
        <f>IF(Table1[[#This Row],[Tanggal]]="","",YEAR(Table1[[#This Row],[Tanggal]]))</f>
        <v>2023</v>
      </c>
      <c r="L588" s="36">
        <f>IF(Table1[[#This Row],[Tanggal]]="","",YEAR(Table1[[#This Row],[Tanggal]]))</f>
        <v>2023</v>
      </c>
      <c r="M588" s="37" t="str">
        <f>_xlfn.IFNA(INDEX(Data!$D:$D,MATCH(Table1[[#This Row],[Entry Type]],Data!$E:$E,0)),"")</f>
        <v>Lemah</v>
      </c>
      <c r="N588" s="50" t="str">
        <f>IF(Table1[[#This Row],[Tanggal]]="","","Jaringan")</f>
        <v>Jaringan</v>
      </c>
      <c r="O588" s="1"/>
    </row>
    <row r="589" spans="2:15" x14ac:dyDescent="0.25">
      <c r="B589" s="43" t="str">
        <f>_xlfn.IFNA(INDEX(Data!$B:$B,MATCH(Table1[[#This Row],[Desa/Kelurahan]],Data!$C:$C,0)),"")</f>
        <v>BARONG TONGKOK</v>
      </c>
      <c r="C589" s="1" t="s">
        <v>110</v>
      </c>
      <c r="D589" s="2" t="s">
        <v>75</v>
      </c>
      <c r="E589" s="2" t="s">
        <v>70</v>
      </c>
      <c r="F589" s="2"/>
      <c r="G589" s="2" t="s">
        <v>72</v>
      </c>
      <c r="H589" s="2" t="s">
        <v>310</v>
      </c>
      <c r="J589" s="51">
        <v>45098</v>
      </c>
      <c r="K589" s="36">
        <f>IF(Table1[[#This Row],[Tanggal]]="","",YEAR(Table1[[#This Row],[Tanggal]]))</f>
        <v>2023</v>
      </c>
      <c r="L589" s="36">
        <f>IF(Table1[[#This Row],[Tanggal]]="","",YEAR(Table1[[#This Row],[Tanggal]]))</f>
        <v>2023</v>
      </c>
      <c r="M589" s="37" t="str">
        <f>_xlfn.IFNA(INDEX(Data!$D:$D,MATCH(Table1[[#This Row],[Entry Type]],Data!$E:$E,0)),"")</f>
        <v>Coverage</v>
      </c>
      <c r="N589" s="50" t="str">
        <f>IF(Table1[[#This Row],[Tanggal]]="","","Jaringan")</f>
        <v>Jaringan</v>
      </c>
      <c r="O589" s="1"/>
    </row>
    <row r="590" spans="2:15" x14ac:dyDescent="0.25">
      <c r="B590" s="43" t="str">
        <f>_xlfn.IFNA(INDEX(Data!$B:$B,MATCH(Table1[[#This Row],[Desa/Kelurahan]],Data!$C:$C,0)),"")</f>
        <v>BARONG TONGKOK</v>
      </c>
      <c r="C590" s="1" t="s">
        <v>107</v>
      </c>
      <c r="D590" s="2" t="s">
        <v>75</v>
      </c>
      <c r="E590" s="2" t="s">
        <v>70</v>
      </c>
      <c r="F590" s="2" t="s">
        <v>93</v>
      </c>
      <c r="G590" s="2" t="s">
        <v>72</v>
      </c>
      <c r="H590" s="2" t="s">
        <v>310</v>
      </c>
      <c r="J590" s="51">
        <v>45098</v>
      </c>
      <c r="K590" s="36">
        <f>IF(Table1[[#This Row],[Tanggal]]="","",YEAR(Table1[[#This Row],[Tanggal]]))</f>
        <v>2023</v>
      </c>
      <c r="L590" s="36">
        <f>IF(Table1[[#This Row],[Tanggal]]="","",YEAR(Table1[[#This Row],[Tanggal]]))</f>
        <v>2023</v>
      </c>
      <c r="M590" s="37" t="str">
        <f>_xlfn.IFNA(INDEX(Data!$D:$D,MATCH(Table1[[#This Row],[Entry Type]],Data!$E:$E,0)),"")</f>
        <v>Coverage</v>
      </c>
      <c r="N590" s="50" t="str">
        <f>IF(Table1[[#This Row],[Tanggal]]="","","Jaringan")</f>
        <v>Jaringan</v>
      </c>
      <c r="O590" s="1"/>
    </row>
    <row r="591" spans="2:15" x14ac:dyDescent="0.25">
      <c r="B591" s="43" t="str">
        <f>_xlfn.IFNA(INDEX(Data!$B:$B,MATCH(Table1[[#This Row],[Desa/Kelurahan]],Data!$C:$C,0)),"")</f>
        <v>BARONG TONGKOK</v>
      </c>
      <c r="C591" s="1" t="s">
        <v>98</v>
      </c>
      <c r="D591" s="2" t="s">
        <v>75</v>
      </c>
      <c r="E591" s="2" t="s">
        <v>70</v>
      </c>
      <c r="F591" s="2" t="s">
        <v>93</v>
      </c>
      <c r="G591" s="2" t="s">
        <v>72</v>
      </c>
      <c r="H591" s="2" t="s">
        <v>310</v>
      </c>
      <c r="J591" s="51">
        <v>45098</v>
      </c>
      <c r="K591" s="36">
        <f>IF(Table1[[#This Row],[Tanggal]]="","",YEAR(Table1[[#This Row],[Tanggal]]))</f>
        <v>2023</v>
      </c>
      <c r="L591" s="36">
        <f>IF(Table1[[#This Row],[Tanggal]]="","",YEAR(Table1[[#This Row],[Tanggal]]))</f>
        <v>2023</v>
      </c>
      <c r="M591" s="37" t="str">
        <f>_xlfn.IFNA(INDEX(Data!$D:$D,MATCH(Table1[[#This Row],[Entry Type]],Data!$E:$E,0)),"")</f>
        <v>Coverage</v>
      </c>
      <c r="N591" s="50" t="str">
        <f>IF(Table1[[#This Row],[Tanggal]]="","","Jaringan")</f>
        <v>Jaringan</v>
      </c>
      <c r="O591" s="1"/>
    </row>
    <row r="592" spans="2:15" ht="30" x14ac:dyDescent="0.25">
      <c r="B592" s="43" t="str">
        <f>_xlfn.IFNA(INDEX(Data!$B:$B,MATCH(Table1[[#This Row],[Desa/Kelurahan]],Data!$C:$C,0)),"")</f>
        <v>BARONG TONGKOK</v>
      </c>
      <c r="C592" s="1" t="s">
        <v>76</v>
      </c>
      <c r="D592" s="2" t="s">
        <v>75</v>
      </c>
      <c r="E592" s="2" t="s">
        <v>85</v>
      </c>
      <c r="F592" s="2" t="s">
        <v>93</v>
      </c>
      <c r="G592" s="2" t="s">
        <v>80</v>
      </c>
      <c r="H592" s="2" t="s">
        <v>313</v>
      </c>
      <c r="J592" s="51">
        <v>45098</v>
      </c>
      <c r="K592" s="36">
        <f>IF(Table1[[#This Row],[Tanggal]]="","",YEAR(Table1[[#This Row],[Tanggal]]))</f>
        <v>2023</v>
      </c>
      <c r="L592" s="36">
        <f>IF(Table1[[#This Row],[Tanggal]]="","",YEAR(Table1[[#This Row],[Tanggal]]))</f>
        <v>2023</v>
      </c>
      <c r="M592" s="37" t="str">
        <f>_xlfn.IFNA(INDEX(Data!$D:$D,MATCH(Table1[[#This Row],[Entry Type]],Data!$E:$E,0)),"")</f>
        <v>Lemah</v>
      </c>
      <c r="N592" s="50" t="str">
        <f>IF(Table1[[#This Row],[Tanggal]]="","","Jaringan")</f>
        <v>Jaringan</v>
      </c>
      <c r="O592" s="1"/>
    </row>
    <row r="593" spans="2:15" x14ac:dyDescent="0.25">
      <c r="B593" s="43" t="str">
        <f>_xlfn.IFNA(INDEX(Data!$B:$B,MATCH(Table1[[#This Row],[Desa/Kelurahan]],Data!$C:$C,0)),"")</f>
        <v>BARONG TONGKOK</v>
      </c>
      <c r="C593" s="1" t="s">
        <v>69</v>
      </c>
      <c r="D593" s="2" t="s">
        <v>75</v>
      </c>
      <c r="E593" s="2" t="s">
        <v>70</v>
      </c>
      <c r="F593" s="2" t="s">
        <v>93</v>
      </c>
      <c r="G593" s="2" t="s">
        <v>72</v>
      </c>
      <c r="H593" s="2" t="s">
        <v>310</v>
      </c>
      <c r="J593" s="51">
        <v>45098</v>
      </c>
      <c r="K593" s="36">
        <f>IF(Table1[[#This Row],[Tanggal]]="","",YEAR(Table1[[#This Row],[Tanggal]]))</f>
        <v>2023</v>
      </c>
      <c r="L593" s="36">
        <f>IF(Table1[[#This Row],[Tanggal]]="","",YEAR(Table1[[#This Row],[Tanggal]]))</f>
        <v>2023</v>
      </c>
      <c r="M593" s="37" t="str">
        <f>_xlfn.IFNA(INDEX(Data!$D:$D,MATCH(Table1[[#This Row],[Entry Type]],Data!$E:$E,0)),"")</f>
        <v>Coverage</v>
      </c>
      <c r="N593" s="50" t="str">
        <f>IF(Table1[[#This Row],[Tanggal]]="","","Jaringan")</f>
        <v>Jaringan</v>
      </c>
      <c r="O593" s="1"/>
    </row>
    <row r="594" spans="2:15" x14ac:dyDescent="0.25">
      <c r="B594" s="43" t="str">
        <f>_xlfn.IFNA(INDEX(Data!$B:$B,MATCH(Table1[[#This Row],[Desa/Kelurahan]],Data!$C:$C,0)),"")</f>
        <v>BARONG TONGKOK</v>
      </c>
      <c r="C594" s="1" t="s">
        <v>91</v>
      </c>
      <c r="D594" s="2" t="s">
        <v>68</v>
      </c>
      <c r="E594" s="2" t="s">
        <v>70</v>
      </c>
      <c r="F594" s="2" t="s">
        <v>71</v>
      </c>
      <c r="G594" s="2" t="s">
        <v>72</v>
      </c>
      <c r="H594" s="2" t="s">
        <v>310</v>
      </c>
      <c r="J594" s="51">
        <v>45098</v>
      </c>
      <c r="K594" s="36">
        <f>IF(Table1[[#This Row],[Tanggal]]="","",YEAR(Table1[[#This Row],[Tanggal]]))</f>
        <v>2023</v>
      </c>
      <c r="L594" s="36">
        <f>IF(Table1[[#This Row],[Tanggal]]="","",YEAR(Table1[[#This Row],[Tanggal]]))</f>
        <v>2023</v>
      </c>
      <c r="M594" s="37" t="str">
        <f>_xlfn.IFNA(INDEX(Data!$D:$D,MATCH(Table1[[#This Row],[Entry Type]],Data!$E:$E,0)),"")</f>
        <v>Coverage</v>
      </c>
      <c r="N594" s="50" t="str">
        <f>IF(Table1[[#This Row],[Tanggal]]="","","Jaringan")</f>
        <v>Jaringan</v>
      </c>
      <c r="O594" s="1"/>
    </row>
    <row r="595" spans="2:15" x14ac:dyDescent="0.25">
      <c r="B595" s="43" t="str">
        <f>_xlfn.IFNA(INDEX(Data!$B:$B,MATCH(Table1[[#This Row],[Desa/Kelurahan]],Data!$C:$C,0)),"")</f>
        <v>BARONG TONGKOK</v>
      </c>
      <c r="C595" s="1" t="s">
        <v>84</v>
      </c>
      <c r="D595" s="2" t="s">
        <v>75</v>
      </c>
      <c r="E595" s="2" t="s">
        <v>70</v>
      </c>
      <c r="F595" s="2"/>
      <c r="G595" s="2" t="s">
        <v>72</v>
      </c>
      <c r="H595" s="2" t="s">
        <v>310</v>
      </c>
      <c r="J595" s="51">
        <v>45098</v>
      </c>
      <c r="K595" s="36">
        <f>IF(Table1[[#This Row],[Tanggal]]="","",YEAR(Table1[[#This Row],[Tanggal]]))</f>
        <v>2023</v>
      </c>
      <c r="L595" s="36">
        <f>IF(Table1[[#This Row],[Tanggal]]="","",YEAR(Table1[[#This Row],[Tanggal]]))</f>
        <v>2023</v>
      </c>
      <c r="M595" s="37" t="str">
        <f>_xlfn.IFNA(INDEX(Data!$D:$D,MATCH(Table1[[#This Row],[Entry Type]],Data!$E:$E,0)),"")</f>
        <v>Coverage</v>
      </c>
      <c r="N595" s="50" t="str">
        <f>IF(Table1[[#This Row],[Tanggal]]="","","Jaringan")</f>
        <v>Jaringan</v>
      </c>
      <c r="O595" s="1"/>
    </row>
    <row r="596" spans="2:15" x14ac:dyDescent="0.25">
      <c r="B596" s="43" t="str">
        <f>_xlfn.IFNA(INDEX(Data!$B:$B,MATCH(Table1[[#This Row],[Desa/Kelurahan]],Data!$C:$C,0)),"")</f>
        <v>BARONG TONGKOK</v>
      </c>
      <c r="C596" s="1" t="s">
        <v>113</v>
      </c>
      <c r="D596" s="2" t="s">
        <v>75</v>
      </c>
      <c r="E596" s="2" t="s">
        <v>70</v>
      </c>
      <c r="F596" s="2" t="s">
        <v>71</v>
      </c>
      <c r="G596" s="2" t="s">
        <v>72</v>
      </c>
      <c r="H596" s="2" t="s">
        <v>310</v>
      </c>
      <c r="J596" s="51">
        <v>45098</v>
      </c>
      <c r="K596" s="36">
        <f>IF(Table1[[#This Row],[Tanggal]]="","",YEAR(Table1[[#This Row],[Tanggal]]))</f>
        <v>2023</v>
      </c>
      <c r="L596" s="36">
        <f>IF(Table1[[#This Row],[Tanggal]]="","",YEAR(Table1[[#This Row],[Tanggal]]))</f>
        <v>2023</v>
      </c>
      <c r="M596" s="37" t="str">
        <f>_xlfn.IFNA(INDEX(Data!$D:$D,MATCH(Table1[[#This Row],[Entry Type]],Data!$E:$E,0)),"")</f>
        <v>Coverage</v>
      </c>
      <c r="N596" s="50" t="str">
        <f>IF(Table1[[#This Row],[Tanggal]]="","","Jaringan")</f>
        <v>Jaringan</v>
      </c>
      <c r="O596" s="1"/>
    </row>
    <row r="597" spans="2:15" x14ac:dyDescent="0.25">
      <c r="B597" s="43" t="str">
        <f>_xlfn.IFNA(INDEX(Data!$B:$B,MATCH(Table1[[#This Row],[Desa/Kelurahan]],Data!$C:$C,0)),"")</f>
        <v>BARONG TONGKOK</v>
      </c>
      <c r="C597" s="1" t="s">
        <v>125</v>
      </c>
      <c r="D597" s="2" t="s">
        <v>75</v>
      </c>
      <c r="E597" s="2" t="s">
        <v>70</v>
      </c>
      <c r="F597" s="2"/>
      <c r="G597" s="2" t="s">
        <v>72</v>
      </c>
      <c r="H597" s="2" t="s">
        <v>310</v>
      </c>
      <c r="J597" s="51">
        <v>45098</v>
      </c>
      <c r="K597" s="36">
        <f>IF(Table1[[#This Row],[Tanggal]]="","",YEAR(Table1[[#This Row],[Tanggal]]))</f>
        <v>2023</v>
      </c>
      <c r="L597" s="36">
        <f>IF(Table1[[#This Row],[Tanggal]]="","",YEAR(Table1[[#This Row],[Tanggal]]))</f>
        <v>2023</v>
      </c>
      <c r="M597" s="37" t="str">
        <f>_xlfn.IFNA(INDEX(Data!$D:$D,MATCH(Table1[[#This Row],[Entry Type]],Data!$E:$E,0)),"")</f>
        <v>Coverage</v>
      </c>
      <c r="N597" s="50" t="str">
        <f>IF(Table1[[#This Row],[Tanggal]]="","","Jaringan")</f>
        <v>Jaringan</v>
      </c>
      <c r="O597" s="1"/>
    </row>
    <row r="598" spans="2:15" x14ac:dyDescent="0.25">
      <c r="B598" s="43" t="str">
        <f>_xlfn.IFNA(INDEX(Data!$B:$B,MATCH(Table1[[#This Row],[Desa/Kelurahan]],Data!$C:$C,0)),"")</f>
        <v>BARONG TONGKOK</v>
      </c>
      <c r="C598" s="1" t="s">
        <v>124</v>
      </c>
      <c r="D598" s="2" t="s">
        <v>75</v>
      </c>
      <c r="E598" s="2" t="s">
        <v>70</v>
      </c>
      <c r="F598" s="2" t="s">
        <v>93</v>
      </c>
      <c r="G598" s="2" t="s">
        <v>72</v>
      </c>
      <c r="H598" s="2" t="s">
        <v>310</v>
      </c>
      <c r="J598" s="51">
        <v>45098</v>
      </c>
      <c r="K598" s="36">
        <f>IF(Table1[[#This Row],[Tanggal]]="","",YEAR(Table1[[#This Row],[Tanggal]]))</f>
        <v>2023</v>
      </c>
      <c r="L598" s="36">
        <f>IF(Table1[[#This Row],[Tanggal]]="","",YEAR(Table1[[#This Row],[Tanggal]]))</f>
        <v>2023</v>
      </c>
      <c r="M598" s="37" t="str">
        <f>_xlfn.IFNA(INDEX(Data!$D:$D,MATCH(Table1[[#This Row],[Entry Type]],Data!$E:$E,0)),"")</f>
        <v>Coverage</v>
      </c>
      <c r="N598" s="50" t="str">
        <f>IF(Table1[[#This Row],[Tanggal]]="","","Jaringan")</f>
        <v>Jaringan</v>
      </c>
      <c r="O598" s="1"/>
    </row>
    <row r="599" spans="2:15" x14ac:dyDescent="0.25">
      <c r="B599" s="43" t="str">
        <f>_xlfn.IFNA(INDEX(Data!$B:$B,MATCH(Table1[[#This Row],[Desa/Kelurahan]],Data!$C:$C,0)),"")</f>
        <v>BARONG TONGKOK</v>
      </c>
      <c r="C599" s="1" t="s">
        <v>127</v>
      </c>
      <c r="D599" s="2" t="s">
        <v>75</v>
      </c>
      <c r="E599" s="2" t="s">
        <v>70</v>
      </c>
      <c r="F599" s="2" t="s">
        <v>93</v>
      </c>
      <c r="G599" s="2" t="s">
        <v>72</v>
      </c>
      <c r="H599" s="2" t="s">
        <v>310</v>
      </c>
      <c r="J599" s="51">
        <v>45098</v>
      </c>
      <c r="K599" s="36">
        <f>IF(Table1[[#This Row],[Tanggal]]="","",YEAR(Table1[[#This Row],[Tanggal]]))</f>
        <v>2023</v>
      </c>
      <c r="L599" s="36">
        <f>IF(Table1[[#This Row],[Tanggal]]="","",YEAR(Table1[[#This Row],[Tanggal]]))</f>
        <v>2023</v>
      </c>
      <c r="M599" s="37" t="str">
        <f>_xlfn.IFNA(INDEX(Data!$D:$D,MATCH(Table1[[#This Row],[Entry Type]],Data!$E:$E,0)),"")</f>
        <v>Coverage</v>
      </c>
      <c r="N599" s="50" t="str">
        <f>IF(Table1[[#This Row],[Tanggal]]="","","Jaringan")</f>
        <v>Jaringan</v>
      </c>
      <c r="O599" s="1"/>
    </row>
    <row r="600" spans="2:15" ht="30" x14ac:dyDescent="0.25">
      <c r="B600" s="43" t="str">
        <f>_xlfn.IFNA(INDEX(Data!$B:$B,MATCH(Table1[[#This Row],[Desa/Kelurahan]],Data!$C:$C,0)),"")</f>
        <v>BARONG TONGKOK</v>
      </c>
      <c r="C600" s="1" t="s">
        <v>126</v>
      </c>
      <c r="D600" s="2" t="s">
        <v>75</v>
      </c>
      <c r="E600" s="2" t="s">
        <v>85</v>
      </c>
      <c r="F600" s="2"/>
      <c r="G600" s="2" t="s">
        <v>80</v>
      </c>
      <c r="H600" s="2" t="s">
        <v>313</v>
      </c>
      <c r="J600" s="51">
        <v>45098</v>
      </c>
      <c r="K600" s="36">
        <f>IF(Table1[[#This Row],[Tanggal]]="","",YEAR(Table1[[#This Row],[Tanggal]]))</f>
        <v>2023</v>
      </c>
      <c r="L600" s="36">
        <f>IF(Table1[[#This Row],[Tanggal]]="","",YEAR(Table1[[#This Row],[Tanggal]]))</f>
        <v>2023</v>
      </c>
      <c r="M600" s="37" t="str">
        <f>_xlfn.IFNA(INDEX(Data!$D:$D,MATCH(Table1[[#This Row],[Entry Type]],Data!$E:$E,0)),"")</f>
        <v>Lemah</v>
      </c>
      <c r="N600" s="50" t="str">
        <f>IF(Table1[[#This Row],[Tanggal]]="","","Jaringan")</f>
        <v>Jaringan</v>
      </c>
      <c r="O600" s="1"/>
    </row>
    <row r="601" spans="2:15" x14ac:dyDescent="0.25">
      <c r="B601" s="43" t="str">
        <f>_xlfn.IFNA(INDEX(Data!$B:$B,MATCH(Table1[[#This Row],[Desa/Kelurahan]],Data!$C:$C,0)),"")</f>
        <v>BARONG TONGKOK</v>
      </c>
      <c r="C601" s="1" t="s">
        <v>123</v>
      </c>
      <c r="D601" s="2" t="s">
        <v>75</v>
      </c>
      <c r="E601" s="2" t="s">
        <v>70</v>
      </c>
      <c r="F601" s="2" t="s">
        <v>93</v>
      </c>
      <c r="G601" s="2" t="s">
        <v>72</v>
      </c>
      <c r="H601" s="2" t="s">
        <v>310</v>
      </c>
      <c r="J601" s="51">
        <v>45098</v>
      </c>
      <c r="K601" s="36">
        <f>IF(Table1[[#This Row],[Tanggal]]="","",YEAR(Table1[[#This Row],[Tanggal]]))</f>
        <v>2023</v>
      </c>
      <c r="L601" s="36">
        <f>IF(Table1[[#This Row],[Tanggal]]="","",YEAR(Table1[[#This Row],[Tanggal]]))</f>
        <v>2023</v>
      </c>
      <c r="M601" s="37" t="str">
        <f>_xlfn.IFNA(INDEX(Data!$D:$D,MATCH(Table1[[#This Row],[Entry Type]],Data!$E:$E,0)),"")</f>
        <v>Coverage</v>
      </c>
      <c r="N601" s="50" t="str">
        <f>IF(Table1[[#This Row],[Tanggal]]="","","Jaringan")</f>
        <v>Jaringan</v>
      </c>
      <c r="O601" s="1"/>
    </row>
    <row r="602" spans="2:15" x14ac:dyDescent="0.25">
      <c r="B602" s="43" t="str">
        <f>_xlfn.IFNA(INDEX(Data!$B:$B,MATCH(Table1[[#This Row],[Desa/Kelurahan]],Data!$C:$C,0)),"")</f>
        <v>BARONG TONGKOK</v>
      </c>
      <c r="C602" s="1" t="s">
        <v>118</v>
      </c>
      <c r="D602" s="2" t="s">
        <v>75</v>
      </c>
      <c r="E602" s="2" t="s">
        <v>70</v>
      </c>
      <c r="F602" s="2" t="s">
        <v>71</v>
      </c>
      <c r="G602" s="2" t="s">
        <v>72</v>
      </c>
      <c r="H602" s="2" t="s">
        <v>310</v>
      </c>
      <c r="J602" s="51">
        <v>45098</v>
      </c>
      <c r="K602" s="36">
        <f>IF(Table1[[#This Row],[Tanggal]]="","",YEAR(Table1[[#This Row],[Tanggal]]))</f>
        <v>2023</v>
      </c>
      <c r="L602" s="36">
        <f>IF(Table1[[#This Row],[Tanggal]]="","",YEAR(Table1[[#This Row],[Tanggal]]))</f>
        <v>2023</v>
      </c>
      <c r="M602" s="37" t="str">
        <f>_xlfn.IFNA(INDEX(Data!$D:$D,MATCH(Table1[[#This Row],[Entry Type]],Data!$E:$E,0)),"")</f>
        <v>Coverage</v>
      </c>
      <c r="N602" s="50" t="str">
        <f>IF(Table1[[#This Row],[Tanggal]]="","","Jaringan")</f>
        <v>Jaringan</v>
      </c>
      <c r="O602" s="1"/>
    </row>
    <row r="603" spans="2:15" x14ac:dyDescent="0.25">
      <c r="B603" s="43" t="str">
        <f>_xlfn.IFNA(INDEX(Data!$B:$B,MATCH(Table1[[#This Row],[Desa/Kelurahan]],Data!$C:$C,0)),"")</f>
        <v>BARONG TONGKOK</v>
      </c>
      <c r="C603" s="1" t="s">
        <v>116</v>
      </c>
      <c r="D603" s="2" t="s">
        <v>75</v>
      </c>
      <c r="E603" s="2" t="s">
        <v>70</v>
      </c>
      <c r="F603" s="2"/>
      <c r="G603" s="2" t="s">
        <v>72</v>
      </c>
      <c r="H603" s="2" t="s">
        <v>310</v>
      </c>
      <c r="J603" s="51">
        <v>45098</v>
      </c>
      <c r="K603" s="36">
        <f>IF(Table1[[#This Row],[Tanggal]]="","",YEAR(Table1[[#This Row],[Tanggal]]))</f>
        <v>2023</v>
      </c>
      <c r="L603" s="36">
        <f>IF(Table1[[#This Row],[Tanggal]]="","",YEAR(Table1[[#This Row],[Tanggal]]))</f>
        <v>2023</v>
      </c>
      <c r="M603" s="37" t="str">
        <f>_xlfn.IFNA(INDEX(Data!$D:$D,MATCH(Table1[[#This Row],[Entry Type]],Data!$E:$E,0)),"")</f>
        <v>Coverage</v>
      </c>
      <c r="N603" s="50" t="str">
        <f>IF(Table1[[#This Row],[Tanggal]]="","","Jaringan")</f>
        <v>Jaringan</v>
      </c>
      <c r="O603" s="1"/>
    </row>
    <row r="604" spans="2:15" x14ac:dyDescent="0.25">
      <c r="B604" s="43" t="str">
        <f>_xlfn.IFNA(INDEX(Data!$B:$B,MATCH(Table1[[#This Row],[Desa/Kelurahan]],Data!$C:$C,0)),"")</f>
        <v>BARONG TONGKOK</v>
      </c>
      <c r="C604" s="1" t="s">
        <v>121</v>
      </c>
      <c r="D604" s="2" t="s">
        <v>75</v>
      </c>
      <c r="E604" s="2" t="s">
        <v>70</v>
      </c>
      <c r="F604" s="2" t="s">
        <v>71</v>
      </c>
      <c r="G604" s="2" t="s">
        <v>72</v>
      </c>
      <c r="H604" s="2" t="s">
        <v>310</v>
      </c>
      <c r="J604" s="51">
        <v>45098</v>
      </c>
      <c r="K604" s="36">
        <f>IF(Table1[[#This Row],[Tanggal]]="","",YEAR(Table1[[#This Row],[Tanggal]]))</f>
        <v>2023</v>
      </c>
      <c r="L604" s="36">
        <f>IF(Table1[[#This Row],[Tanggal]]="","",YEAR(Table1[[#This Row],[Tanggal]]))</f>
        <v>2023</v>
      </c>
      <c r="M604" s="37" t="str">
        <f>_xlfn.IFNA(INDEX(Data!$D:$D,MATCH(Table1[[#This Row],[Entry Type]],Data!$E:$E,0)),"")</f>
        <v>Coverage</v>
      </c>
      <c r="N604" s="50" t="str">
        <f>IF(Table1[[#This Row],[Tanggal]]="","","Jaringan")</f>
        <v>Jaringan</v>
      </c>
      <c r="O604" s="1"/>
    </row>
    <row r="605" spans="2:15" x14ac:dyDescent="0.25">
      <c r="B605" s="43" t="str">
        <f>_xlfn.IFNA(INDEX(Data!$B:$B,MATCH(Table1[[#This Row],[Desa/Kelurahan]],Data!$C:$C,0)),"")</f>
        <v>BARONG TONGKOK</v>
      </c>
      <c r="C605" s="1" t="s">
        <v>119</v>
      </c>
      <c r="D605" s="2" t="s">
        <v>75</v>
      </c>
      <c r="E605" s="2" t="s">
        <v>70</v>
      </c>
      <c r="F605" s="2" t="s">
        <v>71</v>
      </c>
      <c r="G605" s="2" t="s">
        <v>72</v>
      </c>
      <c r="H605" s="2" t="s">
        <v>310</v>
      </c>
      <c r="J605" s="51">
        <v>45098</v>
      </c>
      <c r="K605" s="36">
        <f>IF(Table1[[#This Row],[Tanggal]]="","",YEAR(Table1[[#This Row],[Tanggal]]))</f>
        <v>2023</v>
      </c>
      <c r="L605" s="36">
        <f>IF(Table1[[#This Row],[Tanggal]]="","",YEAR(Table1[[#This Row],[Tanggal]]))</f>
        <v>2023</v>
      </c>
      <c r="M605" s="37" t="str">
        <f>_xlfn.IFNA(INDEX(Data!$D:$D,MATCH(Table1[[#This Row],[Entry Type]],Data!$E:$E,0)),"")</f>
        <v>Coverage</v>
      </c>
      <c r="N605" s="50" t="str">
        <f>IF(Table1[[#This Row],[Tanggal]]="","","Jaringan")</f>
        <v>Jaringan</v>
      </c>
      <c r="O605" s="1"/>
    </row>
    <row r="606" spans="2:15" x14ac:dyDescent="0.25">
      <c r="B606" s="43" t="str">
        <f>_xlfn.IFNA(INDEX(Data!$B:$B,MATCH(Table1[[#This Row],[Desa/Kelurahan]],Data!$C:$C,0)),"")</f>
        <v>SEKOLAQ DARAT</v>
      </c>
      <c r="C606" s="1" t="s">
        <v>15</v>
      </c>
      <c r="D606" s="2" t="s">
        <v>75</v>
      </c>
      <c r="E606" s="2" t="s">
        <v>70</v>
      </c>
      <c r="F606" s="2" t="s">
        <v>71</v>
      </c>
      <c r="G606" s="2" t="s">
        <v>72</v>
      </c>
      <c r="H606" s="2" t="s">
        <v>310</v>
      </c>
      <c r="J606" s="51">
        <v>45098</v>
      </c>
      <c r="K606" s="36">
        <f>IF(Table1[[#This Row],[Tanggal]]="","",YEAR(Table1[[#This Row],[Tanggal]]))</f>
        <v>2023</v>
      </c>
      <c r="L606" s="36">
        <f>IF(Table1[[#This Row],[Tanggal]]="","",YEAR(Table1[[#This Row],[Tanggal]]))</f>
        <v>2023</v>
      </c>
      <c r="M606" s="37" t="str">
        <f>_xlfn.IFNA(INDEX(Data!$D:$D,MATCH(Table1[[#This Row],[Entry Type]],Data!$E:$E,0)),"")</f>
        <v>Coverage</v>
      </c>
      <c r="N606" s="50" t="str">
        <f>IF(Table1[[#This Row],[Tanggal]]="","","Jaringan")</f>
        <v>Jaringan</v>
      </c>
      <c r="O606" s="1"/>
    </row>
    <row r="607" spans="2:15" x14ac:dyDescent="0.25">
      <c r="B607" s="43" t="str">
        <f>_xlfn.IFNA(INDEX(Data!$B:$B,MATCH(Table1[[#This Row],[Desa/Kelurahan]],Data!$C:$C,0)),"")</f>
        <v>SEKOLAQ DARAT</v>
      </c>
      <c r="C607" s="1" t="s">
        <v>262</v>
      </c>
      <c r="D607" s="2" t="s">
        <v>75</v>
      </c>
      <c r="E607" s="2" t="s">
        <v>70</v>
      </c>
      <c r="F607" s="2" t="s">
        <v>312</v>
      </c>
      <c r="G607" s="2" t="s">
        <v>72</v>
      </c>
      <c r="H607" s="2" t="s">
        <v>310</v>
      </c>
      <c r="J607" s="51">
        <v>45098</v>
      </c>
      <c r="K607" s="36">
        <f>IF(Table1[[#This Row],[Tanggal]]="","",YEAR(Table1[[#This Row],[Tanggal]]))</f>
        <v>2023</v>
      </c>
      <c r="L607" s="36">
        <f>IF(Table1[[#This Row],[Tanggal]]="","",YEAR(Table1[[#This Row],[Tanggal]]))</f>
        <v>2023</v>
      </c>
      <c r="M607" s="37" t="str">
        <f>_xlfn.IFNA(INDEX(Data!$D:$D,MATCH(Table1[[#This Row],[Entry Type]],Data!$E:$E,0)),"")</f>
        <v>Coverage</v>
      </c>
      <c r="N607" s="50" t="str">
        <f>IF(Table1[[#This Row],[Tanggal]]="","","Jaringan")</f>
        <v>Jaringan</v>
      </c>
      <c r="O607" s="1"/>
    </row>
    <row r="608" spans="2:15" ht="30" x14ac:dyDescent="0.25">
      <c r="B608" s="43" t="str">
        <f>_xlfn.IFNA(INDEX(Data!$B:$B,MATCH(Table1[[#This Row],[Desa/Kelurahan]],Data!$C:$C,0)),"")</f>
        <v>SEKOLAQ DARAT</v>
      </c>
      <c r="C608" s="1" t="s">
        <v>268</v>
      </c>
      <c r="D608" s="2" t="s">
        <v>75</v>
      </c>
      <c r="E608" s="2" t="s">
        <v>70</v>
      </c>
      <c r="F608" s="2"/>
      <c r="G608" s="2" t="s">
        <v>80</v>
      </c>
      <c r="H608" s="2" t="s">
        <v>313</v>
      </c>
      <c r="J608" s="51">
        <v>45098</v>
      </c>
      <c r="K608" s="36">
        <f>IF(Table1[[#This Row],[Tanggal]]="","",YEAR(Table1[[#This Row],[Tanggal]]))</f>
        <v>2023</v>
      </c>
      <c r="L608" s="36">
        <f>IF(Table1[[#This Row],[Tanggal]]="","",YEAR(Table1[[#This Row],[Tanggal]]))</f>
        <v>2023</v>
      </c>
      <c r="M608" s="37" t="str">
        <f>_xlfn.IFNA(INDEX(Data!$D:$D,MATCH(Table1[[#This Row],[Entry Type]],Data!$E:$E,0)),"")</f>
        <v>Coverage</v>
      </c>
      <c r="N608" s="50" t="str">
        <f>IF(Table1[[#This Row],[Tanggal]]="","","Jaringan")</f>
        <v>Jaringan</v>
      </c>
      <c r="O608" s="1"/>
    </row>
    <row r="609" spans="2:15" ht="30" x14ac:dyDescent="0.25">
      <c r="B609" s="43" t="str">
        <f>_xlfn.IFNA(INDEX(Data!$B:$B,MATCH(Table1[[#This Row],[Desa/Kelurahan]],Data!$C:$C,0)),"")</f>
        <v>SEKOLAQ DARAT</v>
      </c>
      <c r="C609" s="1" t="s">
        <v>264</v>
      </c>
      <c r="D609" s="2" t="s">
        <v>75</v>
      </c>
      <c r="E609" s="2" t="s">
        <v>85</v>
      </c>
      <c r="F609" s="2"/>
      <c r="G609" s="2" t="s">
        <v>80</v>
      </c>
      <c r="H609" s="2" t="s">
        <v>313</v>
      </c>
      <c r="J609" s="51">
        <v>45098</v>
      </c>
      <c r="K609" s="36">
        <f>IF(Table1[[#This Row],[Tanggal]]="","",YEAR(Table1[[#This Row],[Tanggal]]))</f>
        <v>2023</v>
      </c>
      <c r="L609" s="36">
        <f>IF(Table1[[#This Row],[Tanggal]]="","",YEAR(Table1[[#This Row],[Tanggal]]))</f>
        <v>2023</v>
      </c>
      <c r="M609" s="37" t="str">
        <f>_xlfn.IFNA(INDEX(Data!$D:$D,MATCH(Table1[[#This Row],[Entry Type]],Data!$E:$E,0)),"")</f>
        <v>Lemah</v>
      </c>
      <c r="N609" s="50" t="str">
        <f>IF(Table1[[#This Row],[Tanggal]]="","","Jaringan")</f>
        <v>Jaringan</v>
      </c>
      <c r="O609" s="1"/>
    </row>
    <row r="610" spans="2:15" x14ac:dyDescent="0.25">
      <c r="B610" s="43" t="str">
        <f>_xlfn.IFNA(INDEX(Data!$B:$B,MATCH(Table1[[#This Row],[Desa/Kelurahan]],Data!$C:$C,0)),"")</f>
        <v>SEKOLAQ DARAT</v>
      </c>
      <c r="C610" s="1" t="s">
        <v>263</v>
      </c>
      <c r="D610" s="2" t="s">
        <v>75</v>
      </c>
      <c r="E610" s="2" t="s">
        <v>70</v>
      </c>
      <c r="F610" s="2" t="s">
        <v>71</v>
      </c>
      <c r="G610" s="2" t="s">
        <v>72</v>
      </c>
      <c r="H610" s="2" t="s">
        <v>310</v>
      </c>
      <c r="J610" s="51">
        <v>45098</v>
      </c>
      <c r="K610" s="36">
        <f>IF(Table1[[#This Row],[Tanggal]]="","",YEAR(Table1[[#This Row],[Tanggal]]))</f>
        <v>2023</v>
      </c>
      <c r="L610" s="36">
        <f>IF(Table1[[#This Row],[Tanggal]]="","",YEAR(Table1[[#This Row],[Tanggal]]))</f>
        <v>2023</v>
      </c>
      <c r="M610" s="37" t="str">
        <f>_xlfn.IFNA(INDEX(Data!$D:$D,MATCH(Table1[[#This Row],[Entry Type]],Data!$E:$E,0)),"")</f>
        <v>Coverage</v>
      </c>
      <c r="N610" s="50" t="str">
        <f>IF(Table1[[#This Row],[Tanggal]]="","","Jaringan")</f>
        <v>Jaringan</v>
      </c>
      <c r="O610" s="1"/>
    </row>
    <row r="611" spans="2:15" x14ac:dyDescent="0.25">
      <c r="B611" s="43" t="str">
        <f>_xlfn.IFNA(INDEX(Data!$B:$B,MATCH(Table1[[#This Row],[Desa/Kelurahan]],Data!$C:$C,0)),"")</f>
        <v>SEKOLAQ DARAT</v>
      </c>
      <c r="C611" s="1" t="s">
        <v>265</v>
      </c>
      <c r="D611" s="2" t="s">
        <v>75</v>
      </c>
      <c r="E611" s="2" t="s">
        <v>70</v>
      </c>
      <c r="F611" s="2" t="s">
        <v>71</v>
      </c>
      <c r="G611" s="2" t="s">
        <v>72</v>
      </c>
      <c r="H611" s="2" t="s">
        <v>310</v>
      </c>
      <c r="J611" s="51">
        <v>45098</v>
      </c>
      <c r="K611" s="36">
        <f>IF(Table1[[#This Row],[Tanggal]]="","",YEAR(Table1[[#This Row],[Tanggal]]))</f>
        <v>2023</v>
      </c>
      <c r="L611" s="36">
        <f>IF(Table1[[#This Row],[Tanggal]]="","",YEAR(Table1[[#This Row],[Tanggal]]))</f>
        <v>2023</v>
      </c>
      <c r="M611" s="37" t="str">
        <f>_xlfn.IFNA(INDEX(Data!$D:$D,MATCH(Table1[[#This Row],[Entry Type]],Data!$E:$E,0)),"")</f>
        <v>Coverage</v>
      </c>
      <c r="N611" s="50" t="str">
        <f>IF(Table1[[#This Row],[Tanggal]]="","","Jaringan")</f>
        <v>Jaringan</v>
      </c>
      <c r="O611" s="1"/>
    </row>
    <row r="612" spans="2:15" x14ac:dyDescent="0.25">
      <c r="B612" s="43" t="str">
        <f>_xlfn.IFNA(INDEX(Data!$B:$B,MATCH(Table1[[#This Row],[Desa/Kelurahan]],Data!$C:$C,0)),"")</f>
        <v>SEKOLAQ DARAT</v>
      </c>
      <c r="C612" s="1" t="s">
        <v>266</v>
      </c>
      <c r="D612" s="2" t="s">
        <v>75</v>
      </c>
      <c r="E612" s="2" t="s">
        <v>70</v>
      </c>
      <c r="F612" s="2" t="s">
        <v>71</v>
      </c>
      <c r="G612" s="2" t="s">
        <v>72</v>
      </c>
      <c r="H612" s="2" t="s">
        <v>310</v>
      </c>
      <c r="J612" s="51">
        <v>45098</v>
      </c>
      <c r="K612" s="36">
        <f>IF(Table1[[#This Row],[Tanggal]]="","",YEAR(Table1[[#This Row],[Tanggal]]))</f>
        <v>2023</v>
      </c>
      <c r="L612" s="36">
        <f>IF(Table1[[#This Row],[Tanggal]]="","",YEAR(Table1[[#This Row],[Tanggal]]))</f>
        <v>2023</v>
      </c>
      <c r="M612" s="37" t="str">
        <f>_xlfn.IFNA(INDEX(Data!$D:$D,MATCH(Table1[[#This Row],[Entry Type]],Data!$E:$E,0)),"")</f>
        <v>Coverage</v>
      </c>
      <c r="N612" s="50" t="str">
        <f>IF(Table1[[#This Row],[Tanggal]]="","","Jaringan")</f>
        <v>Jaringan</v>
      </c>
      <c r="O612" s="1"/>
    </row>
    <row r="613" spans="2:15" ht="30" x14ac:dyDescent="0.25">
      <c r="B613" s="43" t="str">
        <f>_xlfn.IFNA(INDEX(Data!$B:$B,MATCH(Table1[[#This Row],[Desa/Kelurahan]],Data!$C:$C,0)),"")</f>
        <v>SEKOLAQ DARAT</v>
      </c>
      <c r="C613" s="1" t="s">
        <v>267</v>
      </c>
      <c r="D613" s="2" t="s">
        <v>75</v>
      </c>
      <c r="E613" s="2" t="s">
        <v>70</v>
      </c>
      <c r="F613" s="2" t="s">
        <v>314</v>
      </c>
      <c r="G613" s="2" t="s">
        <v>80</v>
      </c>
      <c r="H613" s="2" t="s">
        <v>313</v>
      </c>
      <c r="J613" s="51">
        <v>45098</v>
      </c>
      <c r="K613" s="36">
        <f>IF(Table1[[#This Row],[Tanggal]]="","",YEAR(Table1[[#This Row],[Tanggal]]))</f>
        <v>2023</v>
      </c>
      <c r="L613" s="36">
        <f>IF(Table1[[#This Row],[Tanggal]]="","",YEAR(Table1[[#This Row],[Tanggal]]))</f>
        <v>2023</v>
      </c>
      <c r="M613" s="37" t="str">
        <f>_xlfn.IFNA(INDEX(Data!$D:$D,MATCH(Table1[[#This Row],[Entry Type]],Data!$E:$E,0)),"")</f>
        <v>Coverage</v>
      </c>
      <c r="N613" s="50" t="str">
        <f>IF(Table1[[#This Row],[Tanggal]]="","","Jaringan")</f>
        <v>Jaringan</v>
      </c>
      <c r="O613" s="1"/>
    </row>
    <row r="614" spans="2:15" x14ac:dyDescent="0.25">
      <c r="B614" s="43" t="str">
        <f>_xlfn.IFNA(INDEX(Data!$B:$B,MATCH(Table1[[#This Row],[Desa/Kelurahan]],Data!$C:$C,0)),"")</f>
        <v>MELAK</v>
      </c>
      <c r="C614" s="1" t="s">
        <v>210</v>
      </c>
      <c r="D614" s="2" t="s">
        <v>75</v>
      </c>
      <c r="E614" s="2" t="s">
        <v>70</v>
      </c>
      <c r="F614" s="2" t="s">
        <v>71</v>
      </c>
      <c r="G614" s="2" t="s">
        <v>72</v>
      </c>
      <c r="H614" s="2" t="s">
        <v>310</v>
      </c>
      <c r="J614" s="51">
        <v>45098</v>
      </c>
      <c r="K614" s="36">
        <f>IF(Table1[[#This Row],[Tanggal]]="","",YEAR(Table1[[#This Row],[Tanggal]]))</f>
        <v>2023</v>
      </c>
      <c r="L614" s="36">
        <f>IF(Table1[[#This Row],[Tanggal]]="","",YEAR(Table1[[#This Row],[Tanggal]]))</f>
        <v>2023</v>
      </c>
      <c r="M614" s="37" t="str">
        <f>_xlfn.IFNA(INDEX(Data!$D:$D,MATCH(Table1[[#This Row],[Entry Type]],Data!$E:$E,0)),"")</f>
        <v>Coverage</v>
      </c>
      <c r="N614" s="50" t="str">
        <f>IF(Table1[[#This Row],[Tanggal]]="","","Jaringan")</f>
        <v>Jaringan</v>
      </c>
      <c r="O614" s="1"/>
    </row>
    <row r="615" spans="2:15" x14ac:dyDescent="0.25">
      <c r="B615" s="43" t="str">
        <f>_xlfn.IFNA(INDEX(Data!$B:$B,MATCH(Table1[[#This Row],[Desa/Kelurahan]],Data!$C:$C,0)),"")</f>
        <v>MELAK</v>
      </c>
      <c r="C615" s="1" t="s">
        <v>206</v>
      </c>
      <c r="D615" s="2" t="s">
        <v>75</v>
      </c>
      <c r="E615" s="2" t="s">
        <v>70</v>
      </c>
      <c r="F615" s="2" t="s">
        <v>71</v>
      </c>
      <c r="G615" s="2" t="s">
        <v>72</v>
      </c>
      <c r="H615" s="2" t="s">
        <v>310</v>
      </c>
      <c r="J615" s="51">
        <v>45098</v>
      </c>
      <c r="K615" s="36">
        <f>IF(Table1[[#This Row],[Tanggal]]="","",YEAR(Table1[[#This Row],[Tanggal]]))</f>
        <v>2023</v>
      </c>
      <c r="L615" s="36">
        <f>IF(Table1[[#This Row],[Tanggal]]="","",YEAR(Table1[[#This Row],[Tanggal]]))</f>
        <v>2023</v>
      </c>
      <c r="M615" s="37" t="str">
        <f>_xlfn.IFNA(INDEX(Data!$D:$D,MATCH(Table1[[#This Row],[Entry Type]],Data!$E:$E,0)),"")</f>
        <v>Coverage</v>
      </c>
      <c r="N615" s="50" t="str">
        <f>IF(Table1[[#This Row],[Tanggal]]="","","Jaringan")</f>
        <v>Jaringan</v>
      </c>
      <c r="O615" s="1"/>
    </row>
    <row r="616" spans="2:15" x14ac:dyDescent="0.25">
      <c r="B616" s="43" t="str">
        <f>_xlfn.IFNA(INDEX(Data!$B:$B,MATCH(Table1[[#This Row],[Desa/Kelurahan]],Data!$C:$C,0)),"")</f>
        <v>MELAK</v>
      </c>
      <c r="C616" s="1" t="s">
        <v>207</v>
      </c>
      <c r="D616" s="2" t="s">
        <v>75</v>
      </c>
      <c r="E616" s="2" t="s">
        <v>70</v>
      </c>
      <c r="F616" s="2" t="s">
        <v>71</v>
      </c>
      <c r="G616" s="2" t="s">
        <v>72</v>
      </c>
      <c r="H616" s="2" t="s">
        <v>310</v>
      </c>
      <c r="J616" s="51">
        <v>45098</v>
      </c>
      <c r="K616" s="36">
        <f>IF(Table1[[#This Row],[Tanggal]]="","",YEAR(Table1[[#This Row],[Tanggal]]))</f>
        <v>2023</v>
      </c>
      <c r="L616" s="36">
        <f>IF(Table1[[#This Row],[Tanggal]]="","",YEAR(Table1[[#This Row],[Tanggal]]))</f>
        <v>2023</v>
      </c>
      <c r="M616" s="37" t="str">
        <f>_xlfn.IFNA(INDEX(Data!$D:$D,MATCH(Table1[[#This Row],[Entry Type]],Data!$E:$E,0)),"")</f>
        <v>Coverage</v>
      </c>
      <c r="N616" s="50" t="str">
        <f>IF(Table1[[#This Row],[Tanggal]]="","","Jaringan")</f>
        <v>Jaringan</v>
      </c>
      <c r="O616" s="1"/>
    </row>
    <row r="617" spans="2:15" x14ac:dyDescent="0.25">
      <c r="B617" s="43" t="str">
        <f>_xlfn.IFNA(INDEX(Data!$B:$B,MATCH(Table1[[#This Row],[Desa/Kelurahan]],Data!$C:$C,0)),"")</f>
        <v>MELAK</v>
      </c>
      <c r="C617" s="1" t="s">
        <v>208</v>
      </c>
      <c r="D617" s="2" t="s">
        <v>75</v>
      </c>
      <c r="E617" s="2" t="s">
        <v>70</v>
      </c>
      <c r="F617" s="2"/>
      <c r="G617" s="2" t="s">
        <v>72</v>
      </c>
      <c r="H617" s="2" t="s">
        <v>310</v>
      </c>
      <c r="J617" s="51">
        <v>45098</v>
      </c>
      <c r="K617" s="36">
        <f>IF(Table1[[#This Row],[Tanggal]]="","",YEAR(Table1[[#This Row],[Tanggal]]))</f>
        <v>2023</v>
      </c>
      <c r="L617" s="36">
        <f>IF(Table1[[#This Row],[Tanggal]]="","",YEAR(Table1[[#This Row],[Tanggal]]))</f>
        <v>2023</v>
      </c>
      <c r="M617" s="37" t="str">
        <f>_xlfn.IFNA(INDEX(Data!$D:$D,MATCH(Table1[[#This Row],[Entry Type]],Data!$E:$E,0)),"")</f>
        <v>Coverage</v>
      </c>
      <c r="N617" s="50" t="str">
        <f>IF(Table1[[#This Row],[Tanggal]]="","","Jaringan")</f>
        <v>Jaringan</v>
      </c>
      <c r="O617" s="1"/>
    </row>
    <row r="618" spans="2:15" ht="30" x14ac:dyDescent="0.25">
      <c r="B618" s="43" t="str">
        <f>_xlfn.IFNA(INDEX(Data!$B:$B,MATCH(Table1[[#This Row],[Desa/Kelurahan]],Data!$C:$C,0)),"")</f>
        <v>MELAK</v>
      </c>
      <c r="C618" s="1" t="s">
        <v>205</v>
      </c>
      <c r="D618" s="2" t="s">
        <v>75</v>
      </c>
      <c r="E618" s="2" t="s">
        <v>85</v>
      </c>
      <c r="F618" s="2"/>
      <c r="G618" s="2" t="s">
        <v>80</v>
      </c>
      <c r="H618" s="2" t="s">
        <v>313</v>
      </c>
      <c r="J618" s="51">
        <v>45098</v>
      </c>
      <c r="K618" s="36">
        <f>IF(Table1[[#This Row],[Tanggal]]="","",YEAR(Table1[[#This Row],[Tanggal]]))</f>
        <v>2023</v>
      </c>
      <c r="L618" s="36">
        <f>IF(Table1[[#This Row],[Tanggal]]="","",YEAR(Table1[[#This Row],[Tanggal]]))</f>
        <v>2023</v>
      </c>
      <c r="M618" s="37" t="str">
        <f>_xlfn.IFNA(INDEX(Data!$D:$D,MATCH(Table1[[#This Row],[Entry Type]],Data!$E:$E,0)),"")</f>
        <v>Lemah</v>
      </c>
      <c r="N618" s="50" t="str">
        <f>IF(Table1[[#This Row],[Tanggal]]="","","Jaringan")</f>
        <v>Jaringan</v>
      </c>
      <c r="O618" s="1"/>
    </row>
    <row r="619" spans="2:15" x14ac:dyDescent="0.25">
      <c r="B619" s="43" t="str">
        <f>_xlfn.IFNA(INDEX(Data!$B:$B,MATCH(Table1[[#This Row],[Desa/Kelurahan]],Data!$C:$C,0)),"")</f>
        <v>MELAK</v>
      </c>
      <c r="C619" s="1" t="s">
        <v>209</v>
      </c>
      <c r="D619" s="2" t="s">
        <v>75</v>
      </c>
      <c r="E619" s="2" t="s">
        <v>70</v>
      </c>
      <c r="F619" s="2" t="s">
        <v>71</v>
      </c>
      <c r="G619" s="2" t="s">
        <v>72</v>
      </c>
      <c r="H619" s="2" t="s">
        <v>310</v>
      </c>
      <c r="J619" s="51">
        <v>45098</v>
      </c>
      <c r="K619" s="36">
        <f>IF(Table1[[#This Row],[Tanggal]]="","",YEAR(Table1[[#This Row],[Tanggal]]))</f>
        <v>2023</v>
      </c>
      <c r="L619" s="36">
        <f>IF(Table1[[#This Row],[Tanggal]]="","",YEAR(Table1[[#This Row],[Tanggal]]))</f>
        <v>2023</v>
      </c>
      <c r="M619" s="37" t="str">
        <f>_xlfn.IFNA(INDEX(Data!$D:$D,MATCH(Table1[[#This Row],[Entry Type]],Data!$E:$E,0)),"")</f>
        <v>Coverage</v>
      </c>
      <c r="N619" s="50" t="str">
        <f>IF(Table1[[#This Row],[Tanggal]]="","","Jaringan")</f>
        <v>Jaringan</v>
      </c>
      <c r="O619" s="1"/>
    </row>
    <row r="620" spans="2:15" ht="30" x14ac:dyDescent="0.25">
      <c r="B620" s="43" t="str">
        <f>_xlfn.IFNA(INDEX(Data!$B:$B,MATCH(Table1[[#This Row],[Desa/Kelurahan]],Data!$C:$C,0)),"")</f>
        <v>LINGGANG BIGUNG</v>
      </c>
      <c r="C620" s="1" t="s">
        <v>191</v>
      </c>
      <c r="D620" s="2" t="s">
        <v>75</v>
      </c>
      <c r="E620" s="2" t="s">
        <v>85</v>
      </c>
      <c r="F620" s="2"/>
      <c r="G620" s="2" t="s">
        <v>80</v>
      </c>
      <c r="H620" s="2" t="s">
        <v>313</v>
      </c>
      <c r="J620" s="51">
        <v>45098</v>
      </c>
      <c r="K620" s="36">
        <f>IF(Table1[[#This Row],[Tanggal]]="","",YEAR(Table1[[#This Row],[Tanggal]]))</f>
        <v>2023</v>
      </c>
      <c r="L620" s="36">
        <f>IF(Table1[[#This Row],[Tanggal]]="","",YEAR(Table1[[#This Row],[Tanggal]]))</f>
        <v>2023</v>
      </c>
      <c r="M620" s="37" t="str">
        <f>_xlfn.IFNA(INDEX(Data!$D:$D,MATCH(Table1[[#This Row],[Entry Type]],Data!$E:$E,0)),"")</f>
        <v>Lemah</v>
      </c>
      <c r="N620" s="50" t="str">
        <f>IF(Table1[[#This Row],[Tanggal]]="","","Jaringan")</f>
        <v>Jaringan</v>
      </c>
      <c r="O620" s="1"/>
    </row>
    <row r="621" spans="2:15" x14ac:dyDescent="0.25">
      <c r="B621" s="43" t="str">
        <f>_xlfn.IFNA(INDEX(Data!$B:$B,MATCH(Table1[[#This Row],[Desa/Kelurahan]],Data!$C:$C,0)),"")</f>
        <v>LINGGANG BIGUNG</v>
      </c>
      <c r="C621" s="1" t="s">
        <v>184</v>
      </c>
      <c r="D621" s="2" t="s">
        <v>75</v>
      </c>
      <c r="E621" s="2" t="s">
        <v>70</v>
      </c>
      <c r="F621" s="2" t="s">
        <v>71</v>
      </c>
      <c r="G621" s="2" t="s">
        <v>72</v>
      </c>
      <c r="H621" s="2" t="s">
        <v>310</v>
      </c>
      <c r="J621" s="51">
        <v>45098</v>
      </c>
      <c r="K621" s="36">
        <f>IF(Table1[[#This Row],[Tanggal]]="","",YEAR(Table1[[#This Row],[Tanggal]]))</f>
        <v>2023</v>
      </c>
      <c r="L621" s="36">
        <f>IF(Table1[[#This Row],[Tanggal]]="","",YEAR(Table1[[#This Row],[Tanggal]]))</f>
        <v>2023</v>
      </c>
      <c r="M621" s="37" t="str">
        <f>_xlfn.IFNA(INDEX(Data!$D:$D,MATCH(Table1[[#This Row],[Entry Type]],Data!$E:$E,0)),"")</f>
        <v>Coverage</v>
      </c>
      <c r="N621" s="50" t="str">
        <f>IF(Table1[[#This Row],[Tanggal]]="","","Jaringan")</f>
        <v>Jaringan</v>
      </c>
      <c r="O621" s="1"/>
    </row>
    <row r="622" spans="2:15" x14ac:dyDescent="0.25">
      <c r="B622" s="43" t="str">
        <f>_xlfn.IFNA(INDEX(Data!$B:$B,MATCH(Table1[[#This Row],[Desa/Kelurahan]],Data!$C:$C,0)),"")</f>
        <v>LINGGANG BIGUNG</v>
      </c>
      <c r="C622" s="1" t="s">
        <v>190</v>
      </c>
      <c r="D622" s="2" t="s">
        <v>75</v>
      </c>
      <c r="E622" s="2" t="s">
        <v>70</v>
      </c>
      <c r="F622" s="2" t="s">
        <v>71</v>
      </c>
      <c r="G622" s="2" t="s">
        <v>72</v>
      </c>
      <c r="H622" s="2" t="s">
        <v>310</v>
      </c>
      <c r="J622" s="51">
        <v>45098</v>
      </c>
      <c r="K622" s="36">
        <f>IF(Table1[[#This Row],[Tanggal]]="","",YEAR(Table1[[#This Row],[Tanggal]]))</f>
        <v>2023</v>
      </c>
      <c r="L622" s="36">
        <f>IF(Table1[[#This Row],[Tanggal]]="","",YEAR(Table1[[#This Row],[Tanggal]]))</f>
        <v>2023</v>
      </c>
      <c r="M622" s="37" t="str">
        <f>_xlfn.IFNA(INDEX(Data!$D:$D,MATCH(Table1[[#This Row],[Entry Type]],Data!$E:$E,0)),"")</f>
        <v>Coverage</v>
      </c>
      <c r="N622" s="50" t="str">
        <f>IF(Table1[[#This Row],[Tanggal]]="","","Jaringan")</f>
        <v>Jaringan</v>
      </c>
      <c r="O622" s="1"/>
    </row>
    <row r="623" spans="2:15" x14ac:dyDescent="0.25">
      <c r="B623" s="43" t="str">
        <f>_xlfn.IFNA(INDEX(Data!$B:$B,MATCH(Table1[[#This Row],[Desa/Kelurahan]],Data!$C:$C,0)),"")</f>
        <v>LINGGANG BIGUNG</v>
      </c>
      <c r="C623" s="1" t="s">
        <v>17</v>
      </c>
      <c r="D623" s="2" t="s">
        <v>75</v>
      </c>
      <c r="E623" s="2" t="s">
        <v>70</v>
      </c>
      <c r="F623" s="2" t="s">
        <v>312</v>
      </c>
      <c r="G623" s="2" t="s">
        <v>72</v>
      </c>
      <c r="H623" s="2" t="s">
        <v>310</v>
      </c>
      <c r="J623" s="51">
        <v>45098</v>
      </c>
      <c r="K623" s="36">
        <f>IF(Table1[[#This Row],[Tanggal]]="","",YEAR(Table1[[#This Row],[Tanggal]]))</f>
        <v>2023</v>
      </c>
      <c r="L623" s="36">
        <f>IF(Table1[[#This Row],[Tanggal]]="","",YEAR(Table1[[#This Row],[Tanggal]]))</f>
        <v>2023</v>
      </c>
      <c r="M623" s="37" t="str">
        <f>_xlfn.IFNA(INDEX(Data!$D:$D,MATCH(Table1[[#This Row],[Entry Type]],Data!$E:$E,0)),"")</f>
        <v>Coverage</v>
      </c>
      <c r="N623" s="50" t="str">
        <f>IF(Table1[[#This Row],[Tanggal]]="","","Jaringan")</f>
        <v>Jaringan</v>
      </c>
      <c r="O623" s="1"/>
    </row>
    <row r="624" spans="2:15" x14ac:dyDescent="0.25">
      <c r="B624" s="43" t="str">
        <f>_xlfn.IFNA(INDEX(Data!$B:$B,MATCH(Table1[[#This Row],[Desa/Kelurahan]],Data!$C:$C,0)),"")</f>
        <v>LINGGANG BIGUNG</v>
      </c>
      <c r="C624" s="1" t="s">
        <v>192</v>
      </c>
      <c r="D624" s="2" t="s">
        <v>75</v>
      </c>
      <c r="E624" s="2" t="s">
        <v>70</v>
      </c>
      <c r="F624" s="2" t="s">
        <v>71</v>
      </c>
      <c r="G624" s="2" t="s">
        <v>72</v>
      </c>
      <c r="H624" s="2" t="s">
        <v>310</v>
      </c>
      <c r="J624" s="51">
        <v>45098</v>
      </c>
      <c r="K624" s="36">
        <f>IF(Table1[[#This Row],[Tanggal]]="","",YEAR(Table1[[#This Row],[Tanggal]]))</f>
        <v>2023</v>
      </c>
      <c r="L624" s="36">
        <f>IF(Table1[[#This Row],[Tanggal]]="","",YEAR(Table1[[#This Row],[Tanggal]]))</f>
        <v>2023</v>
      </c>
      <c r="M624" s="37" t="str">
        <f>_xlfn.IFNA(INDEX(Data!$D:$D,MATCH(Table1[[#This Row],[Entry Type]],Data!$E:$E,0)),"")</f>
        <v>Coverage</v>
      </c>
      <c r="N624" s="50" t="str">
        <f>IF(Table1[[#This Row],[Tanggal]]="","","Jaringan")</f>
        <v>Jaringan</v>
      </c>
      <c r="O624" s="1"/>
    </row>
    <row r="625" spans="2:15" x14ac:dyDescent="0.25">
      <c r="B625" s="43" t="str">
        <f>_xlfn.IFNA(INDEX(Data!$B:$B,MATCH(Table1[[#This Row],[Desa/Kelurahan]],Data!$C:$C,0)),"")</f>
        <v>LINGGANG BIGUNG</v>
      </c>
      <c r="C625" s="1" t="s">
        <v>189</v>
      </c>
      <c r="D625" s="2" t="s">
        <v>75</v>
      </c>
      <c r="E625" s="2" t="s">
        <v>70</v>
      </c>
      <c r="F625" s="2" t="s">
        <v>71</v>
      </c>
      <c r="G625" s="2" t="s">
        <v>72</v>
      </c>
      <c r="H625" s="2" t="s">
        <v>310</v>
      </c>
      <c r="J625" s="51">
        <v>45098</v>
      </c>
      <c r="K625" s="36">
        <f>IF(Table1[[#This Row],[Tanggal]]="","",YEAR(Table1[[#This Row],[Tanggal]]))</f>
        <v>2023</v>
      </c>
      <c r="L625" s="36">
        <f>IF(Table1[[#This Row],[Tanggal]]="","",YEAR(Table1[[#This Row],[Tanggal]]))</f>
        <v>2023</v>
      </c>
      <c r="M625" s="37" t="str">
        <f>_xlfn.IFNA(INDEX(Data!$D:$D,MATCH(Table1[[#This Row],[Entry Type]],Data!$E:$E,0)),"")</f>
        <v>Coverage</v>
      </c>
      <c r="N625" s="50" t="str">
        <f>IF(Table1[[#This Row],[Tanggal]]="","","Jaringan")</f>
        <v>Jaringan</v>
      </c>
      <c r="O625" s="1"/>
    </row>
    <row r="626" spans="2:15" x14ac:dyDescent="0.25">
      <c r="B626" s="43" t="str">
        <f>_xlfn.IFNA(INDEX(Data!$B:$B,MATCH(Table1[[#This Row],[Desa/Kelurahan]],Data!$C:$C,0)),"")</f>
        <v>LINGGANG BIGUNG</v>
      </c>
      <c r="C626" s="1" t="s">
        <v>187</v>
      </c>
      <c r="D626" s="2" t="s">
        <v>75</v>
      </c>
      <c r="E626" s="2" t="s">
        <v>70</v>
      </c>
      <c r="F626" s="2" t="s">
        <v>71</v>
      </c>
      <c r="G626" s="2" t="s">
        <v>72</v>
      </c>
      <c r="H626" s="2" t="s">
        <v>310</v>
      </c>
      <c r="J626" s="51">
        <v>45098</v>
      </c>
      <c r="K626" s="36">
        <f>IF(Table1[[#This Row],[Tanggal]]="","",YEAR(Table1[[#This Row],[Tanggal]]))</f>
        <v>2023</v>
      </c>
      <c r="L626" s="36">
        <f>IF(Table1[[#This Row],[Tanggal]]="","",YEAR(Table1[[#This Row],[Tanggal]]))</f>
        <v>2023</v>
      </c>
      <c r="M626" s="37" t="str">
        <f>_xlfn.IFNA(INDEX(Data!$D:$D,MATCH(Table1[[#This Row],[Entry Type]],Data!$E:$E,0)),"")</f>
        <v>Coverage</v>
      </c>
      <c r="N626" s="50" t="str">
        <f>IF(Table1[[#This Row],[Tanggal]]="","","Jaringan")</f>
        <v>Jaringan</v>
      </c>
      <c r="O626" s="1"/>
    </row>
    <row r="627" spans="2:15" ht="30" x14ac:dyDescent="0.25">
      <c r="B627" s="43" t="str">
        <f>_xlfn.IFNA(INDEX(Data!$B:$B,MATCH(Table1[[#This Row],[Desa/Kelurahan]],Data!$C:$C,0)),"")</f>
        <v>LINGGANG BIGUNG</v>
      </c>
      <c r="C627" s="1" t="s">
        <v>193</v>
      </c>
      <c r="D627" s="2" t="s">
        <v>75</v>
      </c>
      <c r="E627" s="2" t="s">
        <v>70</v>
      </c>
      <c r="F627" s="2" t="s">
        <v>312</v>
      </c>
      <c r="G627" s="2" t="s">
        <v>72</v>
      </c>
      <c r="H627" s="2" t="s">
        <v>310</v>
      </c>
      <c r="J627" s="51">
        <v>45098</v>
      </c>
      <c r="K627" s="36">
        <f>IF(Table1[[#This Row],[Tanggal]]="","",YEAR(Table1[[#This Row],[Tanggal]]))</f>
        <v>2023</v>
      </c>
      <c r="L627" s="36">
        <f>IF(Table1[[#This Row],[Tanggal]]="","",YEAR(Table1[[#This Row],[Tanggal]]))</f>
        <v>2023</v>
      </c>
      <c r="M627" s="37" t="str">
        <f>_xlfn.IFNA(INDEX(Data!$D:$D,MATCH(Table1[[#This Row],[Entry Type]],Data!$E:$E,0)),"")</f>
        <v>Coverage</v>
      </c>
      <c r="N627" s="50" t="str">
        <f>IF(Table1[[#This Row],[Tanggal]]="","","Jaringan")</f>
        <v>Jaringan</v>
      </c>
      <c r="O627" s="1"/>
    </row>
    <row r="628" spans="2:15" x14ac:dyDescent="0.25">
      <c r="B628" s="43" t="str">
        <f>_xlfn.IFNA(INDEX(Data!$B:$B,MATCH(Table1[[#This Row],[Desa/Kelurahan]],Data!$C:$C,0)),"")</f>
        <v>LINGGANG BIGUNG</v>
      </c>
      <c r="C628" s="1" t="s">
        <v>185</v>
      </c>
      <c r="D628" s="2" t="s">
        <v>75</v>
      </c>
      <c r="E628" s="2" t="s">
        <v>70</v>
      </c>
      <c r="F628" s="2" t="s">
        <v>86</v>
      </c>
      <c r="G628" s="2" t="s">
        <v>72</v>
      </c>
      <c r="H628" s="2" t="s">
        <v>310</v>
      </c>
      <c r="J628" s="51">
        <v>45098</v>
      </c>
      <c r="K628" s="36">
        <f>IF(Table1[[#This Row],[Tanggal]]="","",YEAR(Table1[[#This Row],[Tanggal]]))</f>
        <v>2023</v>
      </c>
      <c r="L628" s="36">
        <f>IF(Table1[[#This Row],[Tanggal]]="","",YEAR(Table1[[#This Row],[Tanggal]]))</f>
        <v>2023</v>
      </c>
      <c r="M628" s="37" t="str">
        <f>_xlfn.IFNA(INDEX(Data!$D:$D,MATCH(Table1[[#This Row],[Entry Type]],Data!$E:$E,0)),"")</f>
        <v>Coverage</v>
      </c>
      <c r="N628" s="50" t="str">
        <f>IF(Table1[[#This Row],[Tanggal]]="","","Jaringan")</f>
        <v>Jaringan</v>
      </c>
      <c r="O628" s="1"/>
    </row>
    <row r="629" spans="2:15" x14ac:dyDescent="0.25">
      <c r="B629" s="43" t="str">
        <f>_xlfn.IFNA(INDEX(Data!$B:$B,MATCH(Table1[[#This Row],[Desa/Kelurahan]],Data!$C:$C,0)),"")</f>
        <v>LINGGANG BIGUNG</v>
      </c>
      <c r="C629" s="1" t="s">
        <v>188</v>
      </c>
      <c r="D629" s="2" t="s">
        <v>75</v>
      </c>
      <c r="E629" s="2" t="s">
        <v>70</v>
      </c>
      <c r="F629" s="2" t="s">
        <v>71</v>
      </c>
      <c r="G629" s="2" t="s">
        <v>72</v>
      </c>
      <c r="H629" s="2" t="s">
        <v>310</v>
      </c>
      <c r="J629" s="51">
        <v>45098</v>
      </c>
      <c r="K629" s="36">
        <f>IF(Table1[[#This Row],[Tanggal]]="","",YEAR(Table1[[#This Row],[Tanggal]]))</f>
        <v>2023</v>
      </c>
      <c r="L629" s="36">
        <f>IF(Table1[[#This Row],[Tanggal]]="","",YEAR(Table1[[#This Row],[Tanggal]]))</f>
        <v>2023</v>
      </c>
      <c r="M629" s="37" t="str">
        <f>_xlfn.IFNA(INDEX(Data!$D:$D,MATCH(Table1[[#This Row],[Entry Type]],Data!$E:$E,0)),"")</f>
        <v>Coverage</v>
      </c>
      <c r="N629" s="50" t="str">
        <f>IF(Table1[[#This Row],[Tanggal]]="","","Jaringan")</f>
        <v>Jaringan</v>
      </c>
      <c r="O629" s="1"/>
    </row>
    <row r="630" spans="2:15" ht="30" x14ac:dyDescent="0.25">
      <c r="B630" s="43" t="str">
        <f>_xlfn.IFNA(INDEX(Data!$B:$B,MATCH(Table1[[#This Row],[Desa/Kelurahan]],Data!$C:$C,0)),"")</f>
        <v>LINGGANG BIGUNG</v>
      </c>
      <c r="C630" s="1" t="s">
        <v>186</v>
      </c>
      <c r="D630" s="2" t="s">
        <v>75</v>
      </c>
      <c r="E630" s="2" t="s">
        <v>70</v>
      </c>
      <c r="F630" s="2"/>
      <c r="G630" s="2" t="s">
        <v>80</v>
      </c>
      <c r="H630" s="2" t="s">
        <v>313</v>
      </c>
      <c r="J630" s="51">
        <v>45098</v>
      </c>
      <c r="K630" s="36">
        <f>IF(Table1[[#This Row],[Tanggal]]="","",YEAR(Table1[[#This Row],[Tanggal]]))</f>
        <v>2023</v>
      </c>
      <c r="L630" s="36">
        <f>IF(Table1[[#This Row],[Tanggal]]="","",YEAR(Table1[[#This Row],[Tanggal]]))</f>
        <v>2023</v>
      </c>
      <c r="M630" s="37" t="str">
        <f>_xlfn.IFNA(INDEX(Data!$D:$D,MATCH(Table1[[#This Row],[Entry Type]],Data!$E:$E,0)),"")</f>
        <v>Coverage</v>
      </c>
      <c r="N630" s="50" t="str">
        <f>IF(Table1[[#This Row],[Tanggal]]="","","Jaringan")</f>
        <v>Jaringan</v>
      </c>
      <c r="O630" s="1"/>
    </row>
    <row r="631" spans="2:15" x14ac:dyDescent="0.25">
      <c r="B631" s="43" t="str">
        <f>_xlfn.IFNA(INDEX(Data!$B:$B,MATCH(Table1[[#This Row],[Desa/Kelurahan]],Data!$C:$C,0)),"")</f>
        <v>NYUATAN</v>
      </c>
      <c r="C631" s="1" t="s">
        <v>248</v>
      </c>
      <c r="D631" s="2" t="s">
        <v>75</v>
      </c>
      <c r="E631" s="2" t="s">
        <v>70</v>
      </c>
      <c r="F631" s="2" t="s">
        <v>93</v>
      </c>
      <c r="G631" s="2" t="s">
        <v>72</v>
      </c>
      <c r="H631" s="2" t="s">
        <v>310</v>
      </c>
      <c r="J631" s="51">
        <v>45098</v>
      </c>
      <c r="K631" s="36">
        <f>IF(Table1[[#This Row],[Tanggal]]="","",YEAR(Table1[[#This Row],[Tanggal]]))</f>
        <v>2023</v>
      </c>
      <c r="L631" s="36">
        <f>IF(Table1[[#This Row],[Tanggal]]="","",YEAR(Table1[[#This Row],[Tanggal]]))</f>
        <v>2023</v>
      </c>
      <c r="M631" s="37" t="str">
        <f>_xlfn.IFNA(INDEX(Data!$D:$D,MATCH(Table1[[#This Row],[Entry Type]],Data!$E:$E,0)),"")</f>
        <v>Coverage</v>
      </c>
      <c r="N631" s="50" t="str">
        <f>IF(Table1[[#This Row],[Tanggal]]="","","Jaringan")</f>
        <v>Jaringan</v>
      </c>
      <c r="O631" s="1"/>
    </row>
    <row r="632" spans="2:15" ht="30" x14ac:dyDescent="0.25">
      <c r="B632" s="43" t="str">
        <f>_xlfn.IFNA(INDEX(Data!$B:$B,MATCH(Table1[[#This Row],[Desa/Kelurahan]],Data!$C:$C,0)),"")</f>
        <v>NYUATAN</v>
      </c>
      <c r="C632" s="1" t="s">
        <v>247</v>
      </c>
      <c r="D632" s="2" t="s">
        <v>92</v>
      </c>
      <c r="E632" s="2" t="s">
        <v>92</v>
      </c>
      <c r="F632" s="2"/>
      <c r="G632" s="2" t="s">
        <v>80</v>
      </c>
      <c r="H632" s="2" t="s">
        <v>313</v>
      </c>
      <c r="J632" s="51">
        <v>45098</v>
      </c>
      <c r="K632" s="36">
        <f>IF(Table1[[#This Row],[Tanggal]]="","",YEAR(Table1[[#This Row],[Tanggal]]))</f>
        <v>2023</v>
      </c>
      <c r="L632" s="36">
        <f>IF(Table1[[#This Row],[Tanggal]]="","",YEAR(Table1[[#This Row],[Tanggal]]))</f>
        <v>2023</v>
      </c>
      <c r="M632" s="37" t="str">
        <f>_xlfn.IFNA(INDEX(Data!$D:$D,MATCH(Table1[[#This Row],[Entry Type]],Data!$E:$E,0)),"")</f>
        <v>Blankspot</v>
      </c>
      <c r="N632" s="50" t="str">
        <f>IF(Table1[[#This Row],[Tanggal]]="","","Jaringan")</f>
        <v>Jaringan</v>
      </c>
      <c r="O632" s="1"/>
    </row>
    <row r="633" spans="2:15" ht="30" x14ac:dyDescent="0.25">
      <c r="B633" s="43" t="str">
        <f>_xlfn.IFNA(INDEX(Data!$B:$B,MATCH(Table1[[#This Row],[Desa/Kelurahan]],Data!$C:$C,0)),"")</f>
        <v>NYUATAN</v>
      </c>
      <c r="C633" s="1" t="s">
        <v>249</v>
      </c>
      <c r="D633" s="2" t="s">
        <v>75</v>
      </c>
      <c r="E633" s="2" t="s">
        <v>70</v>
      </c>
      <c r="F633" s="2"/>
      <c r="G633" s="2" t="s">
        <v>72</v>
      </c>
      <c r="H633" s="2" t="s">
        <v>313</v>
      </c>
      <c r="J633" s="51">
        <v>45098</v>
      </c>
      <c r="K633" s="36">
        <f>IF(Table1[[#This Row],[Tanggal]]="","",YEAR(Table1[[#This Row],[Tanggal]]))</f>
        <v>2023</v>
      </c>
      <c r="L633" s="36">
        <f>IF(Table1[[#This Row],[Tanggal]]="","",YEAR(Table1[[#This Row],[Tanggal]]))</f>
        <v>2023</v>
      </c>
      <c r="M633" s="37" t="str">
        <f>_xlfn.IFNA(INDEX(Data!$D:$D,MATCH(Table1[[#This Row],[Entry Type]],Data!$E:$E,0)),"")</f>
        <v>Coverage</v>
      </c>
      <c r="N633" s="50" t="str">
        <f>IF(Table1[[#This Row],[Tanggal]]="","","Jaringan")</f>
        <v>Jaringan</v>
      </c>
      <c r="O633" s="1"/>
    </row>
    <row r="634" spans="2:15" x14ac:dyDescent="0.25">
      <c r="B634" s="43" t="str">
        <f>_xlfn.IFNA(INDEX(Data!$B:$B,MATCH(Table1[[#This Row],[Desa/Kelurahan]],Data!$C:$C,0)),"")</f>
        <v>NYUATAN</v>
      </c>
      <c r="C634" s="1" t="s">
        <v>251</v>
      </c>
      <c r="D634" s="2" t="s">
        <v>75</v>
      </c>
      <c r="E634" s="2" t="s">
        <v>85</v>
      </c>
      <c r="F634" s="2" t="s">
        <v>86</v>
      </c>
      <c r="G634" s="2" t="s">
        <v>72</v>
      </c>
      <c r="H634" s="2" t="s">
        <v>310</v>
      </c>
      <c r="J634" s="51">
        <v>45098</v>
      </c>
      <c r="K634" s="36">
        <f>IF(Table1[[#This Row],[Tanggal]]="","",YEAR(Table1[[#This Row],[Tanggal]]))</f>
        <v>2023</v>
      </c>
      <c r="L634" s="36">
        <f>IF(Table1[[#This Row],[Tanggal]]="","",YEAR(Table1[[#This Row],[Tanggal]]))</f>
        <v>2023</v>
      </c>
      <c r="M634" s="37" t="str">
        <f>_xlfn.IFNA(INDEX(Data!$D:$D,MATCH(Table1[[#This Row],[Entry Type]],Data!$E:$E,0)),"")</f>
        <v>Lemah</v>
      </c>
      <c r="N634" s="50" t="str">
        <f>IF(Table1[[#This Row],[Tanggal]]="","","Jaringan")</f>
        <v>Jaringan</v>
      </c>
      <c r="O634" s="1"/>
    </row>
    <row r="635" spans="2:15" x14ac:dyDescent="0.25">
      <c r="B635" s="43" t="str">
        <f>_xlfn.IFNA(INDEX(Data!$B:$B,MATCH(Table1[[#This Row],[Desa/Kelurahan]],Data!$C:$C,0)),"")</f>
        <v>NYUATAN</v>
      </c>
      <c r="C635" s="1" t="s">
        <v>250</v>
      </c>
      <c r="D635" s="2" t="s">
        <v>75</v>
      </c>
      <c r="E635" s="2" t="s">
        <v>70</v>
      </c>
      <c r="F635" s="2" t="s">
        <v>93</v>
      </c>
      <c r="G635" s="2" t="s">
        <v>72</v>
      </c>
      <c r="H635" s="2" t="s">
        <v>310</v>
      </c>
      <c r="J635" s="51">
        <v>45098</v>
      </c>
      <c r="K635" s="36">
        <f>IF(Table1[[#This Row],[Tanggal]]="","",YEAR(Table1[[#This Row],[Tanggal]]))</f>
        <v>2023</v>
      </c>
      <c r="L635" s="36">
        <f>IF(Table1[[#This Row],[Tanggal]]="","",YEAR(Table1[[#This Row],[Tanggal]]))</f>
        <v>2023</v>
      </c>
      <c r="M635" s="37" t="str">
        <f>_xlfn.IFNA(INDEX(Data!$D:$D,MATCH(Table1[[#This Row],[Entry Type]],Data!$E:$E,0)),"")</f>
        <v>Coverage</v>
      </c>
      <c r="N635" s="50" t="str">
        <f>IF(Table1[[#This Row],[Tanggal]]="","","Jaringan")</f>
        <v>Jaringan</v>
      </c>
      <c r="O635" s="1"/>
    </row>
    <row r="636" spans="2:15" x14ac:dyDescent="0.25">
      <c r="B636" s="43" t="str">
        <f>_xlfn.IFNA(INDEX(Data!$B:$B,MATCH(Table1[[#This Row],[Desa/Kelurahan]],Data!$C:$C,0)),"")</f>
        <v>NYUATAN</v>
      </c>
      <c r="C636" s="1" t="s">
        <v>246</v>
      </c>
      <c r="D636" s="2" t="s">
        <v>75</v>
      </c>
      <c r="E636" s="2" t="s">
        <v>70</v>
      </c>
      <c r="F636" s="2" t="s">
        <v>93</v>
      </c>
      <c r="G636" s="2" t="s">
        <v>72</v>
      </c>
      <c r="H636" s="2" t="s">
        <v>310</v>
      </c>
      <c r="J636" s="51">
        <v>45098</v>
      </c>
      <c r="K636" s="36">
        <f>IF(Table1[[#This Row],[Tanggal]]="","",YEAR(Table1[[#This Row],[Tanggal]]))</f>
        <v>2023</v>
      </c>
      <c r="L636" s="36">
        <f>IF(Table1[[#This Row],[Tanggal]]="","",YEAR(Table1[[#This Row],[Tanggal]]))</f>
        <v>2023</v>
      </c>
      <c r="M636" s="37" t="str">
        <f>_xlfn.IFNA(INDEX(Data!$D:$D,MATCH(Table1[[#This Row],[Entry Type]],Data!$E:$E,0)),"")</f>
        <v>Coverage</v>
      </c>
      <c r="N636" s="50" t="str">
        <f>IF(Table1[[#This Row],[Tanggal]]="","","Jaringan")</f>
        <v>Jaringan</v>
      </c>
      <c r="O636" s="1"/>
    </row>
    <row r="637" spans="2:15" x14ac:dyDescent="0.25">
      <c r="B637" s="43" t="str">
        <f>_xlfn.IFNA(INDEX(Data!$B:$B,MATCH(Table1[[#This Row],[Desa/Kelurahan]],Data!$C:$C,0)),"")</f>
        <v>NYUATAN</v>
      </c>
      <c r="C637" s="1" t="s">
        <v>252</v>
      </c>
      <c r="D637" s="2" t="s">
        <v>92</v>
      </c>
      <c r="E637" s="2" t="s">
        <v>92</v>
      </c>
      <c r="F637" s="2" t="s">
        <v>93</v>
      </c>
      <c r="G637" s="2" t="s">
        <v>72</v>
      </c>
      <c r="H637" s="2" t="s">
        <v>310</v>
      </c>
      <c r="J637" s="51">
        <v>45098</v>
      </c>
      <c r="K637" s="36">
        <f>IF(Table1[[#This Row],[Tanggal]]="","",YEAR(Table1[[#This Row],[Tanggal]]))</f>
        <v>2023</v>
      </c>
      <c r="L637" s="36">
        <f>IF(Table1[[#This Row],[Tanggal]]="","",YEAR(Table1[[#This Row],[Tanggal]]))</f>
        <v>2023</v>
      </c>
      <c r="M637" s="37" t="str">
        <f>_xlfn.IFNA(INDEX(Data!$D:$D,MATCH(Table1[[#This Row],[Entry Type]],Data!$E:$E,0)),"")</f>
        <v>Blankspot</v>
      </c>
      <c r="N637" s="50" t="str">
        <f>IF(Table1[[#This Row],[Tanggal]]="","","Jaringan")</f>
        <v>Jaringan</v>
      </c>
      <c r="O637" s="1"/>
    </row>
    <row r="638" spans="2:15" x14ac:dyDescent="0.25">
      <c r="B638" s="43" t="str">
        <f>_xlfn.IFNA(INDEX(Data!$B:$B,MATCH(Table1[[#This Row],[Desa/Kelurahan]],Data!$C:$C,0)),"")</f>
        <v>NYUATAN</v>
      </c>
      <c r="C638" s="1" t="s">
        <v>255</v>
      </c>
      <c r="D638" s="2" t="s">
        <v>75</v>
      </c>
      <c r="E638" s="2" t="s">
        <v>70</v>
      </c>
      <c r="F638" s="2" t="s">
        <v>93</v>
      </c>
      <c r="G638" s="2" t="s">
        <v>72</v>
      </c>
      <c r="H638" s="2" t="s">
        <v>310</v>
      </c>
      <c r="J638" s="51">
        <v>45098</v>
      </c>
      <c r="K638" s="36">
        <f>IF(Table1[[#This Row],[Tanggal]]="","",YEAR(Table1[[#This Row],[Tanggal]]))</f>
        <v>2023</v>
      </c>
      <c r="L638" s="36">
        <f>IF(Table1[[#This Row],[Tanggal]]="","",YEAR(Table1[[#This Row],[Tanggal]]))</f>
        <v>2023</v>
      </c>
      <c r="M638" s="37" t="str">
        <f>_xlfn.IFNA(INDEX(Data!$D:$D,MATCH(Table1[[#This Row],[Entry Type]],Data!$E:$E,0)),"")</f>
        <v>Coverage</v>
      </c>
      <c r="N638" s="50" t="str">
        <f>IF(Table1[[#This Row],[Tanggal]]="","","Jaringan")</f>
        <v>Jaringan</v>
      </c>
      <c r="O638" s="1"/>
    </row>
    <row r="639" spans="2:15" x14ac:dyDescent="0.25">
      <c r="B639" s="43" t="str">
        <f>_xlfn.IFNA(INDEX(Data!$B:$B,MATCH(Table1[[#This Row],[Desa/Kelurahan]],Data!$C:$C,0)),"")</f>
        <v>NYUATAN</v>
      </c>
      <c r="C639" s="1" t="s">
        <v>253</v>
      </c>
      <c r="D639" s="2" t="s">
        <v>75</v>
      </c>
      <c r="E639" s="2" t="s">
        <v>70</v>
      </c>
      <c r="F639" s="2" t="s">
        <v>93</v>
      </c>
      <c r="G639" s="2" t="s">
        <v>72</v>
      </c>
      <c r="H639" s="2" t="s">
        <v>310</v>
      </c>
      <c r="J639" s="51">
        <v>45098</v>
      </c>
      <c r="K639" s="36">
        <f>IF(Table1[[#This Row],[Tanggal]]="","",YEAR(Table1[[#This Row],[Tanggal]]))</f>
        <v>2023</v>
      </c>
      <c r="L639" s="36">
        <f>IF(Table1[[#This Row],[Tanggal]]="","",YEAR(Table1[[#This Row],[Tanggal]]))</f>
        <v>2023</v>
      </c>
      <c r="M639" s="37" t="str">
        <f>_xlfn.IFNA(INDEX(Data!$D:$D,MATCH(Table1[[#This Row],[Entry Type]],Data!$E:$E,0)),"")</f>
        <v>Coverage</v>
      </c>
      <c r="N639" s="50" t="str">
        <f>IF(Table1[[#This Row],[Tanggal]]="","","Jaringan")</f>
        <v>Jaringan</v>
      </c>
      <c r="O639" s="1"/>
    </row>
    <row r="640" spans="2:15" x14ac:dyDescent="0.25">
      <c r="B640" s="43" t="str">
        <f>_xlfn.IFNA(INDEX(Data!$B:$B,MATCH(Table1[[#This Row],[Desa/Kelurahan]],Data!$C:$C,0)),"")</f>
        <v>NYUATAN</v>
      </c>
      <c r="C640" s="1" t="s">
        <v>254</v>
      </c>
      <c r="D640" s="2" t="s">
        <v>75</v>
      </c>
      <c r="E640" s="2" t="s">
        <v>70</v>
      </c>
      <c r="F640" s="2" t="s">
        <v>93</v>
      </c>
      <c r="G640" s="2" t="s">
        <v>72</v>
      </c>
      <c r="H640" s="2" t="s">
        <v>310</v>
      </c>
      <c r="J640" s="51">
        <v>45098</v>
      </c>
      <c r="K640" s="36">
        <f>IF(Table1[[#This Row],[Tanggal]]="","",YEAR(Table1[[#This Row],[Tanggal]]))</f>
        <v>2023</v>
      </c>
      <c r="L640" s="36">
        <f>IF(Table1[[#This Row],[Tanggal]]="","",YEAR(Table1[[#This Row],[Tanggal]]))</f>
        <v>2023</v>
      </c>
      <c r="M640" s="37" t="str">
        <f>_xlfn.IFNA(INDEX(Data!$D:$D,MATCH(Table1[[#This Row],[Entry Type]],Data!$E:$E,0)),"")</f>
        <v>Coverage</v>
      </c>
      <c r="N640" s="50" t="str">
        <f>IF(Table1[[#This Row],[Tanggal]]="","","Jaringan")</f>
        <v>Jaringan</v>
      </c>
      <c r="O640" s="1"/>
    </row>
    <row r="641" spans="2:15" x14ac:dyDescent="0.25">
      <c r="B641" s="43" t="str">
        <f>_xlfn.IFNA(INDEX(Data!$B:$B,MATCH(Table1[[#This Row],[Desa/Kelurahan]],Data!$C:$C,0)),"")</f>
        <v>TERING</v>
      </c>
      <c r="C641" s="1" t="s">
        <v>290</v>
      </c>
      <c r="D641" s="2" t="s">
        <v>75</v>
      </c>
      <c r="E641" s="2" t="s">
        <v>70</v>
      </c>
      <c r="F641" s="2" t="s">
        <v>71</v>
      </c>
      <c r="G641" s="2" t="s">
        <v>72</v>
      </c>
      <c r="H641" s="2" t="s">
        <v>310</v>
      </c>
      <c r="J641" s="51">
        <v>45098</v>
      </c>
      <c r="K641" s="36">
        <f>IF(Table1[[#This Row],[Tanggal]]="","",YEAR(Table1[[#This Row],[Tanggal]]))</f>
        <v>2023</v>
      </c>
      <c r="L641" s="36">
        <f>IF(Table1[[#This Row],[Tanggal]]="","",YEAR(Table1[[#This Row],[Tanggal]]))</f>
        <v>2023</v>
      </c>
      <c r="M641" s="37" t="str">
        <f>_xlfn.IFNA(INDEX(Data!$D:$D,MATCH(Table1[[#This Row],[Entry Type]],Data!$E:$E,0)),"")</f>
        <v>Coverage</v>
      </c>
      <c r="N641" s="50" t="str">
        <f>IF(Table1[[#This Row],[Tanggal]]="","","Jaringan")</f>
        <v>Jaringan</v>
      </c>
      <c r="O641" s="1"/>
    </row>
    <row r="642" spans="2:15" x14ac:dyDescent="0.25">
      <c r="B642" s="43" t="str">
        <f>_xlfn.IFNA(INDEX(Data!$B:$B,MATCH(Table1[[#This Row],[Desa/Kelurahan]],Data!$C:$C,0)),"")</f>
        <v>TERING</v>
      </c>
      <c r="C642" s="1" t="s">
        <v>288</v>
      </c>
      <c r="D642" s="2" t="s">
        <v>75</v>
      </c>
      <c r="E642" s="2" t="s">
        <v>85</v>
      </c>
      <c r="F642" s="2" t="s">
        <v>312</v>
      </c>
      <c r="G642" s="2" t="s">
        <v>72</v>
      </c>
      <c r="H642" s="2" t="s">
        <v>310</v>
      </c>
      <c r="J642" s="51">
        <v>45098</v>
      </c>
      <c r="K642" s="36">
        <f>IF(Table1[[#This Row],[Tanggal]]="","",YEAR(Table1[[#This Row],[Tanggal]]))</f>
        <v>2023</v>
      </c>
      <c r="L642" s="36">
        <f>IF(Table1[[#This Row],[Tanggal]]="","",YEAR(Table1[[#This Row],[Tanggal]]))</f>
        <v>2023</v>
      </c>
      <c r="M642" s="37" t="str">
        <f>_xlfn.IFNA(INDEX(Data!$D:$D,MATCH(Table1[[#This Row],[Entry Type]],Data!$E:$E,0)),"")</f>
        <v>Lemah</v>
      </c>
      <c r="N642" s="50" t="str">
        <f>IF(Table1[[#This Row],[Tanggal]]="","","Jaringan")</f>
        <v>Jaringan</v>
      </c>
      <c r="O642" s="1"/>
    </row>
    <row r="643" spans="2:15" x14ac:dyDescent="0.25">
      <c r="B643" s="43" t="str">
        <f>_xlfn.IFNA(INDEX(Data!$B:$B,MATCH(Table1[[#This Row],[Desa/Kelurahan]],Data!$C:$C,0)),"")</f>
        <v>TERING</v>
      </c>
      <c r="C643" s="1" t="s">
        <v>296</v>
      </c>
      <c r="D643" s="2" t="s">
        <v>75</v>
      </c>
      <c r="E643" s="2" t="s">
        <v>70</v>
      </c>
      <c r="F643" s="2" t="s">
        <v>86</v>
      </c>
      <c r="G643" s="2" t="s">
        <v>72</v>
      </c>
      <c r="H643" s="2" t="s">
        <v>310</v>
      </c>
      <c r="J643" s="51">
        <v>45098</v>
      </c>
      <c r="K643" s="36">
        <f>IF(Table1[[#This Row],[Tanggal]]="","",YEAR(Table1[[#This Row],[Tanggal]]))</f>
        <v>2023</v>
      </c>
      <c r="L643" s="36">
        <f>IF(Table1[[#This Row],[Tanggal]]="","",YEAR(Table1[[#This Row],[Tanggal]]))</f>
        <v>2023</v>
      </c>
      <c r="M643" s="37" t="str">
        <f>_xlfn.IFNA(INDEX(Data!$D:$D,MATCH(Table1[[#This Row],[Entry Type]],Data!$E:$E,0)),"")</f>
        <v>Coverage</v>
      </c>
      <c r="N643" s="50" t="str">
        <f>IF(Table1[[#This Row],[Tanggal]]="","","Jaringan")</f>
        <v>Jaringan</v>
      </c>
      <c r="O643" s="1"/>
    </row>
    <row r="644" spans="2:15" x14ac:dyDescent="0.25">
      <c r="B644" s="43" t="str">
        <f>_xlfn.IFNA(INDEX(Data!$B:$B,MATCH(Table1[[#This Row],[Desa/Kelurahan]],Data!$C:$C,0)),"")</f>
        <v>TERING</v>
      </c>
      <c r="C644" s="1" t="s">
        <v>294</v>
      </c>
      <c r="D644" s="2" t="s">
        <v>75</v>
      </c>
      <c r="E644" s="2" t="s">
        <v>70</v>
      </c>
      <c r="F644" s="2" t="s">
        <v>312</v>
      </c>
      <c r="G644" s="2" t="s">
        <v>72</v>
      </c>
      <c r="H644" s="2" t="s">
        <v>310</v>
      </c>
      <c r="J644" s="51">
        <v>45098</v>
      </c>
      <c r="K644" s="36">
        <f>IF(Table1[[#This Row],[Tanggal]]="","",YEAR(Table1[[#This Row],[Tanggal]]))</f>
        <v>2023</v>
      </c>
      <c r="L644" s="36">
        <f>IF(Table1[[#This Row],[Tanggal]]="","",YEAR(Table1[[#This Row],[Tanggal]]))</f>
        <v>2023</v>
      </c>
      <c r="M644" s="37" t="str">
        <f>_xlfn.IFNA(INDEX(Data!$D:$D,MATCH(Table1[[#This Row],[Entry Type]],Data!$E:$E,0)),"")</f>
        <v>Coverage</v>
      </c>
      <c r="N644" s="50" t="str">
        <f>IF(Table1[[#This Row],[Tanggal]]="","","Jaringan")</f>
        <v>Jaringan</v>
      </c>
      <c r="O644" s="1"/>
    </row>
    <row r="645" spans="2:15" ht="30" x14ac:dyDescent="0.25">
      <c r="B645" s="43" t="str">
        <f>_xlfn.IFNA(INDEX(Data!$B:$B,MATCH(Table1[[#This Row],[Desa/Kelurahan]],Data!$C:$C,0)),"")</f>
        <v>TERING</v>
      </c>
      <c r="C645" s="1" t="s">
        <v>292</v>
      </c>
      <c r="D645" s="2" t="s">
        <v>75</v>
      </c>
      <c r="E645" s="2" t="s">
        <v>85</v>
      </c>
      <c r="F645" s="2"/>
      <c r="G645" s="2" t="s">
        <v>80</v>
      </c>
      <c r="H645" s="2" t="s">
        <v>313</v>
      </c>
      <c r="J645" s="51">
        <v>45098</v>
      </c>
      <c r="K645" s="36">
        <f>IF(Table1[[#This Row],[Tanggal]]="","",YEAR(Table1[[#This Row],[Tanggal]]))</f>
        <v>2023</v>
      </c>
      <c r="L645" s="36">
        <f>IF(Table1[[#This Row],[Tanggal]]="","",YEAR(Table1[[#This Row],[Tanggal]]))</f>
        <v>2023</v>
      </c>
      <c r="M645" s="37" t="str">
        <f>_xlfn.IFNA(INDEX(Data!$D:$D,MATCH(Table1[[#This Row],[Entry Type]],Data!$E:$E,0)),"")</f>
        <v>Lemah</v>
      </c>
      <c r="N645" s="50" t="str">
        <f>IF(Table1[[#This Row],[Tanggal]]="","","Jaringan")</f>
        <v>Jaringan</v>
      </c>
      <c r="O645" s="1"/>
    </row>
    <row r="646" spans="2:15" x14ac:dyDescent="0.25">
      <c r="B646" s="43" t="str">
        <f>_xlfn.IFNA(INDEX(Data!$B:$B,MATCH(Table1[[#This Row],[Desa/Kelurahan]],Data!$C:$C,0)),"")</f>
        <v>TERING</v>
      </c>
      <c r="C646" s="1" t="s">
        <v>285</v>
      </c>
      <c r="D646" s="2" t="s">
        <v>75</v>
      </c>
      <c r="E646" s="2" t="s">
        <v>85</v>
      </c>
      <c r="F646" s="2"/>
      <c r="G646" s="2" t="s">
        <v>80</v>
      </c>
      <c r="H646" s="2" t="s">
        <v>310</v>
      </c>
      <c r="J646" s="51">
        <v>45098</v>
      </c>
      <c r="K646" s="36">
        <f>IF(Table1[[#This Row],[Tanggal]]="","",YEAR(Table1[[#This Row],[Tanggal]]))</f>
        <v>2023</v>
      </c>
      <c r="L646" s="36">
        <f>IF(Table1[[#This Row],[Tanggal]]="","",YEAR(Table1[[#This Row],[Tanggal]]))</f>
        <v>2023</v>
      </c>
      <c r="M646" s="37" t="str">
        <f>_xlfn.IFNA(INDEX(Data!$D:$D,MATCH(Table1[[#This Row],[Entry Type]],Data!$E:$E,0)),"")</f>
        <v>Lemah</v>
      </c>
      <c r="N646" s="50" t="str">
        <f>IF(Table1[[#This Row],[Tanggal]]="","","Jaringan")</f>
        <v>Jaringan</v>
      </c>
      <c r="O646" s="1"/>
    </row>
    <row r="647" spans="2:15" x14ac:dyDescent="0.25">
      <c r="B647" s="43" t="str">
        <f>_xlfn.IFNA(INDEX(Data!$B:$B,MATCH(Table1[[#This Row],[Desa/Kelurahan]],Data!$C:$C,0)),"")</f>
        <v>TERING</v>
      </c>
      <c r="C647" s="1" t="s">
        <v>287</v>
      </c>
      <c r="D647" s="2" t="s">
        <v>75</v>
      </c>
      <c r="E647" s="2" t="s">
        <v>70</v>
      </c>
      <c r="F647" s="2" t="s">
        <v>71</v>
      </c>
      <c r="G647" s="2" t="s">
        <v>72</v>
      </c>
      <c r="H647" s="2" t="s">
        <v>310</v>
      </c>
      <c r="J647" s="51">
        <v>45098</v>
      </c>
      <c r="K647" s="36">
        <f>IF(Table1[[#This Row],[Tanggal]]="","",YEAR(Table1[[#This Row],[Tanggal]]))</f>
        <v>2023</v>
      </c>
      <c r="L647" s="36">
        <f>IF(Table1[[#This Row],[Tanggal]]="","",YEAR(Table1[[#This Row],[Tanggal]]))</f>
        <v>2023</v>
      </c>
      <c r="M647" s="37" t="str">
        <f>_xlfn.IFNA(INDEX(Data!$D:$D,MATCH(Table1[[#This Row],[Entry Type]],Data!$E:$E,0)),"")</f>
        <v>Coverage</v>
      </c>
      <c r="N647" s="50" t="str">
        <f>IF(Table1[[#This Row],[Tanggal]]="","","Jaringan")</f>
        <v>Jaringan</v>
      </c>
      <c r="O647" s="1"/>
    </row>
    <row r="648" spans="2:15" x14ac:dyDescent="0.25">
      <c r="B648" s="43" t="str">
        <f>_xlfn.IFNA(INDEX(Data!$B:$B,MATCH(Table1[[#This Row],[Desa/Kelurahan]],Data!$C:$C,0)),"")</f>
        <v>TERING</v>
      </c>
      <c r="C648" s="1" t="s">
        <v>286</v>
      </c>
      <c r="D648" s="2" t="s">
        <v>75</v>
      </c>
      <c r="E648" s="2" t="s">
        <v>70</v>
      </c>
      <c r="F648" s="2" t="s">
        <v>71</v>
      </c>
      <c r="G648" s="2" t="s">
        <v>72</v>
      </c>
      <c r="H648" s="2" t="s">
        <v>310</v>
      </c>
      <c r="J648" s="51">
        <v>45098</v>
      </c>
      <c r="K648" s="36">
        <f>IF(Table1[[#This Row],[Tanggal]]="","",YEAR(Table1[[#This Row],[Tanggal]]))</f>
        <v>2023</v>
      </c>
      <c r="L648" s="36">
        <f>IF(Table1[[#This Row],[Tanggal]]="","",YEAR(Table1[[#This Row],[Tanggal]]))</f>
        <v>2023</v>
      </c>
      <c r="M648" s="37" t="str">
        <f>_xlfn.IFNA(INDEX(Data!$D:$D,MATCH(Table1[[#This Row],[Entry Type]],Data!$E:$E,0)),"")</f>
        <v>Coverage</v>
      </c>
      <c r="N648" s="50" t="str">
        <f>IF(Table1[[#This Row],[Tanggal]]="","","Jaringan")</f>
        <v>Jaringan</v>
      </c>
      <c r="O648" s="1"/>
    </row>
    <row r="649" spans="2:15" ht="30" x14ac:dyDescent="0.25">
      <c r="B649" s="43" t="str">
        <f>_xlfn.IFNA(INDEX(Data!$B:$B,MATCH(Table1[[#This Row],[Desa/Kelurahan]],Data!$C:$C,0)),"")</f>
        <v>TERING</v>
      </c>
      <c r="C649" s="1" t="s">
        <v>298</v>
      </c>
      <c r="D649" s="2" t="s">
        <v>75</v>
      </c>
      <c r="E649" s="2" t="s">
        <v>70</v>
      </c>
      <c r="F649" s="2"/>
      <c r="G649" s="2" t="s">
        <v>80</v>
      </c>
      <c r="H649" s="2" t="s">
        <v>313</v>
      </c>
      <c r="J649" s="51">
        <v>45098</v>
      </c>
      <c r="K649" s="36">
        <f>IF(Table1[[#This Row],[Tanggal]]="","",YEAR(Table1[[#This Row],[Tanggal]]))</f>
        <v>2023</v>
      </c>
      <c r="L649" s="36">
        <f>IF(Table1[[#This Row],[Tanggal]]="","",YEAR(Table1[[#This Row],[Tanggal]]))</f>
        <v>2023</v>
      </c>
      <c r="M649" s="37" t="str">
        <f>_xlfn.IFNA(INDEX(Data!$D:$D,MATCH(Table1[[#This Row],[Entry Type]],Data!$E:$E,0)),"")</f>
        <v>Coverage</v>
      </c>
      <c r="N649" s="50" t="str">
        <f>IF(Table1[[#This Row],[Tanggal]]="","","Jaringan")</f>
        <v>Jaringan</v>
      </c>
      <c r="O649" s="1"/>
    </row>
    <row r="650" spans="2:15" ht="30" x14ac:dyDescent="0.25">
      <c r="B650" s="43" t="str">
        <f>_xlfn.IFNA(INDEX(Data!$B:$B,MATCH(Table1[[#This Row],[Desa/Kelurahan]],Data!$C:$C,0)),"")</f>
        <v>TERING</v>
      </c>
      <c r="C650" s="1" t="s">
        <v>299</v>
      </c>
      <c r="D650" s="2" t="s">
        <v>75</v>
      </c>
      <c r="E650" s="2" t="s">
        <v>70</v>
      </c>
      <c r="F650" s="2"/>
      <c r="G650" s="2" t="s">
        <v>80</v>
      </c>
      <c r="H650" s="2" t="s">
        <v>313</v>
      </c>
      <c r="J650" s="51">
        <v>45098</v>
      </c>
      <c r="K650" s="36">
        <f>IF(Table1[[#This Row],[Tanggal]]="","",YEAR(Table1[[#This Row],[Tanggal]]))</f>
        <v>2023</v>
      </c>
      <c r="L650" s="36">
        <f>IF(Table1[[#This Row],[Tanggal]]="","",YEAR(Table1[[#This Row],[Tanggal]]))</f>
        <v>2023</v>
      </c>
      <c r="M650" s="37" t="str">
        <f>_xlfn.IFNA(INDEX(Data!$D:$D,MATCH(Table1[[#This Row],[Entry Type]],Data!$E:$E,0)),"")</f>
        <v>Coverage</v>
      </c>
      <c r="N650" s="50" t="str">
        <f>IF(Table1[[#This Row],[Tanggal]]="","","Jaringan")</f>
        <v>Jaringan</v>
      </c>
      <c r="O650" s="1"/>
    </row>
    <row r="651" spans="2:15" x14ac:dyDescent="0.25">
      <c r="B651" s="43" t="str">
        <f>_xlfn.IFNA(INDEX(Data!$B:$B,MATCH(Table1[[#This Row],[Desa/Kelurahan]],Data!$C:$C,0)),"")</f>
        <v>TERING</v>
      </c>
      <c r="C651" s="1" t="s">
        <v>289</v>
      </c>
      <c r="D651" s="2" t="s">
        <v>75</v>
      </c>
      <c r="E651" s="2" t="s">
        <v>70</v>
      </c>
      <c r="F651" s="2" t="s">
        <v>312</v>
      </c>
      <c r="G651" s="2" t="s">
        <v>72</v>
      </c>
      <c r="H651" s="2" t="s">
        <v>310</v>
      </c>
      <c r="J651" s="51">
        <v>45098</v>
      </c>
      <c r="K651" s="36">
        <f>IF(Table1[[#This Row],[Tanggal]]="","",YEAR(Table1[[#This Row],[Tanggal]]))</f>
        <v>2023</v>
      </c>
      <c r="L651" s="36">
        <f>IF(Table1[[#This Row],[Tanggal]]="","",YEAR(Table1[[#This Row],[Tanggal]]))</f>
        <v>2023</v>
      </c>
      <c r="M651" s="37" t="str">
        <f>_xlfn.IFNA(INDEX(Data!$D:$D,MATCH(Table1[[#This Row],[Entry Type]],Data!$E:$E,0)),"")</f>
        <v>Coverage</v>
      </c>
      <c r="N651" s="50" t="str">
        <f>IF(Table1[[#This Row],[Tanggal]]="","","Jaringan")</f>
        <v>Jaringan</v>
      </c>
      <c r="O651" s="1"/>
    </row>
    <row r="652" spans="2:15" ht="30" x14ac:dyDescent="0.25">
      <c r="B652" s="43" t="str">
        <f>_xlfn.IFNA(INDEX(Data!$B:$B,MATCH(Table1[[#This Row],[Desa/Kelurahan]],Data!$C:$C,0)),"")</f>
        <v>TERING</v>
      </c>
      <c r="C652" s="1" t="s">
        <v>297</v>
      </c>
      <c r="D652" s="2" t="s">
        <v>92</v>
      </c>
      <c r="E652" s="2" t="s">
        <v>92</v>
      </c>
      <c r="F652" s="2"/>
      <c r="G652" s="2" t="s">
        <v>80</v>
      </c>
      <c r="H652" s="2" t="s">
        <v>313</v>
      </c>
      <c r="J652" s="51">
        <v>45098</v>
      </c>
      <c r="K652" s="36">
        <f>IF(Table1[[#This Row],[Tanggal]]="","",YEAR(Table1[[#This Row],[Tanggal]]))</f>
        <v>2023</v>
      </c>
      <c r="L652" s="36">
        <f>IF(Table1[[#This Row],[Tanggal]]="","",YEAR(Table1[[#This Row],[Tanggal]]))</f>
        <v>2023</v>
      </c>
      <c r="M652" s="37" t="str">
        <f>_xlfn.IFNA(INDEX(Data!$D:$D,MATCH(Table1[[#This Row],[Entry Type]],Data!$E:$E,0)),"")</f>
        <v>Blankspot</v>
      </c>
      <c r="N652" s="50" t="str">
        <f>IF(Table1[[#This Row],[Tanggal]]="","","Jaringan")</f>
        <v>Jaringan</v>
      </c>
      <c r="O652" s="1"/>
    </row>
    <row r="653" spans="2:15" x14ac:dyDescent="0.25">
      <c r="B653" s="43" t="str">
        <f>_xlfn.IFNA(INDEX(Data!$B:$B,MATCH(Table1[[#This Row],[Desa/Kelurahan]],Data!$C:$C,0)),"")</f>
        <v>TERING</v>
      </c>
      <c r="C653" s="1" t="s">
        <v>291</v>
      </c>
      <c r="D653" s="2" t="s">
        <v>75</v>
      </c>
      <c r="E653" s="2" t="s">
        <v>70</v>
      </c>
      <c r="F653" s="2" t="s">
        <v>71</v>
      </c>
      <c r="G653" s="2" t="s">
        <v>72</v>
      </c>
      <c r="H653" s="2" t="s">
        <v>310</v>
      </c>
      <c r="J653" s="51">
        <v>45098</v>
      </c>
      <c r="K653" s="36">
        <f>IF(Table1[[#This Row],[Tanggal]]="","",YEAR(Table1[[#This Row],[Tanggal]]))</f>
        <v>2023</v>
      </c>
      <c r="L653" s="36">
        <f>IF(Table1[[#This Row],[Tanggal]]="","",YEAR(Table1[[#This Row],[Tanggal]]))</f>
        <v>2023</v>
      </c>
      <c r="M653" s="37" t="str">
        <f>_xlfn.IFNA(INDEX(Data!$D:$D,MATCH(Table1[[#This Row],[Entry Type]],Data!$E:$E,0)),"")</f>
        <v>Coverage</v>
      </c>
      <c r="N653" s="50" t="str">
        <f>IF(Table1[[#This Row],[Tanggal]]="","","Jaringan")</f>
        <v>Jaringan</v>
      </c>
      <c r="O653" s="1"/>
    </row>
    <row r="654" spans="2:15" ht="30" x14ac:dyDescent="0.25">
      <c r="B654" s="43" t="str">
        <f>_xlfn.IFNA(INDEX(Data!$B:$B,MATCH(Table1[[#This Row],[Desa/Kelurahan]],Data!$C:$C,0)),"")</f>
        <v>TERING</v>
      </c>
      <c r="C654" s="1" t="s">
        <v>293</v>
      </c>
      <c r="D654" s="2" t="s">
        <v>75</v>
      </c>
      <c r="E654" s="2" t="s">
        <v>70</v>
      </c>
      <c r="F654" s="2" t="s">
        <v>71</v>
      </c>
      <c r="G654" s="2" t="s">
        <v>80</v>
      </c>
      <c r="H654" s="2" t="s">
        <v>313</v>
      </c>
      <c r="J654" s="51">
        <v>45098</v>
      </c>
      <c r="K654" s="36">
        <f>IF(Table1[[#This Row],[Tanggal]]="","",YEAR(Table1[[#This Row],[Tanggal]]))</f>
        <v>2023</v>
      </c>
      <c r="L654" s="36">
        <f>IF(Table1[[#This Row],[Tanggal]]="","",YEAR(Table1[[#This Row],[Tanggal]]))</f>
        <v>2023</v>
      </c>
      <c r="M654" s="37" t="str">
        <f>_xlfn.IFNA(INDEX(Data!$D:$D,MATCH(Table1[[#This Row],[Entry Type]],Data!$E:$E,0)),"")</f>
        <v>Coverage</v>
      </c>
      <c r="N654" s="50" t="str">
        <f>IF(Table1[[#This Row],[Tanggal]]="","","Jaringan")</f>
        <v>Jaringan</v>
      </c>
      <c r="O654" s="1"/>
    </row>
    <row r="655" spans="2:15" ht="30" x14ac:dyDescent="0.25">
      <c r="B655" s="43" t="str">
        <f>_xlfn.IFNA(INDEX(Data!$B:$B,MATCH(Table1[[#This Row],[Desa/Kelurahan]],Data!$C:$C,0)),"")</f>
        <v>TERING</v>
      </c>
      <c r="C655" s="1" t="s">
        <v>295</v>
      </c>
      <c r="D655" s="2" t="s">
        <v>75</v>
      </c>
      <c r="E655" s="2" t="s">
        <v>70</v>
      </c>
      <c r="F655" s="2"/>
      <c r="G655" s="2" t="s">
        <v>80</v>
      </c>
      <c r="H655" s="2" t="s">
        <v>313</v>
      </c>
      <c r="J655" s="51">
        <v>45098</v>
      </c>
      <c r="K655" s="36">
        <f>IF(Table1[[#This Row],[Tanggal]]="","",YEAR(Table1[[#This Row],[Tanggal]]))</f>
        <v>2023</v>
      </c>
      <c r="L655" s="36">
        <f>IF(Table1[[#This Row],[Tanggal]]="","",YEAR(Table1[[#This Row],[Tanggal]]))</f>
        <v>2023</v>
      </c>
      <c r="M655" s="37" t="str">
        <f>_xlfn.IFNA(INDEX(Data!$D:$D,MATCH(Table1[[#This Row],[Entry Type]],Data!$E:$E,0)),"")</f>
        <v>Coverage</v>
      </c>
      <c r="N655" s="50" t="str">
        <f>IF(Table1[[#This Row],[Tanggal]]="","","Jaringan")</f>
        <v>Jaringan</v>
      </c>
      <c r="O655" s="1"/>
    </row>
    <row r="656" spans="2:15" x14ac:dyDescent="0.25">
      <c r="B656" s="43" t="str">
        <f>_xlfn.IFNA(INDEX(Data!$B:$B,MATCH(Table1[[#This Row],[Desa/Kelurahan]],Data!$C:$C,0)),"")</f>
        <v>LONG IRAM</v>
      </c>
      <c r="C656" s="1" t="s">
        <v>203</v>
      </c>
      <c r="D656" s="2" t="s">
        <v>75</v>
      </c>
      <c r="E656" s="2" t="s">
        <v>70</v>
      </c>
      <c r="F656" s="2" t="s">
        <v>312</v>
      </c>
      <c r="G656" s="2" t="s">
        <v>72</v>
      </c>
      <c r="H656" s="2" t="s">
        <v>310</v>
      </c>
      <c r="J656" s="51">
        <v>45098</v>
      </c>
      <c r="K656" s="36">
        <f>IF(Table1[[#This Row],[Tanggal]]="","",YEAR(Table1[[#This Row],[Tanggal]]))</f>
        <v>2023</v>
      </c>
      <c r="L656" s="36">
        <f>IF(Table1[[#This Row],[Tanggal]]="","",YEAR(Table1[[#This Row],[Tanggal]]))</f>
        <v>2023</v>
      </c>
      <c r="M656" s="37" t="str">
        <f>_xlfn.IFNA(INDEX(Data!$D:$D,MATCH(Table1[[#This Row],[Entry Type]],Data!$E:$E,0)),"")</f>
        <v>Coverage</v>
      </c>
      <c r="N656" s="50" t="str">
        <f>IF(Table1[[#This Row],[Tanggal]]="","","Jaringan")</f>
        <v>Jaringan</v>
      </c>
      <c r="O656" s="1"/>
    </row>
    <row r="657" spans="2:15" ht="30" x14ac:dyDescent="0.25">
      <c r="B657" s="43" t="str">
        <f>_xlfn.IFNA(INDEX(Data!$B:$B,MATCH(Table1[[#This Row],[Desa/Kelurahan]],Data!$C:$C,0)),"")</f>
        <v>LONG IRAM</v>
      </c>
      <c r="C657" s="1" t="s">
        <v>196</v>
      </c>
      <c r="D657" s="2" t="s">
        <v>92</v>
      </c>
      <c r="E657" s="2" t="s">
        <v>92</v>
      </c>
      <c r="F657" s="2"/>
      <c r="G657" s="2" t="s">
        <v>80</v>
      </c>
      <c r="H657" s="2" t="s">
        <v>313</v>
      </c>
      <c r="J657" s="51">
        <v>45098</v>
      </c>
      <c r="K657" s="36">
        <f>IF(Table1[[#This Row],[Tanggal]]="","",YEAR(Table1[[#This Row],[Tanggal]]))</f>
        <v>2023</v>
      </c>
      <c r="L657" s="36">
        <f>IF(Table1[[#This Row],[Tanggal]]="","",YEAR(Table1[[#This Row],[Tanggal]]))</f>
        <v>2023</v>
      </c>
      <c r="M657" s="37" t="str">
        <f>_xlfn.IFNA(INDEX(Data!$D:$D,MATCH(Table1[[#This Row],[Entry Type]],Data!$E:$E,0)),"")</f>
        <v>Blankspot</v>
      </c>
      <c r="N657" s="50" t="str">
        <f>IF(Table1[[#This Row],[Tanggal]]="","","Jaringan")</f>
        <v>Jaringan</v>
      </c>
      <c r="O657" s="1"/>
    </row>
    <row r="658" spans="2:15" x14ac:dyDescent="0.25">
      <c r="B658" s="43" t="str">
        <f>_xlfn.IFNA(INDEX(Data!$B:$B,MATCH(Table1[[#This Row],[Desa/Kelurahan]],Data!$C:$C,0)),"")</f>
        <v>LONG IRAM</v>
      </c>
      <c r="C658" s="1" t="s">
        <v>197</v>
      </c>
      <c r="D658" s="2" t="s">
        <v>75</v>
      </c>
      <c r="E658" s="2" t="s">
        <v>70</v>
      </c>
      <c r="F658" s="2" t="s">
        <v>86</v>
      </c>
      <c r="G658" s="2" t="s">
        <v>72</v>
      </c>
      <c r="H658" s="2" t="s">
        <v>310</v>
      </c>
      <c r="J658" s="51">
        <v>45098</v>
      </c>
      <c r="K658" s="36">
        <f>IF(Table1[[#This Row],[Tanggal]]="","",YEAR(Table1[[#This Row],[Tanggal]]))</f>
        <v>2023</v>
      </c>
      <c r="L658" s="36">
        <f>IF(Table1[[#This Row],[Tanggal]]="","",YEAR(Table1[[#This Row],[Tanggal]]))</f>
        <v>2023</v>
      </c>
      <c r="M658" s="37" t="str">
        <f>_xlfn.IFNA(INDEX(Data!$D:$D,MATCH(Table1[[#This Row],[Entry Type]],Data!$E:$E,0)),"")</f>
        <v>Coverage</v>
      </c>
      <c r="N658" s="50" t="str">
        <f>IF(Table1[[#This Row],[Tanggal]]="","","Jaringan")</f>
        <v>Jaringan</v>
      </c>
      <c r="O658" s="1"/>
    </row>
    <row r="659" spans="2:15" x14ac:dyDescent="0.25">
      <c r="B659" s="43" t="str">
        <f>_xlfn.IFNA(INDEX(Data!$B:$B,MATCH(Table1[[#This Row],[Desa/Kelurahan]],Data!$C:$C,0)),"")</f>
        <v>LONG IRAM</v>
      </c>
      <c r="C659" s="1" t="s">
        <v>204</v>
      </c>
      <c r="D659" s="2" t="s">
        <v>92</v>
      </c>
      <c r="E659" s="2" t="s">
        <v>92</v>
      </c>
      <c r="F659" s="2" t="s">
        <v>86</v>
      </c>
      <c r="G659" s="2" t="s">
        <v>72</v>
      </c>
      <c r="H659" s="2" t="s">
        <v>310</v>
      </c>
      <c r="J659" s="51">
        <v>45098</v>
      </c>
      <c r="K659" s="36">
        <f>IF(Table1[[#This Row],[Tanggal]]="","",YEAR(Table1[[#This Row],[Tanggal]]))</f>
        <v>2023</v>
      </c>
      <c r="L659" s="36">
        <f>IF(Table1[[#This Row],[Tanggal]]="","",YEAR(Table1[[#This Row],[Tanggal]]))</f>
        <v>2023</v>
      </c>
      <c r="M659" s="37" t="str">
        <f>_xlfn.IFNA(INDEX(Data!$D:$D,MATCH(Table1[[#This Row],[Entry Type]],Data!$E:$E,0)),"")</f>
        <v>Blankspot</v>
      </c>
      <c r="N659" s="50" t="str">
        <f>IF(Table1[[#This Row],[Tanggal]]="","","Jaringan")</f>
        <v>Jaringan</v>
      </c>
      <c r="O659" s="1"/>
    </row>
    <row r="660" spans="2:15" ht="30" x14ac:dyDescent="0.25">
      <c r="B660" s="43" t="str">
        <f>_xlfn.IFNA(INDEX(Data!$B:$B,MATCH(Table1[[#This Row],[Desa/Kelurahan]],Data!$C:$C,0)),"")</f>
        <v>LONG IRAM</v>
      </c>
      <c r="C660" s="1" t="s">
        <v>201</v>
      </c>
      <c r="D660" s="2" t="s">
        <v>75</v>
      </c>
      <c r="E660" s="2" t="s">
        <v>70</v>
      </c>
      <c r="F660" s="2"/>
      <c r="G660" s="2" t="s">
        <v>80</v>
      </c>
      <c r="H660" s="2" t="s">
        <v>313</v>
      </c>
      <c r="J660" s="51">
        <v>45098</v>
      </c>
      <c r="K660" s="36">
        <f>IF(Table1[[#This Row],[Tanggal]]="","",YEAR(Table1[[#This Row],[Tanggal]]))</f>
        <v>2023</v>
      </c>
      <c r="L660" s="36">
        <f>IF(Table1[[#This Row],[Tanggal]]="","",YEAR(Table1[[#This Row],[Tanggal]]))</f>
        <v>2023</v>
      </c>
      <c r="M660" s="37" t="str">
        <f>_xlfn.IFNA(INDEX(Data!$D:$D,MATCH(Table1[[#This Row],[Entry Type]],Data!$E:$E,0)),"")</f>
        <v>Coverage</v>
      </c>
      <c r="N660" s="50" t="str">
        <f>IF(Table1[[#This Row],[Tanggal]]="","","Jaringan")</f>
        <v>Jaringan</v>
      </c>
      <c r="O660" s="1"/>
    </row>
    <row r="661" spans="2:15" ht="30" x14ac:dyDescent="0.25">
      <c r="B661" s="43" t="str">
        <f>_xlfn.IFNA(INDEX(Data!$B:$B,MATCH(Table1[[#This Row],[Desa/Kelurahan]],Data!$C:$C,0)),"")</f>
        <v>LONG IRAM</v>
      </c>
      <c r="C661" s="1" t="s">
        <v>200</v>
      </c>
      <c r="D661" s="2" t="s">
        <v>75</v>
      </c>
      <c r="E661" s="2" t="s">
        <v>70</v>
      </c>
      <c r="F661" s="2"/>
      <c r="G661" s="2" t="s">
        <v>80</v>
      </c>
      <c r="H661" s="2" t="s">
        <v>313</v>
      </c>
      <c r="J661" s="51">
        <v>45098</v>
      </c>
      <c r="K661" s="36">
        <f>IF(Table1[[#This Row],[Tanggal]]="","",YEAR(Table1[[#This Row],[Tanggal]]))</f>
        <v>2023</v>
      </c>
      <c r="L661" s="36">
        <f>IF(Table1[[#This Row],[Tanggal]]="","",YEAR(Table1[[#This Row],[Tanggal]]))</f>
        <v>2023</v>
      </c>
      <c r="M661" s="37" t="str">
        <f>_xlfn.IFNA(INDEX(Data!$D:$D,MATCH(Table1[[#This Row],[Entry Type]],Data!$E:$E,0)),"")</f>
        <v>Coverage</v>
      </c>
      <c r="N661" s="50" t="str">
        <f>IF(Table1[[#This Row],[Tanggal]]="","","Jaringan")</f>
        <v>Jaringan</v>
      </c>
      <c r="O661" s="1"/>
    </row>
    <row r="662" spans="2:15" x14ac:dyDescent="0.25">
      <c r="B662" s="43" t="str">
        <f>_xlfn.IFNA(INDEX(Data!$B:$B,MATCH(Table1[[#This Row],[Desa/Kelurahan]],Data!$C:$C,0)),"")</f>
        <v>LONG IRAM</v>
      </c>
      <c r="C662" s="1" t="s">
        <v>195</v>
      </c>
      <c r="D662" s="2" t="s">
        <v>75</v>
      </c>
      <c r="E662" s="2" t="s">
        <v>70</v>
      </c>
      <c r="F662" s="2" t="s">
        <v>312</v>
      </c>
      <c r="G662" s="2" t="s">
        <v>72</v>
      </c>
      <c r="H662" s="2" t="s">
        <v>310</v>
      </c>
      <c r="J662" s="51">
        <v>45098</v>
      </c>
      <c r="K662" s="36">
        <f>IF(Table1[[#This Row],[Tanggal]]="","",YEAR(Table1[[#This Row],[Tanggal]]))</f>
        <v>2023</v>
      </c>
      <c r="L662" s="36">
        <f>IF(Table1[[#This Row],[Tanggal]]="","",YEAR(Table1[[#This Row],[Tanggal]]))</f>
        <v>2023</v>
      </c>
      <c r="M662" s="37" t="str">
        <f>_xlfn.IFNA(INDEX(Data!$D:$D,MATCH(Table1[[#This Row],[Entry Type]],Data!$E:$E,0)),"")</f>
        <v>Coverage</v>
      </c>
      <c r="N662" s="50" t="str">
        <f>IF(Table1[[#This Row],[Tanggal]]="","","Jaringan")</f>
        <v>Jaringan</v>
      </c>
      <c r="O662" s="1"/>
    </row>
    <row r="663" spans="2:15" x14ac:dyDescent="0.25">
      <c r="B663" s="43" t="str">
        <f>_xlfn.IFNA(INDEX(Data!$B:$B,MATCH(Table1[[#This Row],[Desa/Kelurahan]],Data!$C:$C,0)),"")</f>
        <v>LONG IRAM</v>
      </c>
      <c r="C663" s="1" t="s">
        <v>202</v>
      </c>
      <c r="D663" s="2" t="s">
        <v>75</v>
      </c>
      <c r="E663" s="2" t="s">
        <v>70</v>
      </c>
      <c r="F663" s="2" t="s">
        <v>312</v>
      </c>
      <c r="G663" s="2" t="s">
        <v>72</v>
      </c>
      <c r="H663" s="2" t="s">
        <v>310</v>
      </c>
      <c r="J663" s="51">
        <v>45098</v>
      </c>
      <c r="K663" s="36">
        <f>IF(Table1[[#This Row],[Tanggal]]="","",YEAR(Table1[[#This Row],[Tanggal]]))</f>
        <v>2023</v>
      </c>
      <c r="L663" s="36">
        <f>IF(Table1[[#This Row],[Tanggal]]="","",YEAR(Table1[[#This Row],[Tanggal]]))</f>
        <v>2023</v>
      </c>
      <c r="M663" s="37" t="str">
        <f>_xlfn.IFNA(INDEX(Data!$D:$D,MATCH(Table1[[#This Row],[Entry Type]],Data!$E:$E,0)),"")</f>
        <v>Coverage</v>
      </c>
      <c r="N663" s="50" t="str">
        <f>IF(Table1[[#This Row],[Tanggal]]="","","Jaringan")</f>
        <v>Jaringan</v>
      </c>
      <c r="O663" s="1"/>
    </row>
    <row r="664" spans="2:15" x14ac:dyDescent="0.25">
      <c r="B664" s="43" t="str">
        <f>_xlfn.IFNA(INDEX(Data!$B:$B,MATCH(Table1[[#This Row],[Desa/Kelurahan]],Data!$C:$C,0)),"")</f>
        <v>LONG IRAM</v>
      </c>
      <c r="C664" s="1" t="s">
        <v>198</v>
      </c>
      <c r="D664" s="2" t="s">
        <v>75</v>
      </c>
      <c r="E664" s="2" t="s">
        <v>70</v>
      </c>
      <c r="F664" s="2" t="s">
        <v>312</v>
      </c>
      <c r="G664" s="2" t="s">
        <v>72</v>
      </c>
      <c r="H664" s="2" t="s">
        <v>310</v>
      </c>
      <c r="J664" s="51">
        <v>45098</v>
      </c>
      <c r="K664" s="36">
        <f>IF(Table1[[#This Row],[Tanggal]]="","",YEAR(Table1[[#This Row],[Tanggal]]))</f>
        <v>2023</v>
      </c>
      <c r="L664" s="36">
        <f>IF(Table1[[#This Row],[Tanggal]]="","",YEAR(Table1[[#This Row],[Tanggal]]))</f>
        <v>2023</v>
      </c>
      <c r="M664" s="37" t="str">
        <f>_xlfn.IFNA(INDEX(Data!$D:$D,MATCH(Table1[[#This Row],[Entry Type]],Data!$E:$E,0)),"")</f>
        <v>Coverage</v>
      </c>
      <c r="N664" s="50" t="str">
        <f>IF(Table1[[#This Row],[Tanggal]]="","","Jaringan")</f>
        <v>Jaringan</v>
      </c>
      <c r="O664" s="1"/>
    </row>
    <row r="665" spans="2:15" ht="30" x14ac:dyDescent="0.25">
      <c r="B665" s="43" t="str">
        <f>_xlfn.IFNA(INDEX(Data!$B:$B,MATCH(Table1[[#This Row],[Desa/Kelurahan]],Data!$C:$C,0)),"")</f>
        <v>LONG IRAM</v>
      </c>
      <c r="C665" s="1" t="s">
        <v>199</v>
      </c>
      <c r="D665" s="2" t="s">
        <v>75</v>
      </c>
      <c r="E665" s="2" t="s">
        <v>85</v>
      </c>
      <c r="F665" s="2"/>
      <c r="G665" s="2" t="s">
        <v>80</v>
      </c>
      <c r="H665" s="2" t="s">
        <v>313</v>
      </c>
      <c r="J665" s="51">
        <v>45098</v>
      </c>
      <c r="K665" s="36">
        <f>IF(Table1[[#This Row],[Tanggal]]="","",YEAR(Table1[[#This Row],[Tanggal]]))</f>
        <v>2023</v>
      </c>
      <c r="L665" s="36">
        <f>IF(Table1[[#This Row],[Tanggal]]="","",YEAR(Table1[[#This Row],[Tanggal]]))</f>
        <v>2023</v>
      </c>
      <c r="M665" s="37" t="str">
        <f>_xlfn.IFNA(INDEX(Data!$D:$D,MATCH(Table1[[#This Row],[Entry Type]],Data!$E:$E,0)),"")</f>
        <v>Lemah</v>
      </c>
      <c r="N665" s="50" t="str">
        <f>IF(Table1[[#This Row],[Tanggal]]="","","Jaringan")</f>
        <v>Jaringan</v>
      </c>
      <c r="O665" s="1"/>
    </row>
    <row r="666" spans="2:15" ht="30" x14ac:dyDescent="0.25">
      <c r="B666" s="43" t="str">
        <f>_xlfn.IFNA(INDEX(Data!$B:$B,MATCH(Table1[[#This Row],[Desa/Kelurahan]],Data!$C:$C,0)),"")</f>
        <v>LONG IRAM</v>
      </c>
      <c r="C666" s="1" t="s">
        <v>194</v>
      </c>
      <c r="D666" s="2" t="s">
        <v>92</v>
      </c>
      <c r="E666" s="2" t="s">
        <v>92</v>
      </c>
      <c r="F666" s="2"/>
      <c r="G666" s="2" t="s">
        <v>80</v>
      </c>
      <c r="H666" s="2" t="s">
        <v>313</v>
      </c>
      <c r="J666" s="51">
        <v>45098</v>
      </c>
      <c r="K666" s="36">
        <f>IF(Table1[[#This Row],[Tanggal]]="","",YEAR(Table1[[#This Row],[Tanggal]]))</f>
        <v>2023</v>
      </c>
      <c r="L666" s="36">
        <f>IF(Table1[[#This Row],[Tanggal]]="","",YEAR(Table1[[#This Row],[Tanggal]]))</f>
        <v>2023</v>
      </c>
      <c r="M666" s="37" t="str">
        <f>_xlfn.IFNA(INDEX(Data!$D:$D,MATCH(Table1[[#This Row],[Entry Type]],Data!$E:$E,0)),"")</f>
        <v>Blankspot</v>
      </c>
      <c r="N666" s="50" t="str">
        <f>IF(Table1[[#This Row],[Tanggal]]="","","Jaringan")</f>
        <v>Jaringan</v>
      </c>
      <c r="O666" s="1"/>
    </row>
    <row r="667" spans="2:15" ht="30" x14ac:dyDescent="0.25">
      <c r="B667" s="43" t="str">
        <f>_xlfn.IFNA(INDEX(Data!$B:$B,MATCH(Table1[[#This Row],[Desa/Kelurahan]],Data!$C:$C,0)),"")</f>
        <v>MOOK MANAAR BULANT</v>
      </c>
      <c r="C667" s="1" t="s">
        <v>217</v>
      </c>
      <c r="D667" s="2" t="s">
        <v>75</v>
      </c>
      <c r="E667" s="2" t="s">
        <v>85</v>
      </c>
      <c r="F667" s="2" t="s">
        <v>312</v>
      </c>
      <c r="G667" s="2" t="s">
        <v>72</v>
      </c>
      <c r="H667" s="2" t="s">
        <v>310</v>
      </c>
      <c r="J667" s="51">
        <v>45098</v>
      </c>
      <c r="K667" s="36">
        <f>IF(Table1[[#This Row],[Tanggal]]="","",YEAR(Table1[[#This Row],[Tanggal]]))</f>
        <v>2023</v>
      </c>
      <c r="L667" s="36">
        <f>IF(Table1[[#This Row],[Tanggal]]="","",YEAR(Table1[[#This Row],[Tanggal]]))</f>
        <v>2023</v>
      </c>
      <c r="M667" s="37" t="str">
        <f>_xlfn.IFNA(INDEX(Data!$D:$D,MATCH(Table1[[#This Row],[Entry Type]],Data!$E:$E,0)),"")</f>
        <v>Lemah</v>
      </c>
      <c r="N667" s="50" t="str">
        <f>IF(Table1[[#This Row],[Tanggal]]="","","Jaringan")</f>
        <v>Jaringan</v>
      </c>
      <c r="O667" s="1"/>
    </row>
    <row r="668" spans="2:15" ht="30" x14ac:dyDescent="0.25">
      <c r="B668" s="43" t="str">
        <f>_xlfn.IFNA(INDEX(Data!$B:$B,MATCH(Table1[[#This Row],[Desa/Kelurahan]],Data!$C:$C,0)),"")</f>
        <v>MOOK MANAAR BULANT</v>
      </c>
      <c r="C668" s="1" t="s">
        <v>225</v>
      </c>
      <c r="D668" s="2" t="s">
        <v>75</v>
      </c>
      <c r="E668" s="2" t="s">
        <v>70</v>
      </c>
      <c r="F668" s="2" t="s">
        <v>312</v>
      </c>
      <c r="G668" s="2" t="s">
        <v>72</v>
      </c>
      <c r="H668" s="2" t="s">
        <v>310</v>
      </c>
      <c r="J668" s="51">
        <v>45098</v>
      </c>
      <c r="K668" s="36">
        <f>IF(Table1[[#This Row],[Tanggal]]="","",YEAR(Table1[[#This Row],[Tanggal]]))</f>
        <v>2023</v>
      </c>
      <c r="L668" s="36">
        <f>IF(Table1[[#This Row],[Tanggal]]="","",YEAR(Table1[[#This Row],[Tanggal]]))</f>
        <v>2023</v>
      </c>
      <c r="M668" s="37" t="str">
        <f>_xlfn.IFNA(INDEX(Data!$D:$D,MATCH(Table1[[#This Row],[Entry Type]],Data!$E:$E,0)),"")</f>
        <v>Coverage</v>
      </c>
      <c r="N668" s="50" t="str">
        <f>IF(Table1[[#This Row],[Tanggal]]="","","Jaringan")</f>
        <v>Jaringan</v>
      </c>
      <c r="O668" s="1"/>
    </row>
    <row r="669" spans="2:15" ht="30" x14ac:dyDescent="0.25">
      <c r="B669" s="43" t="str">
        <f>_xlfn.IFNA(INDEX(Data!$B:$B,MATCH(Table1[[#This Row],[Desa/Kelurahan]],Data!$C:$C,0)),"")</f>
        <v>MOOK MANAAR BULANT</v>
      </c>
      <c r="C669" s="1" t="s">
        <v>221</v>
      </c>
      <c r="D669" s="2" t="s">
        <v>75</v>
      </c>
      <c r="E669" s="2" t="s">
        <v>85</v>
      </c>
      <c r="F669" s="2" t="s">
        <v>312</v>
      </c>
      <c r="G669" s="2" t="s">
        <v>72</v>
      </c>
      <c r="H669" s="2" t="s">
        <v>310</v>
      </c>
      <c r="J669" s="51">
        <v>45098</v>
      </c>
      <c r="K669" s="36">
        <f>IF(Table1[[#This Row],[Tanggal]]="","",YEAR(Table1[[#This Row],[Tanggal]]))</f>
        <v>2023</v>
      </c>
      <c r="L669" s="36">
        <f>IF(Table1[[#This Row],[Tanggal]]="","",YEAR(Table1[[#This Row],[Tanggal]]))</f>
        <v>2023</v>
      </c>
      <c r="M669" s="37" t="str">
        <f>_xlfn.IFNA(INDEX(Data!$D:$D,MATCH(Table1[[#This Row],[Entry Type]],Data!$E:$E,0)),"")</f>
        <v>Lemah</v>
      </c>
      <c r="N669" s="50" t="str">
        <f>IF(Table1[[#This Row],[Tanggal]]="","","Jaringan")</f>
        <v>Jaringan</v>
      </c>
      <c r="O669" s="1"/>
    </row>
    <row r="670" spans="2:15" ht="30" x14ac:dyDescent="0.25">
      <c r="B670" s="43" t="str">
        <f>_xlfn.IFNA(INDEX(Data!$B:$B,MATCH(Table1[[#This Row],[Desa/Kelurahan]],Data!$C:$C,0)),"")</f>
        <v>MOOK MANAAR BULANT</v>
      </c>
      <c r="C670" s="1" t="s">
        <v>216</v>
      </c>
      <c r="D670" s="2" t="s">
        <v>75</v>
      </c>
      <c r="E670" s="2" t="s">
        <v>85</v>
      </c>
      <c r="F670" s="2" t="s">
        <v>86</v>
      </c>
      <c r="G670" s="2" t="s">
        <v>72</v>
      </c>
      <c r="H670" s="2" t="s">
        <v>310</v>
      </c>
      <c r="J670" s="51">
        <v>45098</v>
      </c>
      <c r="K670" s="36">
        <f>IF(Table1[[#This Row],[Tanggal]]="","",YEAR(Table1[[#This Row],[Tanggal]]))</f>
        <v>2023</v>
      </c>
      <c r="L670" s="36">
        <f>IF(Table1[[#This Row],[Tanggal]]="","",YEAR(Table1[[#This Row],[Tanggal]]))</f>
        <v>2023</v>
      </c>
      <c r="M670" s="37" t="str">
        <f>_xlfn.IFNA(INDEX(Data!$D:$D,MATCH(Table1[[#This Row],[Entry Type]],Data!$E:$E,0)),"")</f>
        <v>Lemah</v>
      </c>
      <c r="N670" s="50" t="str">
        <f>IF(Table1[[#This Row],[Tanggal]]="","","Jaringan")</f>
        <v>Jaringan</v>
      </c>
      <c r="O670" s="1"/>
    </row>
    <row r="671" spans="2:15" ht="30" x14ac:dyDescent="0.25">
      <c r="B671" s="43" t="str">
        <f>_xlfn.IFNA(INDEX(Data!$B:$B,MATCH(Table1[[#This Row],[Desa/Kelurahan]],Data!$C:$C,0)),"")</f>
        <v>MOOK MANAAR BULANT</v>
      </c>
      <c r="C671" s="1" t="s">
        <v>214</v>
      </c>
      <c r="D671" s="2" t="s">
        <v>75</v>
      </c>
      <c r="E671" s="2" t="s">
        <v>70</v>
      </c>
      <c r="F671" s="2"/>
      <c r="G671" s="2" t="s">
        <v>80</v>
      </c>
      <c r="H671" s="2" t="s">
        <v>313</v>
      </c>
      <c r="J671" s="51">
        <v>45098</v>
      </c>
      <c r="K671" s="36">
        <f>IF(Table1[[#This Row],[Tanggal]]="","",YEAR(Table1[[#This Row],[Tanggal]]))</f>
        <v>2023</v>
      </c>
      <c r="L671" s="36">
        <f>IF(Table1[[#This Row],[Tanggal]]="","",YEAR(Table1[[#This Row],[Tanggal]]))</f>
        <v>2023</v>
      </c>
      <c r="M671" s="37" t="str">
        <f>_xlfn.IFNA(INDEX(Data!$D:$D,MATCH(Table1[[#This Row],[Entry Type]],Data!$E:$E,0)),"")</f>
        <v>Coverage</v>
      </c>
      <c r="N671" s="50" t="str">
        <f>IF(Table1[[#This Row],[Tanggal]]="","","Jaringan")</f>
        <v>Jaringan</v>
      </c>
      <c r="O671" s="1"/>
    </row>
    <row r="672" spans="2:15" ht="30" x14ac:dyDescent="0.25">
      <c r="B672" s="43" t="str">
        <f>_xlfn.IFNA(INDEX(Data!$B:$B,MATCH(Table1[[#This Row],[Desa/Kelurahan]],Data!$C:$C,0)),"")</f>
        <v>MOOK MANAAR BULANT</v>
      </c>
      <c r="C672" s="1" t="s">
        <v>220</v>
      </c>
      <c r="D672" s="2" t="s">
        <v>75</v>
      </c>
      <c r="E672" s="2" t="s">
        <v>85</v>
      </c>
      <c r="F672" s="2" t="s">
        <v>312</v>
      </c>
      <c r="G672" s="2" t="s">
        <v>72</v>
      </c>
      <c r="H672" s="2" t="s">
        <v>310</v>
      </c>
      <c r="J672" s="51">
        <v>45098</v>
      </c>
      <c r="K672" s="36">
        <f>IF(Table1[[#This Row],[Tanggal]]="","",YEAR(Table1[[#This Row],[Tanggal]]))</f>
        <v>2023</v>
      </c>
      <c r="L672" s="36">
        <f>IF(Table1[[#This Row],[Tanggal]]="","",YEAR(Table1[[#This Row],[Tanggal]]))</f>
        <v>2023</v>
      </c>
      <c r="M672" s="37" t="str">
        <f>_xlfn.IFNA(INDEX(Data!$D:$D,MATCH(Table1[[#This Row],[Entry Type]],Data!$E:$E,0)),"")</f>
        <v>Lemah</v>
      </c>
      <c r="N672" s="50" t="str">
        <f>IF(Table1[[#This Row],[Tanggal]]="","","Jaringan")</f>
        <v>Jaringan</v>
      </c>
      <c r="O672" s="1"/>
    </row>
    <row r="673" spans="2:15" ht="30" x14ac:dyDescent="0.25">
      <c r="B673" s="43" t="str">
        <f>_xlfn.IFNA(INDEX(Data!$B:$B,MATCH(Table1[[#This Row],[Desa/Kelurahan]],Data!$C:$C,0)),"")</f>
        <v>MOOK MANAAR BULANT</v>
      </c>
      <c r="C673" s="1" t="s">
        <v>222</v>
      </c>
      <c r="D673" s="2" t="s">
        <v>75</v>
      </c>
      <c r="E673" s="2" t="s">
        <v>85</v>
      </c>
      <c r="F673" s="2"/>
      <c r="G673" s="2" t="s">
        <v>80</v>
      </c>
      <c r="H673" s="2" t="s">
        <v>313</v>
      </c>
      <c r="J673" s="51">
        <v>45098</v>
      </c>
      <c r="K673" s="36">
        <f>IF(Table1[[#This Row],[Tanggal]]="","",YEAR(Table1[[#This Row],[Tanggal]]))</f>
        <v>2023</v>
      </c>
      <c r="L673" s="36">
        <f>IF(Table1[[#This Row],[Tanggal]]="","",YEAR(Table1[[#This Row],[Tanggal]]))</f>
        <v>2023</v>
      </c>
      <c r="M673" s="37" t="str">
        <f>_xlfn.IFNA(INDEX(Data!$D:$D,MATCH(Table1[[#This Row],[Entry Type]],Data!$E:$E,0)),"")</f>
        <v>Lemah</v>
      </c>
      <c r="N673" s="50" t="str">
        <f>IF(Table1[[#This Row],[Tanggal]]="","","Jaringan")</f>
        <v>Jaringan</v>
      </c>
      <c r="O673" s="1"/>
    </row>
    <row r="674" spans="2:15" ht="30" x14ac:dyDescent="0.25">
      <c r="B674" s="43" t="str">
        <f>_xlfn.IFNA(INDEX(Data!$B:$B,MATCH(Table1[[#This Row],[Desa/Kelurahan]],Data!$C:$C,0)),"")</f>
        <v>MOOK MANAAR BULANT</v>
      </c>
      <c r="C674" s="1" t="s">
        <v>213</v>
      </c>
      <c r="D674" s="2" t="s">
        <v>75</v>
      </c>
      <c r="E674" s="2" t="s">
        <v>70</v>
      </c>
      <c r="F674" s="2" t="s">
        <v>312</v>
      </c>
      <c r="G674" s="2" t="s">
        <v>72</v>
      </c>
      <c r="H674" s="2" t="s">
        <v>310</v>
      </c>
      <c r="J674" s="51">
        <v>45098</v>
      </c>
      <c r="K674" s="36">
        <f>IF(Table1[[#This Row],[Tanggal]]="","",YEAR(Table1[[#This Row],[Tanggal]]))</f>
        <v>2023</v>
      </c>
      <c r="L674" s="36">
        <f>IF(Table1[[#This Row],[Tanggal]]="","",YEAR(Table1[[#This Row],[Tanggal]]))</f>
        <v>2023</v>
      </c>
      <c r="M674" s="37" t="str">
        <f>_xlfn.IFNA(INDEX(Data!$D:$D,MATCH(Table1[[#This Row],[Entry Type]],Data!$E:$E,0)),"")</f>
        <v>Coverage</v>
      </c>
      <c r="N674" s="50" t="str">
        <f>IF(Table1[[#This Row],[Tanggal]]="","","Jaringan")</f>
        <v>Jaringan</v>
      </c>
      <c r="O674" s="1"/>
    </row>
    <row r="675" spans="2:15" ht="30" x14ac:dyDescent="0.25">
      <c r="B675" s="43" t="str">
        <f>_xlfn.IFNA(INDEX(Data!$B:$B,MATCH(Table1[[#This Row],[Desa/Kelurahan]],Data!$C:$C,0)),"")</f>
        <v>MOOK MANAAR BULANT</v>
      </c>
      <c r="C675" s="1" t="s">
        <v>212</v>
      </c>
      <c r="D675" s="2" t="s">
        <v>75</v>
      </c>
      <c r="E675" s="2" t="s">
        <v>70</v>
      </c>
      <c r="F675" s="2" t="s">
        <v>312</v>
      </c>
      <c r="G675" s="2" t="s">
        <v>72</v>
      </c>
      <c r="H675" s="2" t="s">
        <v>310</v>
      </c>
      <c r="J675" s="51">
        <v>45098</v>
      </c>
      <c r="K675" s="36">
        <f>IF(Table1[[#This Row],[Tanggal]]="","",YEAR(Table1[[#This Row],[Tanggal]]))</f>
        <v>2023</v>
      </c>
      <c r="L675" s="36">
        <f>IF(Table1[[#This Row],[Tanggal]]="","",YEAR(Table1[[#This Row],[Tanggal]]))</f>
        <v>2023</v>
      </c>
      <c r="M675" s="37" t="str">
        <f>_xlfn.IFNA(INDEX(Data!$D:$D,MATCH(Table1[[#This Row],[Entry Type]],Data!$E:$E,0)),"")</f>
        <v>Coverage</v>
      </c>
      <c r="N675" s="50" t="str">
        <f>IF(Table1[[#This Row],[Tanggal]]="","","Jaringan")</f>
        <v>Jaringan</v>
      </c>
      <c r="O675" s="1"/>
    </row>
    <row r="676" spans="2:15" ht="30" x14ac:dyDescent="0.25">
      <c r="B676" s="43" t="str">
        <f>_xlfn.IFNA(INDEX(Data!$B:$B,MATCH(Table1[[#This Row],[Desa/Kelurahan]],Data!$C:$C,0)),"")</f>
        <v>MOOK MANAAR BULANT</v>
      </c>
      <c r="C676" s="1" t="s">
        <v>211</v>
      </c>
      <c r="D676" s="2" t="s">
        <v>75</v>
      </c>
      <c r="E676" s="2" t="s">
        <v>85</v>
      </c>
      <c r="F676" s="2" t="s">
        <v>93</v>
      </c>
      <c r="G676" s="2" t="s">
        <v>72</v>
      </c>
      <c r="H676" s="2" t="s">
        <v>310</v>
      </c>
      <c r="J676" s="51">
        <v>45098</v>
      </c>
      <c r="K676" s="36">
        <f>IF(Table1[[#This Row],[Tanggal]]="","",YEAR(Table1[[#This Row],[Tanggal]]))</f>
        <v>2023</v>
      </c>
      <c r="L676" s="36">
        <f>IF(Table1[[#This Row],[Tanggal]]="","",YEAR(Table1[[#This Row],[Tanggal]]))</f>
        <v>2023</v>
      </c>
      <c r="M676" s="37" t="str">
        <f>_xlfn.IFNA(INDEX(Data!$D:$D,MATCH(Table1[[#This Row],[Entry Type]],Data!$E:$E,0)),"")</f>
        <v>Lemah</v>
      </c>
      <c r="N676" s="50" t="str">
        <f>IF(Table1[[#This Row],[Tanggal]]="","","Jaringan")</f>
        <v>Jaringan</v>
      </c>
      <c r="O676" s="1"/>
    </row>
    <row r="677" spans="2:15" ht="30" x14ac:dyDescent="0.25">
      <c r="B677" s="43" t="str">
        <f>_xlfn.IFNA(INDEX(Data!$B:$B,MATCH(Table1[[#This Row],[Desa/Kelurahan]],Data!$C:$C,0)),"")</f>
        <v>MOOK MANAAR BULANT</v>
      </c>
      <c r="C677" s="1" t="s">
        <v>226</v>
      </c>
      <c r="D677" s="2" t="s">
        <v>75</v>
      </c>
      <c r="E677" s="2" t="s">
        <v>85</v>
      </c>
      <c r="F677" s="2"/>
      <c r="G677" s="2" t="s">
        <v>80</v>
      </c>
      <c r="H677" s="2" t="s">
        <v>313</v>
      </c>
      <c r="J677" s="51">
        <v>45098</v>
      </c>
      <c r="K677" s="36">
        <f>IF(Table1[[#This Row],[Tanggal]]="","",YEAR(Table1[[#This Row],[Tanggal]]))</f>
        <v>2023</v>
      </c>
      <c r="L677" s="36">
        <f>IF(Table1[[#This Row],[Tanggal]]="","",YEAR(Table1[[#This Row],[Tanggal]]))</f>
        <v>2023</v>
      </c>
      <c r="M677" s="37" t="str">
        <f>_xlfn.IFNA(INDEX(Data!$D:$D,MATCH(Table1[[#This Row],[Entry Type]],Data!$E:$E,0)),"")</f>
        <v>Lemah</v>
      </c>
      <c r="N677" s="50" t="str">
        <f>IF(Table1[[#This Row],[Tanggal]]="","","Jaringan")</f>
        <v>Jaringan</v>
      </c>
      <c r="O677" s="1"/>
    </row>
    <row r="678" spans="2:15" ht="30" x14ac:dyDescent="0.25">
      <c r="B678" s="43" t="str">
        <f>_xlfn.IFNA(INDEX(Data!$B:$B,MATCH(Table1[[#This Row],[Desa/Kelurahan]],Data!$C:$C,0)),"")</f>
        <v>MOOK MANAAR BULANT</v>
      </c>
      <c r="C678" s="1" t="s">
        <v>215</v>
      </c>
      <c r="D678" s="2" t="s">
        <v>75</v>
      </c>
      <c r="E678" s="2" t="s">
        <v>70</v>
      </c>
      <c r="F678" s="2"/>
      <c r="G678" s="2" t="s">
        <v>80</v>
      </c>
      <c r="H678" s="2" t="s">
        <v>313</v>
      </c>
      <c r="J678" s="51">
        <v>45098</v>
      </c>
      <c r="K678" s="36">
        <f>IF(Table1[[#This Row],[Tanggal]]="","",YEAR(Table1[[#This Row],[Tanggal]]))</f>
        <v>2023</v>
      </c>
      <c r="L678" s="36">
        <f>IF(Table1[[#This Row],[Tanggal]]="","",YEAR(Table1[[#This Row],[Tanggal]]))</f>
        <v>2023</v>
      </c>
      <c r="M678" s="37" t="str">
        <f>_xlfn.IFNA(INDEX(Data!$D:$D,MATCH(Table1[[#This Row],[Entry Type]],Data!$E:$E,0)),"")</f>
        <v>Coverage</v>
      </c>
      <c r="N678" s="50" t="str">
        <f>IF(Table1[[#This Row],[Tanggal]]="","","Jaringan")</f>
        <v>Jaringan</v>
      </c>
      <c r="O678" s="1"/>
    </row>
    <row r="679" spans="2:15" ht="30" x14ac:dyDescent="0.25">
      <c r="B679" s="43" t="str">
        <f>_xlfn.IFNA(INDEX(Data!$B:$B,MATCH(Table1[[#This Row],[Desa/Kelurahan]],Data!$C:$C,0)),"")</f>
        <v>MOOK MANAAR BULANT</v>
      </c>
      <c r="C679" s="1" t="s">
        <v>218</v>
      </c>
      <c r="D679" s="2" t="s">
        <v>75</v>
      </c>
      <c r="E679" s="2" t="s">
        <v>85</v>
      </c>
      <c r="F679" s="2"/>
      <c r="G679" s="2" t="s">
        <v>80</v>
      </c>
      <c r="H679" s="2" t="s">
        <v>313</v>
      </c>
      <c r="J679" s="51">
        <v>45098</v>
      </c>
      <c r="K679" s="36">
        <f>IF(Table1[[#This Row],[Tanggal]]="","",YEAR(Table1[[#This Row],[Tanggal]]))</f>
        <v>2023</v>
      </c>
      <c r="L679" s="36">
        <f>IF(Table1[[#This Row],[Tanggal]]="","",YEAR(Table1[[#This Row],[Tanggal]]))</f>
        <v>2023</v>
      </c>
      <c r="M679" s="37" t="str">
        <f>_xlfn.IFNA(INDEX(Data!$D:$D,MATCH(Table1[[#This Row],[Entry Type]],Data!$E:$E,0)),"")</f>
        <v>Lemah</v>
      </c>
      <c r="N679" s="50" t="str">
        <f>IF(Table1[[#This Row],[Tanggal]]="","","Jaringan")</f>
        <v>Jaringan</v>
      </c>
      <c r="O679" s="1"/>
    </row>
    <row r="680" spans="2:15" ht="30" x14ac:dyDescent="0.25">
      <c r="B680" s="43" t="str">
        <f>_xlfn.IFNA(INDEX(Data!$B:$B,MATCH(Table1[[#This Row],[Desa/Kelurahan]],Data!$C:$C,0)),"")</f>
        <v>MOOK MANAAR BULANT</v>
      </c>
      <c r="C680" s="1" t="s">
        <v>219</v>
      </c>
      <c r="D680" s="2" t="s">
        <v>75</v>
      </c>
      <c r="E680" s="2" t="s">
        <v>85</v>
      </c>
      <c r="F680" s="2" t="s">
        <v>312</v>
      </c>
      <c r="G680" s="2" t="s">
        <v>72</v>
      </c>
      <c r="H680" s="2" t="s">
        <v>310</v>
      </c>
      <c r="J680" s="51">
        <v>45098</v>
      </c>
      <c r="K680" s="36">
        <f>IF(Table1[[#This Row],[Tanggal]]="","",YEAR(Table1[[#This Row],[Tanggal]]))</f>
        <v>2023</v>
      </c>
      <c r="L680" s="36">
        <f>IF(Table1[[#This Row],[Tanggal]]="","",YEAR(Table1[[#This Row],[Tanggal]]))</f>
        <v>2023</v>
      </c>
      <c r="M680" s="37" t="str">
        <f>_xlfn.IFNA(INDEX(Data!$D:$D,MATCH(Table1[[#This Row],[Entry Type]],Data!$E:$E,0)),"")</f>
        <v>Lemah</v>
      </c>
      <c r="N680" s="50" t="str">
        <f>IF(Table1[[#This Row],[Tanggal]]="","","Jaringan")</f>
        <v>Jaringan</v>
      </c>
      <c r="O680" s="1"/>
    </row>
    <row r="681" spans="2:15" ht="30" x14ac:dyDescent="0.25">
      <c r="B681" s="43" t="str">
        <f>_xlfn.IFNA(INDEX(Data!$B:$B,MATCH(Table1[[#This Row],[Desa/Kelurahan]],Data!$C:$C,0)),"")</f>
        <v>MOOK MANAAR BULANT</v>
      </c>
      <c r="C681" s="1" t="s">
        <v>224</v>
      </c>
      <c r="D681" s="2" t="s">
        <v>75</v>
      </c>
      <c r="E681" s="2" t="s">
        <v>77</v>
      </c>
      <c r="F681" s="2" t="s">
        <v>71</v>
      </c>
      <c r="G681" s="2" t="s">
        <v>72</v>
      </c>
      <c r="H681" s="2" t="s">
        <v>310</v>
      </c>
      <c r="J681" s="51">
        <v>45098</v>
      </c>
      <c r="K681" s="36">
        <f>IF(Table1[[#This Row],[Tanggal]]="","",YEAR(Table1[[#This Row],[Tanggal]]))</f>
        <v>2023</v>
      </c>
      <c r="L681" s="36">
        <f>IF(Table1[[#This Row],[Tanggal]]="","",YEAR(Table1[[#This Row],[Tanggal]]))</f>
        <v>2023</v>
      </c>
      <c r="M681" s="37" t="str">
        <f>_xlfn.IFNA(INDEX(Data!$D:$D,MATCH(Table1[[#This Row],[Entry Type]],Data!$E:$E,0)),"")</f>
        <v>Coverage</v>
      </c>
      <c r="N681" s="50" t="str">
        <f>IF(Table1[[#This Row],[Tanggal]]="","","Jaringan")</f>
        <v>Jaringan</v>
      </c>
      <c r="O681" s="1"/>
    </row>
    <row r="682" spans="2:15" ht="30" x14ac:dyDescent="0.25">
      <c r="B682" s="43" t="str">
        <f>_xlfn.IFNA(INDEX(Data!$B:$B,MATCH(Table1[[#This Row],[Desa/Kelurahan]],Data!$C:$C,0)),"")</f>
        <v>MOOK MANAAR BULANT</v>
      </c>
      <c r="C682" s="1" t="s">
        <v>223</v>
      </c>
      <c r="D682" s="2" t="s">
        <v>92</v>
      </c>
      <c r="E682" s="2" t="s">
        <v>92</v>
      </c>
      <c r="F682" s="2"/>
      <c r="G682" s="2" t="s">
        <v>80</v>
      </c>
      <c r="H682" s="2" t="s">
        <v>313</v>
      </c>
      <c r="J682" s="51">
        <v>45098</v>
      </c>
      <c r="K682" s="36">
        <f>IF(Table1[[#This Row],[Tanggal]]="","",YEAR(Table1[[#This Row],[Tanggal]]))</f>
        <v>2023</v>
      </c>
      <c r="L682" s="36">
        <f>IF(Table1[[#This Row],[Tanggal]]="","",YEAR(Table1[[#This Row],[Tanggal]]))</f>
        <v>2023</v>
      </c>
      <c r="M682" s="37" t="str">
        <f>_xlfn.IFNA(INDEX(Data!$D:$D,MATCH(Table1[[#This Row],[Entry Type]],Data!$E:$E,0)),"")</f>
        <v>Blankspot</v>
      </c>
      <c r="N682" s="50" t="str">
        <f>IF(Table1[[#This Row],[Tanggal]]="","","Jaringan")</f>
        <v>Jaringan</v>
      </c>
      <c r="O682" s="1"/>
    </row>
    <row r="683" spans="2:15" x14ac:dyDescent="0.25">
      <c r="B683" s="43" t="str">
        <f>_xlfn.IFNA(INDEX(Data!$B:$B,MATCH(Table1[[#This Row],[Desa/Kelurahan]],Data!$C:$C,0)),"")</f>
        <v>MUARA PAHU</v>
      </c>
      <c r="C683" s="1" t="s">
        <v>236</v>
      </c>
      <c r="D683" s="2" t="s">
        <v>75</v>
      </c>
      <c r="E683" s="2" t="s">
        <v>85</v>
      </c>
      <c r="F683" s="2" t="s">
        <v>71</v>
      </c>
      <c r="G683" s="2" t="s">
        <v>72</v>
      </c>
      <c r="H683" s="2" t="s">
        <v>310</v>
      </c>
      <c r="J683" s="51">
        <v>45098</v>
      </c>
      <c r="K683" s="36">
        <f>IF(Table1[[#This Row],[Tanggal]]="","",YEAR(Table1[[#This Row],[Tanggal]]))</f>
        <v>2023</v>
      </c>
      <c r="L683" s="36">
        <f>IF(Table1[[#This Row],[Tanggal]]="","",YEAR(Table1[[#This Row],[Tanggal]]))</f>
        <v>2023</v>
      </c>
      <c r="M683" s="37" t="str">
        <f>_xlfn.IFNA(INDEX(Data!$D:$D,MATCH(Table1[[#This Row],[Entry Type]],Data!$E:$E,0)),"")</f>
        <v>Lemah</v>
      </c>
      <c r="N683" s="50" t="str">
        <f>IF(Table1[[#This Row],[Tanggal]]="","","Jaringan")</f>
        <v>Jaringan</v>
      </c>
      <c r="O683" s="1"/>
    </row>
    <row r="684" spans="2:15" ht="30" x14ac:dyDescent="0.25">
      <c r="B684" s="43" t="str">
        <f>_xlfn.IFNA(INDEX(Data!$B:$B,MATCH(Table1[[#This Row],[Desa/Kelurahan]],Data!$C:$C,0)),"")</f>
        <v>MUARA PAHU</v>
      </c>
      <c r="C684" s="1" t="s">
        <v>243</v>
      </c>
      <c r="D684" s="2" t="s">
        <v>75</v>
      </c>
      <c r="E684" s="2" t="s">
        <v>85</v>
      </c>
      <c r="F684" s="2"/>
      <c r="G684" s="2" t="s">
        <v>80</v>
      </c>
      <c r="H684" s="2" t="s">
        <v>313</v>
      </c>
      <c r="J684" s="51">
        <v>45098</v>
      </c>
      <c r="K684" s="36">
        <f>IF(Table1[[#This Row],[Tanggal]]="","",YEAR(Table1[[#This Row],[Tanggal]]))</f>
        <v>2023</v>
      </c>
      <c r="L684" s="36">
        <f>IF(Table1[[#This Row],[Tanggal]]="","",YEAR(Table1[[#This Row],[Tanggal]]))</f>
        <v>2023</v>
      </c>
      <c r="M684" s="37" t="str">
        <f>_xlfn.IFNA(INDEX(Data!$D:$D,MATCH(Table1[[#This Row],[Entry Type]],Data!$E:$E,0)),"")</f>
        <v>Lemah</v>
      </c>
      <c r="N684" s="50" t="str">
        <f>IF(Table1[[#This Row],[Tanggal]]="","","Jaringan")</f>
        <v>Jaringan</v>
      </c>
      <c r="O684" s="1"/>
    </row>
    <row r="685" spans="2:15" x14ac:dyDescent="0.25">
      <c r="B685" s="43" t="str">
        <f>_xlfn.IFNA(INDEX(Data!$B:$B,MATCH(Table1[[#This Row],[Desa/Kelurahan]],Data!$C:$C,0)),"")</f>
        <v>MUARA PAHU</v>
      </c>
      <c r="C685" s="1" t="s">
        <v>245</v>
      </c>
      <c r="D685" s="2" t="s">
        <v>75</v>
      </c>
      <c r="E685" s="2" t="s">
        <v>70</v>
      </c>
      <c r="F685" s="2" t="s">
        <v>71</v>
      </c>
      <c r="G685" s="2" t="s">
        <v>72</v>
      </c>
      <c r="H685" s="2" t="s">
        <v>310</v>
      </c>
      <c r="J685" s="51">
        <v>45098</v>
      </c>
      <c r="K685" s="36">
        <f>IF(Table1[[#This Row],[Tanggal]]="","",YEAR(Table1[[#This Row],[Tanggal]]))</f>
        <v>2023</v>
      </c>
      <c r="L685" s="36">
        <f>IF(Table1[[#This Row],[Tanggal]]="","",YEAR(Table1[[#This Row],[Tanggal]]))</f>
        <v>2023</v>
      </c>
      <c r="M685" s="37" t="str">
        <f>_xlfn.IFNA(INDEX(Data!$D:$D,MATCH(Table1[[#This Row],[Entry Type]],Data!$E:$E,0)),"")</f>
        <v>Coverage</v>
      </c>
      <c r="N685" s="50" t="str">
        <f>IF(Table1[[#This Row],[Tanggal]]="","","Jaringan")</f>
        <v>Jaringan</v>
      </c>
      <c r="O685" s="1"/>
    </row>
    <row r="686" spans="2:15" x14ac:dyDescent="0.25">
      <c r="B686" s="43" t="str">
        <f>_xlfn.IFNA(INDEX(Data!$B:$B,MATCH(Table1[[#This Row],[Desa/Kelurahan]],Data!$C:$C,0)),"")</f>
        <v>MUARA PAHU</v>
      </c>
      <c r="C686" s="1" t="s">
        <v>244</v>
      </c>
      <c r="D686" s="2" t="s">
        <v>75</v>
      </c>
      <c r="E686" s="2" t="s">
        <v>85</v>
      </c>
      <c r="F686" s="2" t="s">
        <v>312</v>
      </c>
      <c r="G686" s="2" t="s">
        <v>72</v>
      </c>
      <c r="H686" s="2" t="s">
        <v>310</v>
      </c>
      <c r="J686" s="51">
        <v>45098</v>
      </c>
      <c r="K686" s="36">
        <f>IF(Table1[[#This Row],[Tanggal]]="","",YEAR(Table1[[#This Row],[Tanggal]]))</f>
        <v>2023</v>
      </c>
      <c r="L686" s="36">
        <f>IF(Table1[[#This Row],[Tanggal]]="","",YEAR(Table1[[#This Row],[Tanggal]]))</f>
        <v>2023</v>
      </c>
      <c r="M686" s="37" t="str">
        <f>_xlfn.IFNA(INDEX(Data!$D:$D,MATCH(Table1[[#This Row],[Entry Type]],Data!$E:$E,0)),"")</f>
        <v>Lemah</v>
      </c>
      <c r="N686" s="50" t="str">
        <f>IF(Table1[[#This Row],[Tanggal]]="","","Jaringan")</f>
        <v>Jaringan</v>
      </c>
      <c r="O686" s="1"/>
    </row>
    <row r="687" spans="2:15" x14ac:dyDescent="0.25">
      <c r="B687" s="43" t="str">
        <f>_xlfn.IFNA(INDEX(Data!$B:$B,MATCH(Table1[[#This Row],[Desa/Kelurahan]],Data!$C:$C,0)),"")</f>
        <v>MUARA PAHU</v>
      </c>
      <c r="C687" s="1" t="s">
        <v>242</v>
      </c>
      <c r="D687" s="2" t="s">
        <v>75</v>
      </c>
      <c r="E687" s="2" t="s">
        <v>70</v>
      </c>
      <c r="F687" s="2" t="s">
        <v>71</v>
      </c>
      <c r="G687" s="2" t="s">
        <v>72</v>
      </c>
      <c r="H687" s="2" t="s">
        <v>310</v>
      </c>
      <c r="J687" s="51">
        <v>45098</v>
      </c>
      <c r="K687" s="36">
        <f>IF(Table1[[#This Row],[Tanggal]]="","",YEAR(Table1[[#This Row],[Tanggal]]))</f>
        <v>2023</v>
      </c>
      <c r="L687" s="36">
        <f>IF(Table1[[#This Row],[Tanggal]]="","",YEAR(Table1[[#This Row],[Tanggal]]))</f>
        <v>2023</v>
      </c>
      <c r="M687" s="37" t="str">
        <f>_xlfn.IFNA(INDEX(Data!$D:$D,MATCH(Table1[[#This Row],[Entry Type]],Data!$E:$E,0)),"")</f>
        <v>Coverage</v>
      </c>
      <c r="N687" s="50" t="str">
        <f>IF(Table1[[#This Row],[Tanggal]]="","","Jaringan")</f>
        <v>Jaringan</v>
      </c>
      <c r="O687" s="1"/>
    </row>
    <row r="688" spans="2:15" ht="30" x14ac:dyDescent="0.25">
      <c r="B688" s="43" t="str">
        <f>_xlfn.IFNA(INDEX(Data!$B:$B,MATCH(Table1[[#This Row],[Desa/Kelurahan]],Data!$C:$C,0)),"")</f>
        <v>MUARA PAHU</v>
      </c>
      <c r="C688" s="1" t="s">
        <v>241</v>
      </c>
      <c r="D688" s="2" t="s">
        <v>75</v>
      </c>
      <c r="E688" s="2" t="s">
        <v>70</v>
      </c>
      <c r="F688" s="2"/>
      <c r="G688" s="2" t="s">
        <v>80</v>
      </c>
      <c r="H688" s="2" t="s">
        <v>313</v>
      </c>
      <c r="J688" s="51">
        <v>45098</v>
      </c>
      <c r="K688" s="36">
        <f>IF(Table1[[#This Row],[Tanggal]]="","",YEAR(Table1[[#This Row],[Tanggal]]))</f>
        <v>2023</v>
      </c>
      <c r="L688" s="36">
        <f>IF(Table1[[#This Row],[Tanggal]]="","",YEAR(Table1[[#This Row],[Tanggal]]))</f>
        <v>2023</v>
      </c>
      <c r="M688" s="37" t="str">
        <f>_xlfn.IFNA(INDEX(Data!$D:$D,MATCH(Table1[[#This Row],[Entry Type]],Data!$E:$E,0)),"")</f>
        <v>Coverage</v>
      </c>
      <c r="N688" s="50" t="str">
        <f>IF(Table1[[#This Row],[Tanggal]]="","","Jaringan")</f>
        <v>Jaringan</v>
      </c>
      <c r="O688" s="1"/>
    </row>
    <row r="689" spans="2:15" x14ac:dyDescent="0.25">
      <c r="B689" s="43" t="str">
        <f>_xlfn.IFNA(INDEX(Data!$B:$B,MATCH(Table1[[#This Row],[Desa/Kelurahan]],Data!$C:$C,0)),"")</f>
        <v>MUARA PAHU</v>
      </c>
      <c r="C689" s="1" t="s">
        <v>239</v>
      </c>
      <c r="D689" s="2" t="s">
        <v>75</v>
      </c>
      <c r="E689" s="2" t="s">
        <v>85</v>
      </c>
      <c r="F689" s="2" t="s">
        <v>71</v>
      </c>
      <c r="G689" s="2" t="s">
        <v>72</v>
      </c>
      <c r="H689" s="2" t="s">
        <v>310</v>
      </c>
      <c r="J689" s="51">
        <v>45098</v>
      </c>
      <c r="K689" s="36">
        <f>IF(Table1[[#This Row],[Tanggal]]="","",YEAR(Table1[[#This Row],[Tanggal]]))</f>
        <v>2023</v>
      </c>
      <c r="L689" s="36">
        <f>IF(Table1[[#This Row],[Tanggal]]="","",YEAR(Table1[[#This Row],[Tanggal]]))</f>
        <v>2023</v>
      </c>
      <c r="M689" s="37" t="str">
        <f>_xlfn.IFNA(INDEX(Data!$D:$D,MATCH(Table1[[#This Row],[Entry Type]],Data!$E:$E,0)),"")</f>
        <v>Lemah</v>
      </c>
      <c r="N689" s="50" t="str">
        <f>IF(Table1[[#This Row],[Tanggal]]="","","Jaringan")</f>
        <v>Jaringan</v>
      </c>
      <c r="O689" s="1"/>
    </row>
    <row r="690" spans="2:15" ht="30" x14ac:dyDescent="0.25">
      <c r="B690" s="43" t="str">
        <f>_xlfn.IFNA(INDEX(Data!$B:$B,MATCH(Table1[[#This Row],[Desa/Kelurahan]],Data!$C:$C,0)),"")</f>
        <v>MUARA PAHU</v>
      </c>
      <c r="C690" s="1" t="s">
        <v>240</v>
      </c>
      <c r="D690" s="2" t="s">
        <v>75</v>
      </c>
      <c r="E690" s="2" t="s">
        <v>70</v>
      </c>
      <c r="F690" s="2"/>
      <c r="G690" s="2" t="s">
        <v>80</v>
      </c>
      <c r="H690" s="2" t="s">
        <v>313</v>
      </c>
      <c r="J690" s="51">
        <v>45098</v>
      </c>
      <c r="K690" s="36">
        <f>IF(Table1[[#This Row],[Tanggal]]="","",YEAR(Table1[[#This Row],[Tanggal]]))</f>
        <v>2023</v>
      </c>
      <c r="L690" s="36">
        <f>IF(Table1[[#This Row],[Tanggal]]="","",YEAR(Table1[[#This Row],[Tanggal]]))</f>
        <v>2023</v>
      </c>
      <c r="M690" s="37" t="str">
        <f>_xlfn.IFNA(INDEX(Data!$D:$D,MATCH(Table1[[#This Row],[Entry Type]],Data!$E:$E,0)),"")</f>
        <v>Coverage</v>
      </c>
      <c r="N690" s="50" t="str">
        <f>IF(Table1[[#This Row],[Tanggal]]="","","Jaringan")</f>
        <v>Jaringan</v>
      </c>
      <c r="O690" s="1"/>
    </row>
    <row r="691" spans="2:15" ht="30" x14ac:dyDescent="0.25">
      <c r="B691" s="43" t="str">
        <f>_xlfn.IFNA(INDEX(Data!$B:$B,MATCH(Table1[[#This Row],[Desa/Kelurahan]],Data!$C:$C,0)),"")</f>
        <v>MUARA PAHU</v>
      </c>
      <c r="C691" s="1" t="s">
        <v>238</v>
      </c>
      <c r="D691" s="2" t="s">
        <v>75</v>
      </c>
      <c r="E691" s="2" t="s">
        <v>70</v>
      </c>
      <c r="F691" s="2"/>
      <c r="G691" s="2" t="s">
        <v>80</v>
      </c>
      <c r="H691" s="2" t="s">
        <v>313</v>
      </c>
      <c r="J691" s="51">
        <v>45098</v>
      </c>
      <c r="K691" s="36">
        <f>IF(Table1[[#This Row],[Tanggal]]="","",YEAR(Table1[[#This Row],[Tanggal]]))</f>
        <v>2023</v>
      </c>
      <c r="L691" s="36">
        <f>IF(Table1[[#This Row],[Tanggal]]="","",YEAR(Table1[[#This Row],[Tanggal]]))</f>
        <v>2023</v>
      </c>
      <c r="M691" s="37" t="str">
        <f>_xlfn.IFNA(INDEX(Data!$D:$D,MATCH(Table1[[#This Row],[Entry Type]],Data!$E:$E,0)),"")</f>
        <v>Coverage</v>
      </c>
      <c r="N691" s="50" t="str">
        <f>IF(Table1[[#This Row],[Tanggal]]="","","Jaringan")</f>
        <v>Jaringan</v>
      </c>
      <c r="O691" s="1"/>
    </row>
    <row r="692" spans="2:15" ht="30" x14ac:dyDescent="0.25">
      <c r="B692" s="43" t="str">
        <f>_xlfn.IFNA(INDEX(Data!$B:$B,MATCH(Table1[[#This Row],[Desa/Kelurahan]],Data!$C:$C,0)),"")</f>
        <v>MUARA PAHU</v>
      </c>
      <c r="C692" s="1" t="s">
        <v>234</v>
      </c>
      <c r="D692" s="2" t="s">
        <v>75</v>
      </c>
      <c r="E692" s="2" t="s">
        <v>85</v>
      </c>
      <c r="F692" s="2"/>
      <c r="G692" s="2" t="s">
        <v>80</v>
      </c>
      <c r="H692" s="2" t="s">
        <v>313</v>
      </c>
      <c r="J692" s="51">
        <v>45098</v>
      </c>
      <c r="K692" s="36">
        <f>IF(Table1[[#This Row],[Tanggal]]="","",YEAR(Table1[[#This Row],[Tanggal]]))</f>
        <v>2023</v>
      </c>
      <c r="L692" s="36">
        <f>IF(Table1[[#This Row],[Tanggal]]="","",YEAR(Table1[[#This Row],[Tanggal]]))</f>
        <v>2023</v>
      </c>
      <c r="M692" s="37" t="str">
        <f>_xlfn.IFNA(INDEX(Data!$D:$D,MATCH(Table1[[#This Row],[Entry Type]],Data!$E:$E,0)),"")</f>
        <v>Lemah</v>
      </c>
      <c r="N692" s="50" t="str">
        <f>IF(Table1[[#This Row],[Tanggal]]="","","Jaringan")</f>
        <v>Jaringan</v>
      </c>
      <c r="O692" s="1"/>
    </row>
    <row r="693" spans="2:15" ht="30" x14ac:dyDescent="0.25">
      <c r="B693" s="43" t="str">
        <f>_xlfn.IFNA(INDEX(Data!$B:$B,MATCH(Table1[[#This Row],[Desa/Kelurahan]],Data!$C:$C,0)),"")</f>
        <v>MUARA PAHU</v>
      </c>
      <c r="C693" s="1" t="s">
        <v>237</v>
      </c>
      <c r="D693" s="2" t="s">
        <v>75</v>
      </c>
      <c r="E693" s="2" t="s">
        <v>70</v>
      </c>
      <c r="F693" s="2"/>
      <c r="G693" s="2" t="s">
        <v>80</v>
      </c>
      <c r="H693" s="2" t="s">
        <v>313</v>
      </c>
      <c r="J693" s="51">
        <v>45098</v>
      </c>
      <c r="K693" s="36">
        <f>IF(Table1[[#This Row],[Tanggal]]="","",YEAR(Table1[[#This Row],[Tanggal]]))</f>
        <v>2023</v>
      </c>
      <c r="L693" s="36">
        <f>IF(Table1[[#This Row],[Tanggal]]="","",YEAR(Table1[[#This Row],[Tanggal]]))</f>
        <v>2023</v>
      </c>
      <c r="M693" s="37" t="str">
        <f>_xlfn.IFNA(INDEX(Data!$D:$D,MATCH(Table1[[#This Row],[Entry Type]],Data!$E:$E,0)),"")</f>
        <v>Coverage</v>
      </c>
      <c r="N693" s="50" t="str">
        <f>IF(Table1[[#This Row],[Tanggal]]="","","Jaringan")</f>
        <v>Jaringan</v>
      </c>
      <c r="O693" s="1"/>
    </row>
    <row r="694" spans="2:15" ht="30" x14ac:dyDescent="0.25">
      <c r="B694" s="43" t="str">
        <f>_xlfn.IFNA(INDEX(Data!$B:$B,MATCH(Table1[[#This Row],[Desa/Kelurahan]],Data!$C:$C,0)),"")</f>
        <v>MUARA PAHU</v>
      </c>
      <c r="C694" s="1" t="s">
        <v>235</v>
      </c>
      <c r="D694" s="2" t="s">
        <v>75</v>
      </c>
      <c r="E694" s="2" t="s">
        <v>70</v>
      </c>
      <c r="F694" s="2"/>
      <c r="G694" s="2" t="s">
        <v>80</v>
      </c>
      <c r="H694" s="2" t="s">
        <v>313</v>
      </c>
      <c r="J694" s="51">
        <v>45098</v>
      </c>
      <c r="K694" s="36">
        <f>IF(Table1[[#This Row],[Tanggal]]="","",YEAR(Table1[[#This Row],[Tanggal]]))</f>
        <v>2023</v>
      </c>
      <c r="L694" s="36">
        <f>IF(Table1[[#This Row],[Tanggal]]="","",YEAR(Table1[[#This Row],[Tanggal]]))</f>
        <v>2023</v>
      </c>
      <c r="M694" s="37" t="str">
        <f>_xlfn.IFNA(INDEX(Data!$D:$D,MATCH(Table1[[#This Row],[Entry Type]],Data!$E:$E,0)),"")</f>
        <v>Coverage</v>
      </c>
      <c r="N694" s="50" t="str">
        <f>IF(Table1[[#This Row],[Tanggal]]="","","Jaringan")</f>
        <v>Jaringan</v>
      </c>
      <c r="O694" s="1"/>
    </row>
    <row r="695" spans="2:15" ht="30" x14ac:dyDescent="0.25">
      <c r="B695" s="43" t="str">
        <f>_xlfn.IFNA(INDEX(Data!$B:$B,MATCH(Table1[[#This Row],[Desa/Kelurahan]],Data!$C:$C,0)),"")</f>
        <v>PENYINGGAHAN</v>
      </c>
      <c r="C695" s="1" t="s">
        <v>258</v>
      </c>
      <c r="D695" s="2" t="s">
        <v>75</v>
      </c>
      <c r="E695" s="2" t="s">
        <v>85</v>
      </c>
      <c r="F695" s="2"/>
      <c r="G695" s="2" t="s">
        <v>80</v>
      </c>
      <c r="H695" s="2" t="s">
        <v>313</v>
      </c>
      <c r="J695" s="51">
        <v>45098</v>
      </c>
      <c r="K695" s="36">
        <f>IF(Table1[[#This Row],[Tanggal]]="","",YEAR(Table1[[#This Row],[Tanggal]]))</f>
        <v>2023</v>
      </c>
      <c r="L695" s="36">
        <f>IF(Table1[[#This Row],[Tanggal]]="","",YEAR(Table1[[#This Row],[Tanggal]]))</f>
        <v>2023</v>
      </c>
      <c r="M695" s="37" t="str">
        <f>_xlfn.IFNA(INDEX(Data!$D:$D,MATCH(Table1[[#This Row],[Entry Type]],Data!$E:$E,0)),"")</f>
        <v>Lemah</v>
      </c>
      <c r="N695" s="50" t="str">
        <f>IF(Table1[[#This Row],[Tanggal]]="","","Jaringan")</f>
        <v>Jaringan</v>
      </c>
      <c r="O695" s="1"/>
    </row>
    <row r="696" spans="2:15" ht="30" x14ac:dyDescent="0.25">
      <c r="B696" s="43" t="str">
        <f>_xlfn.IFNA(INDEX(Data!$B:$B,MATCH(Table1[[#This Row],[Desa/Kelurahan]],Data!$C:$C,0)),"")</f>
        <v>PENYINGGAHAN</v>
      </c>
      <c r="C696" s="1" t="s">
        <v>260</v>
      </c>
      <c r="D696" s="2" t="s">
        <v>75</v>
      </c>
      <c r="E696" s="2" t="s">
        <v>85</v>
      </c>
      <c r="F696" s="2"/>
      <c r="G696" s="2" t="s">
        <v>80</v>
      </c>
      <c r="H696" s="2" t="s">
        <v>313</v>
      </c>
      <c r="J696" s="51">
        <v>45098</v>
      </c>
      <c r="K696" s="36">
        <f>IF(Table1[[#This Row],[Tanggal]]="","",YEAR(Table1[[#This Row],[Tanggal]]))</f>
        <v>2023</v>
      </c>
      <c r="L696" s="36">
        <f>IF(Table1[[#This Row],[Tanggal]]="","",YEAR(Table1[[#This Row],[Tanggal]]))</f>
        <v>2023</v>
      </c>
      <c r="M696" s="37" t="str">
        <f>_xlfn.IFNA(INDEX(Data!$D:$D,MATCH(Table1[[#This Row],[Entry Type]],Data!$E:$E,0)),"")</f>
        <v>Lemah</v>
      </c>
      <c r="N696" s="50" t="str">
        <f>IF(Table1[[#This Row],[Tanggal]]="","","Jaringan")</f>
        <v>Jaringan</v>
      </c>
      <c r="O696" s="1"/>
    </row>
    <row r="697" spans="2:15" ht="30" x14ac:dyDescent="0.25">
      <c r="B697" s="43" t="str">
        <f>_xlfn.IFNA(INDEX(Data!$B:$B,MATCH(Table1[[#This Row],[Desa/Kelurahan]],Data!$C:$C,0)),"")</f>
        <v>PENYINGGAHAN</v>
      </c>
      <c r="C697" s="1" t="s">
        <v>259</v>
      </c>
      <c r="D697" s="2" t="s">
        <v>75</v>
      </c>
      <c r="E697" s="2" t="s">
        <v>70</v>
      </c>
      <c r="F697" s="2"/>
      <c r="G697" s="2" t="s">
        <v>80</v>
      </c>
      <c r="H697" s="2" t="s">
        <v>313</v>
      </c>
      <c r="J697" s="51">
        <v>45098</v>
      </c>
      <c r="K697" s="36">
        <f>IF(Table1[[#This Row],[Tanggal]]="","",YEAR(Table1[[#This Row],[Tanggal]]))</f>
        <v>2023</v>
      </c>
      <c r="L697" s="36">
        <f>IF(Table1[[#This Row],[Tanggal]]="","",YEAR(Table1[[#This Row],[Tanggal]]))</f>
        <v>2023</v>
      </c>
      <c r="M697" s="37" t="str">
        <f>_xlfn.IFNA(INDEX(Data!$D:$D,MATCH(Table1[[#This Row],[Entry Type]],Data!$E:$E,0)),"")</f>
        <v>Coverage</v>
      </c>
      <c r="N697" s="50" t="str">
        <f>IF(Table1[[#This Row],[Tanggal]]="","","Jaringan")</f>
        <v>Jaringan</v>
      </c>
      <c r="O697" s="1"/>
    </row>
    <row r="698" spans="2:15" ht="30" x14ac:dyDescent="0.25">
      <c r="B698" s="43" t="str">
        <f>_xlfn.IFNA(INDEX(Data!$B:$B,MATCH(Table1[[#This Row],[Desa/Kelurahan]],Data!$C:$C,0)),"")</f>
        <v>PENYINGGAHAN</v>
      </c>
      <c r="C698" s="1" t="s">
        <v>256</v>
      </c>
      <c r="D698" s="2" t="s">
        <v>75</v>
      </c>
      <c r="E698" s="2" t="s">
        <v>70</v>
      </c>
      <c r="F698" s="2"/>
      <c r="G698" s="2" t="s">
        <v>80</v>
      </c>
      <c r="H698" s="2" t="s">
        <v>313</v>
      </c>
      <c r="J698" s="51">
        <v>45098</v>
      </c>
      <c r="K698" s="36">
        <f>IF(Table1[[#This Row],[Tanggal]]="","",YEAR(Table1[[#This Row],[Tanggal]]))</f>
        <v>2023</v>
      </c>
      <c r="L698" s="36">
        <f>IF(Table1[[#This Row],[Tanggal]]="","",YEAR(Table1[[#This Row],[Tanggal]]))</f>
        <v>2023</v>
      </c>
      <c r="M698" s="37" t="str">
        <f>_xlfn.IFNA(INDEX(Data!$D:$D,MATCH(Table1[[#This Row],[Entry Type]],Data!$E:$E,0)),"")</f>
        <v>Coverage</v>
      </c>
      <c r="N698" s="50" t="str">
        <f>IF(Table1[[#This Row],[Tanggal]]="","","Jaringan")</f>
        <v>Jaringan</v>
      </c>
      <c r="O698" s="1"/>
    </row>
    <row r="699" spans="2:15" ht="30" x14ac:dyDescent="0.25">
      <c r="B699" s="43" t="str">
        <f>_xlfn.IFNA(INDEX(Data!$B:$B,MATCH(Table1[[#This Row],[Desa/Kelurahan]],Data!$C:$C,0)),"")</f>
        <v>PENYINGGAHAN</v>
      </c>
      <c r="C699" s="1" t="s">
        <v>257</v>
      </c>
      <c r="D699" s="2" t="s">
        <v>75</v>
      </c>
      <c r="E699" s="2" t="s">
        <v>70</v>
      </c>
      <c r="F699" s="2"/>
      <c r="G699" s="2" t="s">
        <v>80</v>
      </c>
      <c r="H699" s="2" t="s">
        <v>313</v>
      </c>
      <c r="J699" s="51">
        <v>45098</v>
      </c>
      <c r="K699" s="36">
        <f>IF(Table1[[#This Row],[Tanggal]]="","",YEAR(Table1[[#This Row],[Tanggal]]))</f>
        <v>2023</v>
      </c>
      <c r="L699" s="36">
        <f>IF(Table1[[#This Row],[Tanggal]]="","",YEAR(Table1[[#This Row],[Tanggal]]))</f>
        <v>2023</v>
      </c>
      <c r="M699" s="37" t="str">
        <f>_xlfn.IFNA(INDEX(Data!$D:$D,MATCH(Table1[[#This Row],[Entry Type]],Data!$E:$E,0)),"")</f>
        <v>Coverage</v>
      </c>
      <c r="N699" s="50" t="str">
        <f>IF(Table1[[#This Row],[Tanggal]]="","","Jaringan")</f>
        <v>Jaringan</v>
      </c>
      <c r="O699" s="1"/>
    </row>
    <row r="700" spans="2:15" ht="30" x14ac:dyDescent="0.25">
      <c r="B700" s="43" t="str">
        <f>_xlfn.IFNA(INDEX(Data!$B:$B,MATCH(Table1[[#This Row],[Desa/Kelurahan]],Data!$C:$C,0)),"")</f>
        <v>PENYINGGAHAN</v>
      </c>
      <c r="C700" s="1" t="s">
        <v>261</v>
      </c>
      <c r="D700" s="2" t="s">
        <v>75</v>
      </c>
      <c r="E700" s="2" t="s">
        <v>85</v>
      </c>
      <c r="F700" s="2"/>
      <c r="G700" s="2" t="s">
        <v>80</v>
      </c>
      <c r="H700" s="2" t="s">
        <v>313</v>
      </c>
      <c r="J700" s="51">
        <v>45098</v>
      </c>
      <c r="K700" s="36">
        <f>IF(Table1[[#This Row],[Tanggal]]="","",YEAR(Table1[[#This Row],[Tanggal]]))</f>
        <v>2023</v>
      </c>
      <c r="L700" s="36">
        <f>IF(Table1[[#This Row],[Tanggal]]="","",YEAR(Table1[[#This Row],[Tanggal]]))</f>
        <v>2023</v>
      </c>
      <c r="M700" s="37" t="str">
        <f>_xlfn.IFNA(INDEX(Data!$D:$D,MATCH(Table1[[#This Row],[Entry Type]],Data!$E:$E,0)),"")</f>
        <v>Lemah</v>
      </c>
      <c r="N700" s="50" t="str">
        <f>IF(Table1[[#This Row],[Tanggal]]="","","Jaringan")</f>
        <v>Jaringan</v>
      </c>
      <c r="O700" s="1"/>
    </row>
    <row r="701" spans="2:15" x14ac:dyDescent="0.25">
      <c r="B701" s="43" t="str">
        <f>_xlfn.IFNA(INDEX(Data!$B:$B,MATCH(Table1[[#This Row],[Desa/Kelurahan]],Data!$C:$C,0)),"")</f>
        <v>DAMAI</v>
      </c>
      <c r="C701" s="1" t="s">
        <v>157</v>
      </c>
      <c r="D701" s="2" t="s">
        <v>75</v>
      </c>
      <c r="E701" s="2" t="s">
        <v>70</v>
      </c>
      <c r="F701" s="2" t="s">
        <v>86</v>
      </c>
      <c r="G701" s="2" t="s">
        <v>72</v>
      </c>
      <c r="H701" s="2" t="s">
        <v>310</v>
      </c>
      <c r="J701" s="51">
        <v>45098</v>
      </c>
      <c r="K701" s="36">
        <f>IF(Table1[[#This Row],[Tanggal]]="","",YEAR(Table1[[#This Row],[Tanggal]]))</f>
        <v>2023</v>
      </c>
      <c r="L701" s="36">
        <f>IF(Table1[[#This Row],[Tanggal]]="","",YEAR(Table1[[#This Row],[Tanggal]]))</f>
        <v>2023</v>
      </c>
      <c r="M701" s="37" t="str">
        <f>_xlfn.IFNA(INDEX(Data!$D:$D,MATCH(Table1[[#This Row],[Entry Type]],Data!$E:$E,0)),"")</f>
        <v>Coverage</v>
      </c>
      <c r="N701" s="50" t="str">
        <f>IF(Table1[[#This Row],[Tanggal]]="","","Jaringan")</f>
        <v>Jaringan</v>
      </c>
      <c r="O701" s="1"/>
    </row>
    <row r="702" spans="2:15" x14ac:dyDescent="0.25">
      <c r="B702" s="43" t="str">
        <f>_xlfn.IFNA(INDEX(Data!$B:$B,MATCH(Table1[[#This Row],[Desa/Kelurahan]],Data!$C:$C,0)),"")</f>
        <v>DAMAI</v>
      </c>
      <c r="C702" s="1" t="s">
        <v>165</v>
      </c>
      <c r="D702" s="2" t="s">
        <v>75</v>
      </c>
      <c r="E702" s="2" t="s">
        <v>85</v>
      </c>
      <c r="F702" s="2" t="s">
        <v>312</v>
      </c>
      <c r="G702" s="2" t="s">
        <v>72</v>
      </c>
      <c r="H702" s="2"/>
      <c r="J702" s="51">
        <v>45098</v>
      </c>
      <c r="K702" s="36">
        <f>IF(Table1[[#This Row],[Tanggal]]="","",YEAR(Table1[[#This Row],[Tanggal]]))</f>
        <v>2023</v>
      </c>
      <c r="L702" s="36">
        <f>IF(Table1[[#This Row],[Tanggal]]="","",YEAR(Table1[[#This Row],[Tanggal]]))</f>
        <v>2023</v>
      </c>
      <c r="M702" s="37" t="str">
        <f>_xlfn.IFNA(INDEX(Data!$D:$D,MATCH(Table1[[#This Row],[Entry Type]],Data!$E:$E,0)),"")</f>
        <v>Lemah</v>
      </c>
      <c r="N702" s="50" t="str">
        <f>IF(Table1[[#This Row],[Tanggal]]="","","Jaringan")</f>
        <v>Jaringan</v>
      </c>
      <c r="O702" s="1"/>
    </row>
    <row r="703" spans="2:15" x14ac:dyDescent="0.25">
      <c r="B703" s="43" t="str">
        <f>_xlfn.IFNA(INDEX(Data!$B:$B,MATCH(Table1[[#This Row],[Desa/Kelurahan]],Data!$C:$C,0)),"")</f>
        <v>DAMAI</v>
      </c>
      <c r="C703" s="1" t="s">
        <v>171</v>
      </c>
      <c r="D703" s="2" t="s">
        <v>75</v>
      </c>
      <c r="E703" s="2" t="s">
        <v>70</v>
      </c>
      <c r="F703" s="2" t="s">
        <v>312</v>
      </c>
      <c r="G703" s="2" t="s">
        <v>72</v>
      </c>
      <c r="H703" s="2" t="s">
        <v>310</v>
      </c>
      <c r="J703" s="51">
        <v>45098</v>
      </c>
      <c r="K703" s="36">
        <f>IF(Table1[[#This Row],[Tanggal]]="","",YEAR(Table1[[#This Row],[Tanggal]]))</f>
        <v>2023</v>
      </c>
      <c r="L703" s="36">
        <f>IF(Table1[[#This Row],[Tanggal]]="","",YEAR(Table1[[#This Row],[Tanggal]]))</f>
        <v>2023</v>
      </c>
      <c r="M703" s="37" t="str">
        <f>_xlfn.IFNA(INDEX(Data!$D:$D,MATCH(Table1[[#This Row],[Entry Type]],Data!$E:$E,0)),"")</f>
        <v>Coverage</v>
      </c>
      <c r="N703" s="50" t="str">
        <f>IF(Table1[[#This Row],[Tanggal]]="","","Jaringan")</f>
        <v>Jaringan</v>
      </c>
      <c r="O703" s="1"/>
    </row>
    <row r="704" spans="2:15" ht="30" x14ac:dyDescent="0.25">
      <c r="B704" s="43" t="str">
        <f>_xlfn.IFNA(INDEX(Data!$B:$B,MATCH(Table1[[#This Row],[Desa/Kelurahan]],Data!$C:$C,0)),"")</f>
        <v>DAMAI</v>
      </c>
      <c r="C704" s="1" t="s">
        <v>162</v>
      </c>
      <c r="D704" s="2" t="s">
        <v>75</v>
      </c>
      <c r="E704" s="2" t="s">
        <v>70</v>
      </c>
      <c r="F704" s="2"/>
      <c r="G704" s="2" t="s">
        <v>80</v>
      </c>
      <c r="H704" s="2" t="s">
        <v>313</v>
      </c>
      <c r="J704" s="51">
        <v>45098</v>
      </c>
      <c r="K704" s="36">
        <f>IF(Table1[[#This Row],[Tanggal]]="","",YEAR(Table1[[#This Row],[Tanggal]]))</f>
        <v>2023</v>
      </c>
      <c r="L704" s="36">
        <f>IF(Table1[[#This Row],[Tanggal]]="","",YEAR(Table1[[#This Row],[Tanggal]]))</f>
        <v>2023</v>
      </c>
      <c r="M704" s="37" t="str">
        <f>_xlfn.IFNA(INDEX(Data!$D:$D,MATCH(Table1[[#This Row],[Entry Type]],Data!$E:$E,0)),"")</f>
        <v>Coverage</v>
      </c>
      <c r="N704" s="50" t="str">
        <f>IF(Table1[[#This Row],[Tanggal]]="","","Jaringan")</f>
        <v>Jaringan</v>
      </c>
      <c r="O704" s="1"/>
    </row>
    <row r="705" spans="2:15" ht="30" x14ac:dyDescent="0.25">
      <c r="B705" s="43" t="str">
        <f>_xlfn.IFNA(INDEX(Data!$B:$B,MATCH(Table1[[#This Row],[Desa/Kelurahan]],Data!$C:$C,0)),"")</f>
        <v>DAMAI</v>
      </c>
      <c r="C705" s="1" t="s">
        <v>164</v>
      </c>
      <c r="D705" s="2" t="s">
        <v>75</v>
      </c>
      <c r="E705" s="2" t="s">
        <v>70</v>
      </c>
      <c r="F705" s="2"/>
      <c r="G705" s="2" t="s">
        <v>80</v>
      </c>
      <c r="H705" s="2" t="s">
        <v>313</v>
      </c>
      <c r="J705" s="51">
        <v>45098</v>
      </c>
      <c r="K705" s="36">
        <f>IF(Table1[[#This Row],[Tanggal]]="","",YEAR(Table1[[#This Row],[Tanggal]]))</f>
        <v>2023</v>
      </c>
      <c r="L705" s="36">
        <f>IF(Table1[[#This Row],[Tanggal]]="","",YEAR(Table1[[#This Row],[Tanggal]]))</f>
        <v>2023</v>
      </c>
      <c r="M705" s="37" t="str">
        <f>_xlfn.IFNA(INDEX(Data!$D:$D,MATCH(Table1[[#This Row],[Entry Type]],Data!$E:$E,0)),"")</f>
        <v>Coverage</v>
      </c>
      <c r="N705" s="50" t="str">
        <f>IF(Table1[[#This Row],[Tanggal]]="","","Jaringan")</f>
        <v>Jaringan</v>
      </c>
      <c r="O705" s="1"/>
    </row>
    <row r="706" spans="2:15" x14ac:dyDescent="0.25">
      <c r="B706" s="43" t="str">
        <f>_xlfn.IFNA(INDEX(Data!$B:$B,MATCH(Table1[[#This Row],[Desa/Kelurahan]],Data!$C:$C,0)),"")</f>
        <v>DAMAI</v>
      </c>
      <c r="C706" s="1" t="s">
        <v>170</v>
      </c>
      <c r="D706" s="2" t="s">
        <v>75</v>
      </c>
      <c r="E706" s="2" t="s">
        <v>70</v>
      </c>
      <c r="F706" s="2" t="s">
        <v>71</v>
      </c>
      <c r="G706" s="2" t="s">
        <v>72</v>
      </c>
      <c r="H706" s="2" t="s">
        <v>310</v>
      </c>
      <c r="J706" s="51">
        <v>45098</v>
      </c>
      <c r="K706" s="36">
        <f>IF(Table1[[#This Row],[Tanggal]]="","",YEAR(Table1[[#This Row],[Tanggal]]))</f>
        <v>2023</v>
      </c>
      <c r="L706" s="36">
        <f>IF(Table1[[#This Row],[Tanggal]]="","",YEAR(Table1[[#This Row],[Tanggal]]))</f>
        <v>2023</v>
      </c>
      <c r="M706" s="37" t="str">
        <f>_xlfn.IFNA(INDEX(Data!$D:$D,MATCH(Table1[[#This Row],[Entry Type]],Data!$E:$E,0)),"")</f>
        <v>Coverage</v>
      </c>
      <c r="N706" s="50" t="str">
        <f>IF(Table1[[#This Row],[Tanggal]]="","","Jaringan")</f>
        <v>Jaringan</v>
      </c>
      <c r="O706" s="1"/>
    </row>
    <row r="707" spans="2:15" x14ac:dyDescent="0.25">
      <c r="B707" s="43" t="str">
        <f>_xlfn.IFNA(INDEX(Data!$B:$B,MATCH(Table1[[#This Row],[Desa/Kelurahan]],Data!$C:$C,0)),"")</f>
        <v>DAMAI</v>
      </c>
      <c r="C707" s="1" t="s">
        <v>159</v>
      </c>
      <c r="D707" s="2" t="s">
        <v>75</v>
      </c>
      <c r="E707" s="2" t="s">
        <v>70</v>
      </c>
      <c r="F707" s="2" t="s">
        <v>71</v>
      </c>
      <c r="G707" s="2" t="s">
        <v>72</v>
      </c>
      <c r="H707" s="2" t="s">
        <v>310</v>
      </c>
      <c r="J707" s="51">
        <v>45098</v>
      </c>
      <c r="K707" s="36">
        <f>IF(Table1[[#This Row],[Tanggal]]="","",YEAR(Table1[[#This Row],[Tanggal]]))</f>
        <v>2023</v>
      </c>
      <c r="L707" s="36">
        <f>IF(Table1[[#This Row],[Tanggal]]="","",YEAR(Table1[[#This Row],[Tanggal]]))</f>
        <v>2023</v>
      </c>
      <c r="M707" s="37" t="str">
        <f>_xlfn.IFNA(INDEX(Data!$D:$D,MATCH(Table1[[#This Row],[Entry Type]],Data!$E:$E,0)),"")</f>
        <v>Coverage</v>
      </c>
      <c r="N707" s="50" t="str">
        <f>IF(Table1[[#This Row],[Tanggal]]="","","Jaringan")</f>
        <v>Jaringan</v>
      </c>
      <c r="O707" s="1"/>
    </row>
    <row r="708" spans="2:15" ht="30" x14ac:dyDescent="0.25">
      <c r="B708" s="43" t="str">
        <f>_xlfn.IFNA(INDEX(Data!$B:$B,MATCH(Table1[[#This Row],[Desa/Kelurahan]],Data!$C:$C,0)),"")</f>
        <v>DAMAI</v>
      </c>
      <c r="C708" s="1" t="s">
        <v>169</v>
      </c>
      <c r="D708" s="2" t="s">
        <v>92</v>
      </c>
      <c r="E708" s="2" t="s">
        <v>92</v>
      </c>
      <c r="F708" s="2"/>
      <c r="G708" s="2" t="s">
        <v>80</v>
      </c>
      <c r="H708" s="2" t="s">
        <v>313</v>
      </c>
      <c r="J708" s="51">
        <v>45098</v>
      </c>
      <c r="K708" s="36">
        <f>IF(Table1[[#This Row],[Tanggal]]="","",YEAR(Table1[[#This Row],[Tanggal]]))</f>
        <v>2023</v>
      </c>
      <c r="L708" s="36">
        <f>IF(Table1[[#This Row],[Tanggal]]="","",YEAR(Table1[[#This Row],[Tanggal]]))</f>
        <v>2023</v>
      </c>
      <c r="M708" s="37" t="str">
        <f>_xlfn.IFNA(INDEX(Data!$D:$D,MATCH(Table1[[#This Row],[Entry Type]],Data!$E:$E,0)),"")</f>
        <v>Blankspot</v>
      </c>
      <c r="N708" s="50" t="str">
        <f>IF(Table1[[#This Row],[Tanggal]]="","","Jaringan")</f>
        <v>Jaringan</v>
      </c>
      <c r="O708" s="1"/>
    </row>
    <row r="709" spans="2:15" x14ac:dyDescent="0.25">
      <c r="B709" s="43" t="str">
        <f>_xlfn.IFNA(INDEX(Data!$B:$B,MATCH(Table1[[#This Row],[Desa/Kelurahan]],Data!$C:$C,0)),"")</f>
        <v>DAMAI</v>
      </c>
      <c r="C709" s="1" t="s">
        <v>166</v>
      </c>
      <c r="D709" s="2" t="s">
        <v>75</v>
      </c>
      <c r="E709" s="2" t="s">
        <v>70</v>
      </c>
      <c r="F709" s="2" t="s">
        <v>312</v>
      </c>
      <c r="G709" s="2" t="s">
        <v>72</v>
      </c>
      <c r="H709" s="2" t="s">
        <v>310</v>
      </c>
      <c r="J709" s="51">
        <v>45098</v>
      </c>
      <c r="K709" s="36">
        <f>IF(Table1[[#This Row],[Tanggal]]="","",YEAR(Table1[[#This Row],[Tanggal]]))</f>
        <v>2023</v>
      </c>
      <c r="L709" s="36">
        <f>IF(Table1[[#This Row],[Tanggal]]="","",YEAR(Table1[[#This Row],[Tanggal]]))</f>
        <v>2023</v>
      </c>
      <c r="M709" s="37" t="str">
        <f>_xlfn.IFNA(INDEX(Data!$D:$D,MATCH(Table1[[#This Row],[Entry Type]],Data!$E:$E,0)),"")</f>
        <v>Coverage</v>
      </c>
      <c r="N709" s="50" t="str">
        <f>IF(Table1[[#This Row],[Tanggal]]="","","Jaringan")</f>
        <v>Jaringan</v>
      </c>
      <c r="O709" s="1"/>
    </row>
    <row r="710" spans="2:15" x14ac:dyDescent="0.25">
      <c r="B710" s="43" t="str">
        <f>_xlfn.IFNA(INDEX(Data!$B:$B,MATCH(Table1[[#This Row],[Desa/Kelurahan]],Data!$C:$C,0)),"")</f>
        <v>DAMAI</v>
      </c>
      <c r="C710" s="1" t="s">
        <v>156</v>
      </c>
      <c r="D710" s="2" t="s">
        <v>75</v>
      </c>
      <c r="E710" s="2" t="s">
        <v>70</v>
      </c>
      <c r="F710" s="2" t="s">
        <v>312</v>
      </c>
      <c r="G710" s="2" t="s">
        <v>72</v>
      </c>
      <c r="H710" s="2" t="s">
        <v>310</v>
      </c>
      <c r="J710" s="51">
        <v>45098</v>
      </c>
      <c r="K710" s="36">
        <f>IF(Table1[[#This Row],[Tanggal]]="","",YEAR(Table1[[#This Row],[Tanggal]]))</f>
        <v>2023</v>
      </c>
      <c r="L710" s="36">
        <f>IF(Table1[[#This Row],[Tanggal]]="","",YEAR(Table1[[#This Row],[Tanggal]]))</f>
        <v>2023</v>
      </c>
      <c r="M710" s="37" t="str">
        <f>_xlfn.IFNA(INDEX(Data!$D:$D,MATCH(Table1[[#This Row],[Entry Type]],Data!$E:$E,0)),"")</f>
        <v>Coverage</v>
      </c>
      <c r="N710" s="50" t="str">
        <f>IF(Table1[[#This Row],[Tanggal]]="","","Jaringan")</f>
        <v>Jaringan</v>
      </c>
      <c r="O710" s="1"/>
    </row>
    <row r="711" spans="2:15" ht="30" x14ac:dyDescent="0.25">
      <c r="B711" s="43" t="str">
        <f>_xlfn.IFNA(INDEX(Data!$B:$B,MATCH(Table1[[#This Row],[Desa/Kelurahan]],Data!$C:$C,0)),"")</f>
        <v>DAMAI</v>
      </c>
      <c r="C711" s="1" t="s">
        <v>167</v>
      </c>
      <c r="D711" s="2" t="s">
        <v>75</v>
      </c>
      <c r="E711" s="2" t="s">
        <v>70</v>
      </c>
      <c r="F711" s="2"/>
      <c r="G711" s="2" t="s">
        <v>80</v>
      </c>
      <c r="H711" s="2" t="s">
        <v>313</v>
      </c>
      <c r="J711" s="51">
        <v>45098</v>
      </c>
      <c r="K711" s="36">
        <f>IF(Table1[[#This Row],[Tanggal]]="","",YEAR(Table1[[#This Row],[Tanggal]]))</f>
        <v>2023</v>
      </c>
      <c r="L711" s="36">
        <f>IF(Table1[[#This Row],[Tanggal]]="","",YEAR(Table1[[#This Row],[Tanggal]]))</f>
        <v>2023</v>
      </c>
      <c r="M711" s="37" t="str">
        <f>_xlfn.IFNA(INDEX(Data!$D:$D,MATCH(Table1[[#This Row],[Entry Type]],Data!$E:$E,0)),"")</f>
        <v>Coverage</v>
      </c>
      <c r="N711" s="50" t="str">
        <f>IF(Table1[[#This Row],[Tanggal]]="","","Jaringan")</f>
        <v>Jaringan</v>
      </c>
      <c r="O711" s="1"/>
    </row>
    <row r="712" spans="2:15" ht="30" x14ac:dyDescent="0.25">
      <c r="B712" s="43" t="str">
        <f>_xlfn.IFNA(INDEX(Data!$B:$B,MATCH(Table1[[#This Row],[Desa/Kelurahan]],Data!$C:$C,0)),"")</f>
        <v>DAMAI</v>
      </c>
      <c r="C712" s="1" t="s">
        <v>155</v>
      </c>
      <c r="D712" s="2" t="s">
        <v>75</v>
      </c>
      <c r="E712" s="2" t="s">
        <v>70</v>
      </c>
      <c r="F712" s="2"/>
      <c r="G712" s="2" t="s">
        <v>80</v>
      </c>
      <c r="H712" s="2" t="s">
        <v>313</v>
      </c>
      <c r="J712" s="51">
        <v>45098</v>
      </c>
      <c r="K712" s="36">
        <f>IF(Table1[[#This Row],[Tanggal]]="","",YEAR(Table1[[#This Row],[Tanggal]]))</f>
        <v>2023</v>
      </c>
      <c r="L712" s="36">
        <f>IF(Table1[[#This Row],[Tanggal]]="","",YEAR(Table1[[#This Row],[Tanggal]]))</f>
        <v>2023</v>
      </c>
      <c r="M712" s="37" t="str">
        <f>_xlfn.IFNA(INDEX(Data!$D:$D,MATCH(Table1[[#This Row],[Entry Type]],Data!$E:$E,0)),"")</f>
        <v>Coverage</v>
      </c>
      <c r="N712" s="50" t="str">
        <f>IF(Table1[[#This Row],[Tanggal]]="","","Jaringan")</f>
        <v>Jaringan</v>
      </c>
      <c r="O712" s="1"/>
    </row>
    <row r="713" spans="2:15" x14ac:dyDescent="0.25">
      <c r="B713" s="43" t="str">
        <f>_xlfn.IFNA(INDEX(Data!$B:$B,MATCH(Table1[[#This Row],[Desa/Kelurahan]],Data!$C:$C,0)),"")</f>
        <v>DAMAI</v>
      </c>
      <c r="C713" s="1" t="s">
        <v>161</v>
      </c>
      <c r="D713" s="2" t="s">
        <v>75</v>
      </c>
      <c r="E713" s="2" t="s">
        <v>85</v>
      </c>
      <c r="F713" s="2" t="s">
        <v>312</v>
      </c>
      <c r="G713" s="2" t="s">
        <v>72</v>
      </c>
      <c r="H713" s="2" t="s">
        <v>310</v>
      </c>
      <c r="J713" s="51">
        <v>45098</v>
      </c>
      <c r="K713" s="36">
        <f>IF(Table1[[#This Row],[Tanggal]]="","",YEAR(Table1[[#This Row],[Tanggal]]))</f>
        <v>2023</v>
      </c>
      <c r="L713" s="36">
        <f>IF(Table1[[#This Row],[Tanggal]]="","",YEAR(Table1[[#This Row],[Tanggal]]))</f>
        <v>2023</v>
      </c>
      <c r="M713" s="37" t="str">
        <f>_xlfn.IFNA(INDEX(Data!$D:$D,MATCH(Table1[[#This Row],[Entry Type]],Data!$E:$E,0)),"")</f>
        <v>Lemah</v>
      </c>
      <c r="N713" s="50" t="str">
        <f>IF(Table1[[#This Row],[Tanggal]]="","","Jaringan")</f>
        <v>Jaringan</v>
      </c>
      <c r="O713" s="1"/>
    </row>
    <row r="714" spans="2:15" x14ac:dyDescent="0.25">
      <c r="B714" s="43" t="str">
        <f>_xlfn.IFNA(INDEX(Data!$B:$B,MATCH(Table1[[#This Row],[Desa/Kelurahan]],Data!$C:$C,0)),"")</f>
        <v>DAMAI</v>
      </c>
      <c r="C714" s="1" t="s">
        <v>168</v>
      </c>
      <c r="D714" s="2" t="s">
        <v>75</v>
      </c>
      <c r="E714" s="2" t="s">
        <v>85</v>
      </c>
      <c r="F714" s="2" t="s">
        <v>312</v>
      </c>
      <c r="G714" s="2" t="s">
        <v>72</v>
      </c>
      <c r="H714" s="2" t="s">
        <v>310</v>
      </c>
      <c r="J714" s="51">
        <v>45098</v>
      </c>
      <c r="K714" s="36">
        <f>IF(Table1[[#This Row],[Tanggal]]="","",YEAR(Table1[[#This Row],[Tanggal]]))</f>
        <v>2023</v>
      </c>
      <c r="L714" s="36">
        <f>IF(Table1[[#This Row],[Tanggal]]="","",YEAR(Table1[[#This Row],[Tanggal]]))</f>
        <v>2023</v>
      </c>
      <c r="M714" s="37" t="str">
        <f>_xlfn.IFNA(INDEX(Data!$D:$D,MATCH(Table1[[#This Row],[Entry Type]],Data!$E:$E,0)),"")</f>
        <v>Lemah</v>
      </c>
      <c r="N714" s="50" t="str">
        <f>IF(Table1[[#This Row],[Tanggal]]="","","Jaringan")</f>
        <v>Jaringan</v>
      </c>
      <c r="O714" s="1"/>
    </row>
    <row r="715" spans="2:15" x14ac:dyDescent="0.25">
      <c r="B715" s="43" t="str">
        <f>_xlfn.IFNA(INDEX(Data!$B:$B,MATCH(Table1[[#This Row],[Desa/Kelurahan]],Data!$C:$C,0)),"")</f>
        <v>DAMAI</v>
      </c>
      <c r="C715" s="1" t="s">
        <v>163</v>
      </c>
      <c r="D715" s="2" t="s">
        <v>92</v>
      </c>
      <c r="E715" s="2" t="s">
        <v>92</v>
      </c>
      <c r="F715" s="2" t="s">
        <v>312</v>
      </c>
      <c r="G715" s="2" t="s">
        <v>72</v>
      </c>
      <c r="H715" s="2" t="s">
        <v>310</v>
      </c>
      <c r="J715" s="51">
        <v>45098</v>
      </c>
      <c r="K715" s="36">
        <f>IF(Table1[[#This Row],[Tanggal]]="","",YEAR(Table1[[#This Row],[Tanggal]]))</f>
        <v>2023</v>
      </c>
      <c r="L715" s="36">
        <f>IF(Table1[[#This Row],[Tanggal]]="","",YEAR(Table1[[#This Row],[Tanggal]]))</f>
        <v>2023</v>
      </c>
      <c r="M715" s="37" t="str">
        <f>_xlfn.IFNA(INDEX(Data!$D:$D,MATCH(Table1[[#This Row],[Entry Type]],Data!$E:$E,0)),"")</f>
        <v>Blankspot</v>
      </c>
      <c r="N715" s="50" t="str">
        <f>IF(Table1[[#This Row],[Tanggal]]="","","Jaringan")</f>
        <v>Jaringan</v>
      </c>
      <c r="O715" s="1"/>
    </row>
    <row r="716" spans="2:15" ht="30" x14ac:dyDescent="0.25">
      <c r="B716" s="43" t="str">
        <f>_xlfn.IFNA(INDEX(Data!$B:$B,MATCH(Table1[[#This Row],[Desa/Kelurahan]],Data!$C:$C,0)),"")</f>
        <v>DAMAI</v>
      </c>
      <c r="C716" s="1" t="s">
        <v>160</v>
      </c>
      <c r="D716" s="2" t="s">
        <v>75</v>
      </c>
      <c r="E716" s="2" t="s">
        <v>85</v>
      </c>
      <c r="F716" s="2"/>
      <c r="G716" s="2" t="s">
        <v>80</v>
      </c>
      <c r="H716" s="2" t="s">
        <v>313</v>
      </c>
      <c r="J716" s="51">
        <v>45098</v>
      </c>
      <c r="K716" s="36">
        <f>IF(Table1[[#This Row],[Tanggal]]="","",YEAR(Table1[[#This Row],[Tanggal]]))</f>
        <v>2023</v>
      </c>
      <c r="L716" s="36">
        <f>IF(Table1[[#This Row],[Tanggal]]="","",YEAR(Table1[[#This Row],[Tanggal]]))</f>
        <v>2023</v>
      </c>
      <c r="M716" s="37" t="str">
        <f>_xlfn.IFNA(INDEX(Data!$D:$D,MATCH(Table1[[#This Row],[Entry Type]],Data!$E:$E,0)),"")</f>
        <v>Lemah</v>
      </c>
      <c r="N716" s="50" t="str">
        <f>IF(Table1[[#This Row],[Tanggal]]="","","Jaringan")</f>
        <v>Jaringan</v>
      </c>
      <c r="O716" s="1"/>
    </row>
    <row r="717" spans="2:15" x14ac:dyDescent="0.25">
      <c r="B717" s="43" t="str">
        <f>_xlfn.IFNA(INDEX(Data!$B:$B,MATCH(Table1[[#This Row],[Desa/Kelurahan]],Data!$C:$C,0)),"")</f>
        <v>DAMAI</v>
      </c>
      <c r="C717" s="1" t="s">
        <v>158</v>
      </c>
      <c r="D717" s="2" t="s">
        <v>75</v>
      </c>
      <c r="E717" s="2" t="s">
        <v>70</v>
      </c>
      <c r="F717" s="2" t="s">
        <v>312</v>
      </c>
      <c r="G717" s="2" t="s">
        <v>72</v>
      </c>
      <c r="H717" s="2" t="s">
        <v>310</v>
      </c>
      <c r="J717" s="51">
        <v>45098</v>
      </c>
      <c r="K717" s="36">
        <f>IF(Table1[[#This Row],[Tanggal]]="","",YEAR(Table1[[#This Row],[Tanggal]]))</f>
        <v>2023</v>
      </c>
      <c r="L717" s="36">
        <f>IF(Table1[[#This Row],[Tanggal]]="","",YEAR(Table1[[#This Row],[Tanggal]]))</f>
        <v>2023</v>
      </c>
      <c r="M717" s="37" t="str">
        <f>_xlfn.IFNA(INDEX(Data!$D:$D,MATCH(Table1[[#This Row],[Entry Type]],Data!$E:$E,0)),"")</f>
        <v>Coverage</v>
      </c>
      <c r="N717" s="50" t="str">
        <f>IF(Table1[[#This Row],[Tanggal]]="","","Jaringan")</f>
        <v>Jaringan</v>
      </c>
      <c r="O717" s="1"/>
    </row>
    <row r="718" spans="2:15" ht="30" x14ac:dyDescent="0.25">
      <c r="B718" s="43" t="str">
        <f>_xlfn.IFNA(INDEX(Data!$B:$B,MATCH(Table1[[#This Row],[Desa/Kelurahan]],Data!$C:$C,0)),"")</f>
        <v>MUARA LAWA</v>
      </c>
      <c r="C718" s="1" t="s">
        <v>233</v>
      </c>
      <c r="D718" s="2" t="s">
        <v>75</v>
      </c>
      <c r="E718" s="2" t="s">
        <v>85</v>
      </c>
      <c r="F718" s="2"/>
      <c r="G718" s="2" t="s">
        <v>80</v>
      </c>
      <c r="H718" s="2" t="s">
        <v>313</v>
      </c>
      <c r="J718" s="51">
        <v>45098</v>
      </c>
      <c r="K718" s="36">
        <f>IF(Table1[[#This Row],[Tanggal]]="","",YEAR(Table1[[#This Row],[Tanggal]]))</f>
        <v>2023</v>
      </c>
      <c r="L718" s="36">
        <f>IF(Table1[[#This Row],[Tanggal]]="","",YEAR(Table1[[#This Row],[Tanggal]]))</f>
        <v>2023</v>
      </c>
      <c r="M718" s="37" t="str">
        <f>_xlfn.IFNA(INDEX(Data!$D:$D,MATCH(Table1[[#This Row],[Entry Type]],Data!$E:$E,0)),"")</f>
        <v>Lemah</v>
      </c>
      <c r="N718" s="50" t="str">
        <f>IF(Table1[[#This Row],[Tanggal]]="","","Jaringan")</f>
        <v>Jaringan</v>
      </c>
      <c r="O718" s="1"/>
    </row>
    <row r="719" spans="2:15" x14ac:dyDescent="0.25">
      <c r="B719" s="43" t="str">
        <f>_xlfn.IFNA(INDEX(Data!$B:$B,MATCH(Table1[[#This Row],[Desa/Kelurahan]],Data!$C:$C,0)),"")</f>
        <v>MUARA LAWA</v>
      </c>
      <c r="C719" s="1" t="s">
        <v>227</v>
      </c>
      <c r="D719" s="2" t="s">
        <v>75</v>
      </c>
      <c r="E719" s="2" t="s">
        <v>70</v>
      </c>
      <c r="F719" s="2" t="s">
        <v>71</v>
      </c>
      <c r="G719" s="2" t="s">
        <v>72</v>
      </c>
      <c r="H719" s="2" t="s">
        <v>310</v>
      </c>
      <c r="J719" s="51">
        <v>45098</v>
      </c>
      <c r="K719" s="36">
        <f>IF(Table1[[#This Row],[Tanggal]]="","",YEAR(Table1[[#This Row],[Tanggal]]))</f>
        <v>2023</v>
      </c>
      <c r="L719" s="36">
        <f>IF(Table1[[#This Row],[Tanggal]]="","",YEAR(Table1[[#This Row],[Tanggal]]))</f>
        <v>2023</v>
      </c>
      <c r="M719" s="37" t="str">
        <f>_xlfn.IFNA(INDEX(Data!$D:$D,MATCH(Table1[[#This Row],[Entry Type]],Data!$E:$E,0)),"")</f>
        <v>Coverage</v>
      </c>
      <c r="N719" s="50" t="str">
        <f>IF(Table1[[#This Row],[Tanggal]]="","","Jaringan")</f>
        <v>Jaringan</v>
      </c>
      <c r="O719" s="1"/>
    </row>
    <row r="720" spans="2:15" x14ac:dyDescent="0.25">
      <c r="B720" s="43" t="str">
        <f>_xlfn.IFNA(INDEX(Data!$B:$B,MATCH(Table1[[#This Row],[Desa/Kelurahan]],Data!$C:$C,0)),"")</f>
        <v>MUARA LAWA</v>
      </c>
      <c r="C720" s="1" t="s">
        <v>229</v>
      </c>
      <c r="D720" s="2" t="s">
        <v>75</v>
      </c>
      <c r="E720" s="2" t="s">
        <v>70</v>
      </c>
      <c r="F720" s="2" t="s">
        <v>86</v>
      </c>
      <c r="G720" s="2" t="s">
        <v>72</v>
      </c>
      <c r="H720" s="2" t="s">
        <v>310</v>
      </c>
      <c r="J720" s="51">
        <v>45098</v>
      </c>
      <c r="K720" s="36">
        <f>IF(Table1[[#This Row],[Tanggal]]="","",YEAR(Table1[[#This Row],[Tanggal]]))</f>
        <v>2023</v>
      </c>
      <c r="L720" s="36">
        <f>IF(Table1[[#This Row],[Tanggal]]="","",YEAR(Table1[[#This Row],[Tanggal]]))</f>
        <v>2023</v>
      </c>
      <c r="M720" s="37" t="str">
        <f>_xlfn.IFNA(INDEX(Data!$D:$D,MATCH(Table1[[#This Row],[Entry Type]],Data!$E:$E,0)),"")</f>
        <v>Coverage</v>
      </c>
      <c r="N720" s="50" t="str">
        <f>IF(Table1[[#This Row],[Tanggal]]="","","Jaringan")</f>
        <v>Jaringan</v>
      </c>
      <c r="O720" s="1"/>
    </row>
    <row r="721" spans="2:15" x14ac:dyDescent="0.25">
      <c r="B721" s="43" t="str">
        <f>_xlfn.IFNA(INDEX(Data!$B:$B,MATCH(Table1[[#This Row],[Desa/Kelurahan]],Data!$C:$C,0)),"")</f>
        <v>MUARA LAWA</v>
      </c>
      <c r="C721" s="1" t="s">
        <v>232</v>
      </c>
      <c r="D721" s="2" t="s">
        <v>75</v>
      </c>
      <c r="E721" s="2" t="s">
        <v>70</v>
      </c>
      <c r="F721" s="2" t="s">
        <v>71</v>
      </c>
      <c r="G721" s="2" t="s">
        <v>72</v>
      </c>
      <c r="H721" s="2" t="s">
        <v>310</v>
      </c>
      <c r="J721" s="51">
        <v>45098</v>
      </c>
      <c r="K721" s="36">
        <f>IF(Table1[[#This Row],[Tanggal]]="","",YEAR(Table1[[#This Row],[Tanggal]]))</f>
        <v>2023</v>
      </c>
      <c r="L721" s="36">
        <f>IF(Table1[[#This Row],[Tanggal]]="","",YEAR(Table1[[#This Row],[Tanggal]]))</f>
        <v>2023</v>
      </c>
      <c r="M721" s="37" t="str">
        <f>_xlfn.IFNA(INDEX(Data!$D:$D,MATCH(Table1[[#This Row],[Entry Type]],Data!$E:$E,0)),"")</f>
        <v>Coverage</v>
      </c>
      <c r="N721" s="50" t="str">
        <f>IF(Table1[[#This Row],[Tanggal]]="","","Jaringan")</f>
        <v>Jaringan</v>
      </c>
      <c r="O721" s="1"/>
    </row>
    <row r="722" spans="2:15" ht="30" x14ac:dyDescent="0.25">
      <c r="B722" s="43" t="str">
        <f>_xlfn.IFNA(INDEX(Data!$B:$B,MATCH(Table1[[#This Row],[Desa/Kelurahan]],Data!$C:$C,0)),"")</f>
        <v>MUARA LAWA</v>
      </c>
      <c r="C722" s="1" t="s">
        <v>230</v>
      </c>
      <c r="D722" s="2" t="s">
        <v>75</v>
      </c>
      <c r="E722" s="2" t="s">
        <v>85</v>
      </c>
      <c r="F722" s="2"/>
      <c r="G722" s="2" t="s">
        <v>80</v>
      </c>
      <c r="H722" s="2" t="s">
        <v>313</v>
      </c>
      <c r="J722" s="51">
        <v>45098</v>
      </c>
      <c r="K722" s="36">
        <f>IF(Table1[[#This Row],[Tanggal]]="","",YEAR(Table1[[#This Row],[Tanggal]]))</f>
        <v>2023</v>
      </c>
      <c r="L722" s="36">
        <f>IF(Table1[[#This Row],[Tanggal]]="","",YEAR(Table1[[#This Row],[Tanggal]]))</f>
        <v>2023</v>
      </c>
      <c r="M722" s="37" t="str">
        <f>_xlfn.IFNA(INDEX(Data!$D:$D,MATCH(Table1[[#This Row],[Entry Type]],Data!$E:$E,0)),"")</f>
        <v>Lemah</v>
      </c>
      <c r="N722" s="50" t="str">
        <f>IF(Table1[[#This Row],[Tanggal]]="","","Jaringan")</f>
        <v>Jaringan</v>
      </c>
      <c r="O722" s="1"/>
    </row>
    <row r="723" spans="2:15" ht="30" x14ac:dyDescent="0.25">
      <c r="B723" s="43" t="str">
        <f>_xlfn.IFNA(INDEX(Data!$B:$B,MATCH(Table1[[#This Row],[Desa/Kelurahan]],Data!$C:$C,0)),"")</f>
        <v>MUARA LAWA</v>
      </c>
      <c r="C723" s="1" t="s">
        <v>231</v>
      </c>
      <c r="D723" s="2" t="s">
        <v>75</v>
      </c>
      <c r="E723" s="2" t="s">
        <v>70</v>
      </c>
      <c r="F723" s="2"/>
      <c r="G723" s="2" t="s">
        <v>80</v>
      </c>
      <c r="H723" s="2" t="s">
        <v>313</v>
      </c>
      <c r="J723" s="51">
        <v>45098</v>
      </c>
      <c r="K723" s="36">
        <f>IF(Table1[[#This Row],[Tanggal]]="","",YEAR(Table1[[#This Row],[Tanggal]]))</f>
        <v>2023</v>
      </c>
      <c r="L723" s="36">
        <f>IF(Table1[[#This Row],[Tanggal]]="","",YEAR(Table1[[#This Row],[Tanggal]]))</f>
        <v>2023</v>
      </c>
      <c r="M723" s="37" t="str">
        <f>_xlfn.IFNA(INDEX(Data!$D:$D,MATCH(Table1[[#This Row],[Entry Type]],Data!$E:$E,0)),"")</f>
        <v>Coverage</v>
      </c>
      <c r="N723" s="50" t="str">
        <f>IF(Table1[[#This Row],[Tanggal]]="","","Jaringan")</f>
        <v>Jaringan</v>
      </c>
      <c r="O723" s="1"/>
    </row>
    <row r="724" spans="2:15" x14ac:dyDescent="0.25">
      <c r="B724" s="43" t="str">
        <f>_xlfn.IFNA(INDEX(Data!$B:$B,MATCH(Table1[[#This Row],[Desa/Kelurahan]],Data!$C:$C,0)),"")</f>
        <v>MUARA LAWA</v>
      </c>
      <c r="C724" s="1" t="s">
        <v>25</v>
      </c>
      <c r="D724" s="2" t="s">
        <v>75</v>
      </c>
      <c r="E724" s="2" t="s">
        <v>70</v>
      </c>
      <c r="F724" s="2" t="s">
        <v>86</v>
      </c>
      <c r="G724" s="2" t="s">
        <v>72</v>
      </c>
      <c r="H724" s="2" t="s">
        <v>310</v>
      </c>
      <c r="J724" s="51">
        <v>45098</v>
      </c>
      <c r="K724" s="36">
        <f>IF(Table1[[#This Row],[Tanggal]]="","",YEAR(Table1[[#This Row],[Tanggal]]))</f>
        <v>2023</v>
      </c>
      <c r="L724" s="36">
        <f>IF(Table1[[#This Row],[Tanggal]]="","",YEAR(Table1[[#This Row],[Tanggal]]))</f>
        <v>2023</v>
      </c>
      <c r="M724" s="37" t="str">
        <f>_xlfn.IFNA(INDEX(Data!$D:$D,MATCH(Table1[[#This Row],[Entry Type]],Data!$E:$E,0)),"")</f>
        <v>Coverage</v>
      </c>
      <c r="N724" s="50" t="str">
        <f>IF(Table1[[#This Row],[Tanggal]]="","","Jaringan")</f>
        <v>Jaringan</v>
      </c>
      <c r="O724" s="1"/>
    </row>
    <row r="725" spans="2:15" x14ac:dyDescent="0.25">
      <c r="B725" s="43" t="str">
        <f>_xlfn.IFNA(INDEX(Data!$B:$B,MATCH(Table1[[#This Row],[Desa/Kelurahan]],Data!$C:$C,0)),"")</f>
        <v>MUARA LAWA</v>
      </c>
      <c r="C725" s="1" t="s">
        <v>228</v>
      </c>
      <c r="D725" s="2" t="s">
        <v>75</v>
      </c>
      <c r="E725" s="2" t="s">
        <v>70</v>
      </c>
      <c r="F725" s="2" t="s">
        <v>86</v>
      </c>
      <c r="G725" s="2" t="s">
        <v>72</v>
      </c>
      <c r="H725" s="2" t="s">
        <v>310</v>
      </c>
      <c r="J725" s="51">
        <v>45098</v>
      </c>
      <c r="K725" s="36">
        <f>IF(Table1[[#This Row],[Tanggal]]="","",YEAR(Table1[[#This Row],[Tanggal]]))</f>
        <v>2023</v>
      </c>
      <c r="L725" s="36">
        <f>IF(Table1[[#This Row],[Tanggal]]="","",YEAR(Table1[[#This Row],[Tanggal]]))</f>
        <v>2023</v>
      </c>
      <c r="M725" s="37" t="str">
        <f>_xlfn.IFNA(INDEX(Data!$D:$D,MATCH(Table1[[#This Row],[Entry Type]],Data!$E:$E,0)),"")</f>
        <v>Coverage</v>
      </c>
      <c r="N725" s="50" t="str">
        <f>IF(Table1[[#This Row],[Tanggal]]="","","Jaringan")</f>
        <v>Jaringan</v>
      </c>
      <c r="O725" s="1"/>
    </row>
    <row r="726" spans="2:15" x14ac:dyDescent="0.25">
      <c r="B726" s="43" t="str">
        <f>_xlfn.IFNA(INDEX(Data!$B:$B,MATCH(Table1[[#This Row],[Desa/Kelurahan]],Data!$C:$C,0)),"")</f>
        <v>SILUQ NGURAI</v>
      </c>
      <c r="C726" s="1" t="s">
        <v>272</v>
      </c>
      <c r="D726" s="2" t="s">
        <v>75</v>
      </c>
      <c r="E726" s="2" t="s">
        <v>85</v>
      </c>
      <c r="F726" s="2" t="s">
        <v>71</v>
      </c>
      <c r="G726" s="2" t="s">
        <v>72</v>
      </c>
      <c r="H726" s="2" t="s">
        <v>310</v>
      </c>
      <c r="J726" s="51">
        <v>45098</v>
      </c>
      <c r="K726" s="36">
        <f>IF(Table1[[#This Row],[Tanggal]]="","",YEAR(Table1[[#This Row],[Tanggal]]))</f>
        <v>2023</v>
      </c>
      <c r="L726" s="36">
        <f>IF(Table1[[#This Row],[Tanggal]]="","",YEAR(Table1[[#This Row],[Tanggal]]))</f>
        <v>2023</v>
      </c>
      <c r="M726" s="37" t="str">
        <f>_xlfn.IFNA(INDEX(Data!$D:$D,MATCH(Table1[[#This Row],[Entry Type]],Data!$E:$E,0)),"")</f>
        <v>Lemah</v>
      </c>
      <c r="N726" s="50" t="str">
        <f>IF(Table1[[#This Row],[Tanggal]]="","","Jaringan")</f>
        <v>Jaringan</v>
      </c>
      <c r="O726" s="1"/>
    </row>
    <row r="727" spans="2:15" ht="30" x14ac:dyDescent="0.25">
      <c r="B727" s="43" t="str">
        <f>_xlfn.IFNA(INDEX(Data!$B:$B,MATCH(Table1[[#This Row],[Desa/Kelurahan]],Data!$C:$C,0)),"")</f>
        <v>SILUQ NGURAI</v>
      </c>
      <c r="C727" s="1" t="s">
        <v>273</v>
      </c>
      <c r="D727" s="2" t="s">
        <v>75</v>
      </c>
      <c r="E727" s="2" t="s">
        <v>85</v>
      </c>
      <c r="F727" s="2"/>
      <c r="G727" s="2" t="s">
        <v>80</v>
      </c>
      <c r="H727" s="2" t="s">
        <v>313</v>
      </c>
      <c r="J727" s="51">
        <v>45098</v>
      </c>
      <c r="K727" s="36">
        <f>IF(Table1[[#This Row],[Tanggal]]="","",YEAR(Table1[[#This Row],[Tanggal]]))</f>
        <v>2023</v>
      </c>
      <c r="L727" s="36">
        <f>IF(Table1[[#This Row],[Tanggal]]="","",YEAR(Table1[[#This Row],[Tanggal]]))</f>
        <v>2023</v>
      </c>
      <c r="M727" s="37" t="str">
        <f>_xlfn.IFNA(INDEX(Data!$D:$D,MATCH(Table1[[#This Row],[Entry Type]],Data!$E:$E,0)),"")</f>
        <v>Lemah</v>
      </c>
      <c r="N727" s="50" t="str">
        <f>IF(Table1[[#This Row],[Tanggal]]="","","Jaringan")</f>
        <v>Jaringan</v>
      </c>
      <c r="O727" s="1"/>
    </row>
    <row r="728" spans="2:15" ht="30" x14ac:dyDescent="0.25">
      <c r="B728" s="43" t="str">
        <f>_xlfn.IFNA(INDEX(Data!$B:$B,MATCH(Table1[[#This Row],[Desa/Kelurahan]],Data!$C:$C,0)),"")</f>
        <v>SILUQ NGURAI</v>
      </c>
      <c r="C728" s="1" t="s">
        <v>311</v>
      </c>
      <c r="D728" s="2" t="s">
        <v>75</v>
      </c>
      <c r="E728" s="2" t="s">
        <v>70</v>
      </c>
      <c r="F728" s="2"/>
      <c r="G728" s="2" t="s">
        <v>80</v>
      </c>
      <c r="H728" s="2" t="s">
        <v>313</v>
      </c>
      <c r="J728" s="51">
        <v>45098</v>
      </c>
      <c r="K728" s="36">
        <f>IF(Table1[[#This Row],[Tanggal]]="","",YEAR(Table1[[#This Row],[Tanggal]]))</f>
        <v>2023</v>
      </c>
      <c r="L728" s="36">
        <f>IF(Table1[[#This Row],[Tanggal]]="","",YEAR(Table1[[#This Row],[Tanggal]]))</f>
        <v>2023</v>
      </c>
      <c r="M728" s="37" t="str">
        <f>_xlfn.IFNA(INDEX(Data!$D:$D,MATCH(Table1[[#This Row],[Entry Type]],Data!$E:$E,0)),"")</f>
        <v>Coverage</v>
      </c>
      <c r="N728" s="50" t="str">
        <f>IF(Table1[[#This Row],[Tanggal]]="","","Jaringan")</f>
        <v>Jaringan</v>
      </c>
      <c r="O728" s="1"/>
    </row>
    <row r="729" spans="2:15" ht="30" x14ac:dyDescent="0.25">
      <c r="B729" s="43" t="str">
        <f>_xlfn.IFNA(INDEX(Data!$B:$B,MATCH(Table1[[#This Row],[Desa/Kelurahan]],Data!$C:$C,0)),"")</f>
        <v>SILUQ NGURAI</v>
      </c>
      <c r="C729" s="1" t="s">
        <v>269</v>
      </c>
      <c r="D729" s="2" t="s">
        <v>92</v>
      </c>
      <c r="E729" s="2" t="s">
        <v>92</v>
      </c>
      <c r="F729" s="2"/>
      <c r="G729" s="2" t="s">
        <v>80</v>
      </c>
      <c r="H729" s="2" t="s">
        <v>313</v>
      </c>
      <c r="J729" s="51">
        <v>45098</v>
      </c>
      <c r="K729" s="36">
        <f>IF(Table1[[#This Row],[Tanggal]]="","",YEAR(Table1[[#This Row],[Tanggal]]))</f>
        <v>2023</v>
      </c>
      <c r="L729" s="36">
        <f>IF(Table1[[#This Row],[Tanggal]]="","",YEAR(Table1[[#This Row],[Tanggal]]))</f>
        <v>2023</v>
      </c>
      <c r="M729" s="37" t="str">
        <f>_xlfn.IFNA(INDEX(Data!$D:$D,MATCH(Table1[[#This Row],[Entry Type]],Data!$E:$E,0)),"")</f>
        <v>Blankspot</v>
      </c>
      <c r="N729" s="50" t="str">
        <f>IF(Table1[[#This Row],[Tanggal]]="","","Jaringan")</f>
        <v>Jaringan</v>
      </c>
      <c r="O729" s="1"/>
    </row>
    <row r="730" spans="2:15" ht="30" x14ac:dyDescent="0.25">
      <c r="B730" s="43" t="str">
        <f>_xlfn.IFNA(INDEX(Data!$B:$B,MATCH(Table1[[#This Row],[Desa/Kelurahan]],Data!$C:$C,0)),"")</f>
        <v>SILUQ NGURAI</v>
      </c>
      <c r="C730" s="1" t="s">
        <v>280</v>
      </c>
      <c r="D730" s="2" t="s">
        <v>92</v>
      </c>
      <c r="E730" s="2" t="s">
        <v>92</v>
      </c>
      <c r="F730" s="2"/>
      <c r="G730" s="2" t="s">
        <v>80</v>
      </c>
      <c r="H730" s="2" t="s">
        <v>313</v>
      </c>
      <c r="J730" s="51">
        <v>45098</v>
      </c>
      <c r="K730" s="36">
        <f>IF(Table1[[#This Row],[Tanggal]]="","",YEAR(Table1[[#This Row],[Tanggal]]))</f>
        <v>2023</v>
      </c>
      <c r="L730" s="36">
        <f>IF(Table1[[#This Row],[Tanggal]]="","",YEAR(Table1[[#This Row],[Tanggal]]))</f>
        <v>2023</v>
      </c>
      <c r="M730" s="37" t="str">
        <f>_xlfn.IFNA(INDEX(Data!$D:$D,MATCH(Table1[[#This Row],[Entry Type]],Data!$E:$E,0)),"")</f>
        <v>Blankspot</v>
      </c>
      <c r="N730" s="50" t="str">
        <f>IF(Table1[[#This Row],[Tanggal]]="","","Jaringan")</f>
        <v>Jaringan</v>
      </c>
      <c r="O730" s="1"/>
    </row>
    <row r="731" spans="2:15" ht="30" x14ac:dyDescent="0.25">
      <c r="B731" s="43" t="str">
        <f>_xlfn.IFNA(INDEX(Data!$B:$B,MATCH(Table1[[#This Row],[Desa/Kelurahan]],Data!$C:$C,0)),"")</f>
        <v>SILUQ NGURAI</v>
      </c>
      <c r="C731" s="1" t="s">
        <v>278</v>
      </c>
      <c r="D731" s="2" t="s">
        <v>92</v>
      </c>
      <c r="E731" s="2" t="s">
        <v>92</v>
      </c>
      <c r="F731" s="2"/>
      <c r="G731" s="2" t="s">
        <v>80</v>
      </c>
      <c r="H731" s="2" t="s">
        <v>313</v>
      </c>
      <c r="J731" s="51">
        <v>45098</v>
      </c>
      <c r="K731" s="36">
        <f>IF(Table1[[#This Row],[Tanggal]]="","",YEAR(Table1[[#This Row],[Tanggal]]))</f>
        <v>2023</v>
      </c>
      <c r="L731" s="36">
        <f>IF(Table1[[#This Row],[Tanggal]]="","",YEAR(Table1[[#This Row],[Tanggal]]))</f>
        <v>2023</v>
      </c>
      <c r="M731" s="37" t="str">
        <f>_xlfn.IFNA(INDEX(Data!$D:$D,MATCH(Table1[[#This Row],[Entry Type]],Data!$E:$E,0)),"")</f>
        <v>Blankspot</v>
      </c>
      <c r="N731" s="50" t="str">
        <f>IF(Table1[[#This Row],[Tanggal]]="","","Jaringan")</f>
        <v>Jaringan</v>
      </c>
      <c r="O731" s="1"/>
    </row>
    <row r="732" spans="2:15" ht="30" x14ac:dyDescent="0.25">
      <c r="B732" s="43" t="str">
        <f>_xlfn.IFNA(INDEX(Data!$B:$B,MATCH(Table1[[#This Row],[Desa/Kelurahan]],Data!$C:$C,0)),"")</f>
        <v>SILUQ NGURAI</v>
      </c>
      <c r="C732" s="1" t="s">
        <v>283</v>
      </c>
      <c r="D732" s="2" t="s">
        <v>92</v>
      </c>
      <c r="E732" s="2" t="s">
        <v>92</v>
      </c>
      <c r="F732" s="2"/>
      <c r="G732" s="2" t="s">
        <v>80</v>
      </c>
      <c r="H732" s="2" t="s">
        <v>313</v>
      </c>
      <c r="J732" s="51">
        <v>45098</v>
      </c>
      <c r="K732" s="36">
        <f>IF(Table1[[#This Row],[Tanggal]]="","",YEAR(Table1[[#This Row],[Tanggal]]))</f>
        <v>2023</v>
      </c>
      <c r="L732" s="36">
        <f>IF(Table1[[#This Row],[Tanggal]]="","",YEAR(Table1[[#This Row],[Tanggal]]))</f>
        <v>2023</v>
      </c>
      <c r="M732" s="37" t="str">
        <f>_xlfn.IFNA(INDEX(Data!$D:$D,MATCH(Table1[[#This Row],[Entry Type]],Data!$E:$E,0)),"")</f>
        <v>Blankspot</v>
      </c>
      <c r="N732" s="50" t="str">
        <f>IF(Table1[[#This Row],[Tanggal]]="","","Jaringan")</f>
        <v>Jaringan</v>
      </c>
      <c r="O732" s="1"/>
    </row>
    <row r="733" spans="2:15" ht="30" x14ac:dyDescent="0.25">
      <c r="B733" s="43" t="str">
        <f>_xlfn.IFNA(INDEX(Data!$B:$B,MATCH(Table1[[#This Row],[Desa/Kelurahan]],Data!$C:$C,0)),"")</f>
        <v>SILUQ NGURAI</v>
      </c>
      <c r="C733" s="1" t="s">
        <v>279</v>
      </c>
      <c r="D733" s="2" t="s">
        <v>75</v>
      </c>
      <c r="E733" s="2" t="s">
        <v>85</v>
      </c>
      <c r="F733" s="2"/>
      <c r="G733" s="2" t="s">
        <v>80</v>
      </c>
      <c r="H733" s="2" t="s">
        <v>313</v>
      </c>
      <c r="J733" s="51">
        <v>45098</v>
      </c>
      <c r="K733" s="36">
        <f>IF(Table1[[#This Row],[Tanggal]]="","",YEAR(Table1[[#This Row],[Tanggal]]))</f>
        <v>2023</v>
      </c>
      <c r="L733" s="36">
        <f>IF(Table1[[#This Row],[Tanggal]]="","",YEAR(Table1[[#This Row],[Tanggal]]))</f>
        <v>2023</v>
      </c>
      <c r="M733" s="37" t="str">
        <f>_xlfn.IFNA(INDEX(Data!$D:$D,MATCH(Table1[[#This Row],[Entry Type]],Data!$E:$E,0)),"")</f>
        <v>Lemah</v>
      </c>
      <c r="N733" s="50" t="str">
        <f>IF(Table1[[#This Row],[Tanggal]]="","","Jaringan")</f>
        <v>Jaringan</v>
      </c>
      <c r="O733" s="1"/>
    </row>
    <row r="734" spans="2:15" ht="30" x14ac:dyDescent="0.25">
      <c r="B734" s="43" t="str">
        <f>_xlfn.IFNA(INDEX(Data!$B:$B,MATCH(Table1[[#This Row],[Desa/Kelurahan]],Data!$C:$C,0)),"")</f>
        <v>SILUQ NGURAI</v>
      </c>
      <c r="C734" s="1" t="s">
        <v>271</v>
      </c>
      <c r="D734" s="2" t="s">
        <v>75</v>
      </c>
      <c r="E734" s="2" t="s">
        <v>85</v>
      </c>
      <c r="F734" s="2"/>
      <c r="G734" s="2" t="s">
        <v>80</v>
      </c>
      <c r="H734" s="2" t="s">
        <v>313</v>
      </c>
      <c r="J734" s="51">
        <v>45098</v>
      </c>
      <c r="K734" s="36">
        <f>IF(Table1[[#This Row],[Tanggal]]="","",YEAR(Table1[[#This Row],[Tanggal]]))</f>
        <v>2023</v>
      </c>
      <c r="L734" s="36">
        <f>IF(Table1[[#This Row],[Tanggal]]="","",YEAR(Table1[[#This Row],[Tanggal]]))</f>
        <v>2023</v>
      </c>
      <c r="M734" s="37" t="str">
        <f>_xlfn.IFNA(INDEX(Data!$D:$D,MATCH(Table1[[#This Row],[Entry Type]],Data!$E:$E,0)),"")</f>
        <v>Lemah</v>
      </c>
      <c r="N734" s="50" t="str">
        <f>IF(Table1[[#This Row],[Tanggal]]="","","Jaringan")</f>
        <v>Jaringan</v>
      </c>
      <c r="O734" s="1"/>
    </row>
    <row r="735" spans="2:15" x14ac:dyDescent="0.25">
      <c r="B735" s="43" t="str">
        <f>_xlfn.IFNA(INDEX(Data!$B:$B,MATCH(Table1[[#This Row],[Desa/Kelurahan]],Data!$C:$C,0)),"")</f>
        <v>SILUQ NGURAI</v>
      </c>
      <c r="C735" s="1" t="s">
        <v>284</v>
      </c>
      <c r="D735" s="2" t="s">
        <v>75</v>
      </c>
      <c r="E735" s="2" t="s">
        <v>85</v>
      </c>
      <c r="F735" s="2" t="s">
        <v>71</v>
      </c>
      <c r="G735" s="2" t="s">
        <v>72</v>
      </c>
      <c r="H735" s="2" t="s">
        <v>310</v>
      </c>
      <c r="J735" s="51">
        <v>45098</v>
      </c>
      <c r="K735" s="36">
        <f>IF(Table1[[#This Row],[Tanggal]]="","",YEAR(Table1[[#This Row],[Tanggal]]))</f>
        <v>2023</v>
      </c>
      <c r="L735" s="36">
        <f>IF(Table1[[#This Row],[Tanggal]]="","",YEAR(Table1[[#This Row],[Tanggal]]))</f>
        <v>2023</v>
      </c>
      <c r="M735" s="37" t="str">
        <f>_xlfn.IFNA(INDEX(Data!$D:$D,MATCH(Table1[[#This Row],[Entry Type]],Data!$E:$E,0)),"")</f>
        <v>Lemah</v>
      </c>
      <c r="N735" s="50" t="str">
        <f>IF(Table1[[#This Row],[Tanggal]]="","","Jaringan")</f>
        <v>Jaringan</v>
      </c>
      <c r="O735" s="1"/>
    </row>
    <row r="736" spans="2:15" ht="30" x14ac:dyDescent="0.25">
      <c r="B736" s="43" t="str">
        <f>_xlfn.IFNA(INDEX(Data!$B:$B,MATCH(Table1[[#This Row],[Desa/Kelurahan]],Data!$C:$C,0)),"")</f>
        <v>SILUQ NGURAI</v>
      </c>
      <c r="C736" s="1" t="s">
        <v>277</v>
      </c>
      <c r="D736" s="2" t="s">
        <v>75</v>
      </c>
      <c r="E736" s="2" t="s">
        <v>85</v>
      </c>
      <c r="F736" s="2"/>
      <c r="G736" s="2" t="s">
        <v>80</v>
      </c>
      <c r="H736" s="2" t="s">
        <v>313</v>
      </c>
      <c r="J736" s="51">
        <v>45098</v>
      </c>
      <c r="K736" s="36">
        <f>IF(Table1[[#This Row],[Tanggal]]="","",YEAR(Table1[[#This Row],[Tanggal]]))</f>
        <v>2023</v>
      </c>
      <c r="L736" s="36">
        <f>IF(Table1[[#This Row],[Tanggal]]="","",YEAR(Table1[[#This Row],[Tanggal]]))</f>
        <v>2023</v>
      </c>
      <c r="M736" s="37" t="str">
        <f>_xlfn.IFNA(INDEX(Data!$D:$D,MATCH(Table1[[#This Row],[Entry Type]],Data!$E:$E,0)),"")</f>
        <v>Lemah</v>
      </c>
      <c r="N736" s="50" t="str">
        <f>IF(Table1[[#This Row],[Tanggal]]="","","Jaringan")</f>
        <v>Jaringan</v>
      </c>
      <c r="O736" s="1"/>
    </row>
    <row r="737" spans="2:15" ht="30" x14ac:dyDescent="0.25">
      <c r="B737" s="43" t="str">
        <f>_xlfn.IFNA(INDEX(Data!$B:$B,MATCH(Table1[[#This Row],[Desa/Kelurahan]],Data!$C:$C,0)),"")</f>
        <v>SILUQ NGURAI</v>
      </c>
      <c r="C737" s="1" t="s">
        <v>282</v>
      </c>
      <c r="D737" s="2" t="s">
        <v>75</v>
      </c>
      <c r="E737" s="2" t="s">
        <v>85</v>
      </c>
      <c r="F737" s="2"/>
      <c r="G737" s="2" t="s">
        <v>80</v>
      </c>
      <c r="H737" s="2" t="s">
        <v>313</v>
      </c>
      <c r="J737" s="51">
        <v>45098</v>
      </c>
      <c r="K737" s="36">
        <f>IF(Table1[[#This Row],[Tanggal]]="","",YEAR(Table1[[#This Row],[Tanggal]]))</f>
        <v>2023</v>
      </c>
      <c r="L737" s="36">
        <f>IF(Table1[[#This Row],[Tanggal]]="","",YEAR(Table1[[#This Row],[Tanggal]]))</f>
        <v>2023</v>
      </c>
      <c r="M737" s="37" t="str">
        <f>_xlfn.IFNA(INDEX(Data!$D:$D,MATCH(Table1[[#This Row],[Entry Type]],Data!$E:$E,0)),"")</f>
        <v>Lemah</v>
      </c>
      <c r="N737" s="50" t="str">
        <f>IF(Table1[[#This Row],[Tanggal]]="","","Jaringan")</f>
        <v>Jaringan</v>
      </c>
      <c r="O737" s="1"/>
    </row>
    <row r="738" spans="2:15" ht="30" x14ac:dyDescent="0.25">
      <c r="B738" s="43" t="str">
        <f>_xlfn.IFNA(INDEX(Data!$B:$B,MATCH(Table1[[#This Row],[Desa/Kelurahan]],Data!$C:$C,0)),"")</f>
        <v>SILUQ NGURAI</v>
      </c>
      <c r="C738" s="1" t="s">
        <v>281</v>
      </c>
      <c r="D738" s="2" t="s">
        <v>75</v>
      </c>
      <c r="E738" s="2" t="s">
        <v>70</v>
      </c>
      <c r="F738" s="2"/>
      <c r="G738" s="2" t="s">
        <v>80</v>
      </c>
      <c r="H738" s="2" t="s">
        <v>313</v>
      </c>
      <c r="J738" s="51">
        <v>45098</v>
      </c>
      <c r="K738" s="36">
        <f>IF(Table1[[#This Row],[Tanggal]]="","",YEAR(Table1[[#This Row],[Tanggal]]))</f>
        <v>2023</v>
      </c>
      <c r="L738" s="36">
        <f>IF(Table1[[#This Row],[Tanggal]]="","",YEAR(Table1[[#This Row],[Tanggal]]))</f>
        <v>2023</v>
      </c>
      <c r="M738" s="37" t="str">
        <f>_xlfn.IFNA(INDEX(Data!$D:$D,MATCH(Table1[[#This Row],[Entry Type]],Data!$E:$E,0)),"")</f>
        <v>Coverage</v>
      </c>
      <c r="N738" s="50" t="str">
        <f>IF(Table1[[#This Row],[Tanggal]]="","","Jaringan")</f>
        <v>Jaringan</v>
      </c>
      <c r="O738" s="1"/>
    </row>
    <row r="739" spans="2:15" ht="30" x14ac:dyDescent="0.25">
      <c r="B739" s="43" t="str">
        <f>_xlfn.IFNA(INDEX(Data!$B:$B,MATCH(Table1[[#This Row],[Desa/Kelurahan]],Data!$C:$C,0)),"")</f>
        <v>SILUQ NGURAI</v>
      </c>
      <c r="C739" s="1" t="s">
        <v>270</v>
      </c>
      <c r="D739" s="2" t="s">
        <v>75</v>
      </c>
      <c r="E739" s="2" t="s">
        <v>70</v>
      </c>
      <c r="F739" s="2"/>
      <c r="G739" s="2" t="s">
        <v>80</v>
      </c>
      <c r="H739" s="2" t="s">
        <v>313</v>
      </c>
      <c r="J739" s="51">
        <v>45098</v>
      </c>
      <c r="K739" s="36">
        <f>IF(Table1[[#This Row],[Tanggal]]="","",YEAR(Table1[[#This Row],[Tanggal]]))</f>
        <v>2023</v>
      </c>
      <c r="L739" s="36">
        <f>IF(Table1[[#This Row],[Tanggal]]="","",YEAR(Table1[[#This Row],[Tanggal]]))</f>
        <v>2023</v>
      </c>
      <c r="M739" s="37" t="str">
        <f>_xlfn.IFNA(INDEX(Data!$D:$D,MATCH(Table1[[#This Row],[Entry Type]],Data!$E:$E,0)),"")</f>
        <v>Coverage</v>
      </c>
      <c r="N739" s="50" t="str">
        <f>IF(Table1[[#This Row],[Tanggal]]="","","Jaringan")</f>
        <v>Jaringan</v>
      </c>
      <c r="O739" s="1"/>
    </row>
    <row r="740" spans="2:15" ht="30" x14ac:dyDescent="0.25">
      <c r="B740" s="43" t="str">
        <f>_xlfn.IFNA(INDEX(Data!$B:$B,MATCH(Table1[[#This Row],[Desa/Kelurahan]],Data!$C:$C,0)),"")</f>
        <v>SILUQ NGURAI</v>
      </c>
      <c r="C740" s="1" t="s">
        <v>274</v>
      </c>
      <c r="D740" s="2" t="s">
        <v>75</v>
      </c>
      <c r="E740" s="2" t="s">
        <v>70</v>
      </c>
      <c r="F740" s="2"/>
      <c r="G740" s="2" t="s">
        <v>80</v>
      </c>
      <c r="H740" s="2" t="s">
        <v>313</v>
      </c>
      <c r="J740" s="51">
        <v>45098</v>
      </c>
      <c r="K740" s="36">
        <f>IF(Table1[[#This Row],[Tanggal]]="","",YEAR(Table1[[#This Row],[Tanggal]]))</f>
        <v>2023</v>
      </c>
      <c r="L740" s="36">
        <f>IF(Table1[[#This Row],[Tanggal]]="","",YEAR(Table1[[#This Row],[Tanggal]]))</f>
        <v>2023</v>
      </c>
      <c r="M740" s="37" t="str">
        <f>_xlfn.IFNA(INDEX(Data!$D:$D,MATCH(Table1[[#This Row],[Entry Type]],Data!$E:$E,0)),"")</f>
        <v>Coverage</v>
      </c>
      <c r="N740" s="50" t="str">
        <f>IF(Table1[[#This Row],[Tanggal]]="","","Jaringan")</f>
        <v>Jaringan</v>
      </c>
      <c r="O740" s="1"/>
    </row>
    <row r="741" spans="2:15" ht="30" x14ac:dyDescent="0.25">
      <c r="B741" s="43" t="str">
        <f>_xlfn.IFNA(INDEX(Data!$B:$B,MATCH(Table1[[#This Row],[Desa/Kelurahan]],Data!$C:$C,0)),"")</f>
        <v>SILUQ NGURAI</v>
      </c>
      <c r="C741" s="1" t="s">
        <v>276</v>
      </c>
      <c r="D741" s="2" t="s">
        <v>75</v>
      </c>
      <c r="E741" s="2" t="s">
        <v>85</v>
      </c>
      <c r="F741" s="2"/>
      <c r="G741" s="2" t="s">
        <v>80</v>
      </c>
      <c r="H741" s="2" t="s">
        <v>313</v>
      </c>
      <c r="J741" s="51">
        <v>45098</v>
      </c>
      <c r="K741" s="36">
        <f>IF(Table1[[#This Row],[Tanggal]]="","",YEAR(Table1[[#This Row],[Tanggal]]))</f>
        <v>2023</v>
      </c>
      <c r="L741" s="36">
        <f>IF(Table1[[#This Row],[Tanggal]]="","",YEAR(Table1[[#This Row],[Tanggal]]))</f>
        <v>2023</v>
      </c>
      <c r="M741" s="37" t="str">
        <f>_xlfn.IFNA(INDEX(Data!$D:$D,MATCH(Table1[[#This Row],[Entry Type]],Data!$E:$E,0)),"")</f>
        <v>Lemah</v>
      </c>
      <c r="N741" s="50" t="str">
        <f>IF(Table1[[#This Row],[Tanggal]]="","","Jaringan")</f>
        <v>Jaringan</v>
      </c>
      <c r="O741" s="1"/>
    </row>
    <row r="742" spans="2:15" ht="30" x14ac:dyDescent="0.25">
      <c r="B742" s="43" t="str">
        <f>_xlfn.IFNA(INDEX(Data!$B:$B,MATCH(Table1[[#This Row],[Desa/Kelurahan]],Data!$C:$C,0)),"")</f>
        <v>BENTIAN BESAR</v>
      </c>
      <c r="C742" s="1" t="s">
        <v>137</v>
      </c>
      <c r="D742" s="2" t="s">
        <v>92</v>
      </c>
      <c r="E742" s="2" t="s">
        <v>92</v>
      </c>
      <c r="F742" s="2"/>
      <c r="G742" s="2" t="s">
        <v>80</v>
      </c>
      <c r="H742" s="2" t="s">
        <v>313</v>
      </c>
      <c r="J742" s="51">
        <v>45098</v>
      </c>
      <c r="K742" s="36">
        <f>IF(Table1[[#This Row],[Tanggal]]="","",YEAR(Table1[[#This Row],[Tanggal]]))</f>
        <v>2023</v>
      </c>
      <c r="L742" s="36">
        <f>IF(Table1[[#This Row],[Tanggal]]="","",YEAR(Table1[[#This Row],[Tanggal]]))</f>
        <v>2023</v>
      </c>
      <c r="M742" s="37" t="str">
        <f>_xlfn.IFNA(INDEX(Data!$D:$D,MATCH(Table1[[#This Row],[Entry Type]],Data!$E:$E,0)),"")</f>
        <v>Blankspot</v>
      </c>
      <c r="N742" s="50" t="str">
        <f>IF(Table1[[#This Row],[Tanggal]]="","","Jaringan")</f>
        <v>Jaringan</v>
      </c>
      <c r="O742" s="1"/>
    </row>
    <row r="743" spans="2:15" x14ac:dyDescent="0.25">
      <c r="B743" s="43" t="str">
        <f>_xlfn.IFNA(INDEX(Data!$B:$B,MATCH(Table1[[#This Row],[Desa/Kelurahan]],Data!$C:$C,0)),"")</f>
        <v>BENTIAN BESAR</v>
      </c>
      <c r="C743" s="1" t="s">
        <v>138</v>
      </c>
      <c r="D743" s="2" t="s">
        <v>75</v>
      </c>
      <c r="E743" s="2" t="s">
        <v>70</v>
      </c>
      <c r="F743" s="2" t="s">
        <v>86</v>
      </c>
      <c r="G743" s="2" t="s">
        <v>72</v>
      </c>
      <c r="H743" s="2" t="s">
        <v>310</v>
      </c>
      <c r="J743" s="51">
        <v>45098</v>
      </c>
      <c r="K743" s="36">
        <f>IF(Table1[[#This Row],[Tanggal]]="","",YEAR(Table1[[#This Row],[Tanggal]]))</f>
        <v>2023</v>
      </c>
      <c r="L743" s="36">
        <f>IF(Table1[[#This Row],[Tanggal]]="","",YEAR(Table1[[#This Row],[Tanggal]]))</f>
        <v>2023</v>
      </c>
      <c r="M743" s="37" t="str">
        <f>_xlfn.IFNA(INDEX(Data!$D:$D,MATCH(Table1[[#This Row],[Entry Type]],Data!$E:$E,0)),"")</f>
        <v>Coverage</v>
      </c>
      <c r="N743" s="50" t="str">
        <f>IF(Table1[[#This Row],[Tanggal]]="","","Jaringan")</f>
        <v>Jaringan</v>
      </c>
      <c r="O743" s="1"/>
    </row>
    <row r="744" spans="2:15" ht="30" x14ac:dyDescent="0.25">
      <c r="B744" s="43" t="str">
        <f>_xlfn.IFNA(INDEX(Data!$B:$B,MATCH(Table1[[#This Row],[Desa/Kelurahan]],Data!$C:$C,0)),"")</f>
        <v>BENTIAN BESAR</v>
      </c>
      <c r="C744" s="1" t="s">
        <v>131</v>
      </c>
      <c r="D744" s="2" t="s">
        <v>92</v>
      </c>
      <c r="E744" s="2" t="s">
        <v>92</v>
      </c>
      <c r="F744" s="2"/>
      <c r="G744" s="2" t="s">
        <v>80</v>
      </c>
      <c r="H744" s="2" t="s">
        <v>313</v>
      </c>
      <c r="J744" s="51">
        <v>45098</v>
      </c>
      <c r="K744" s="36">
        <f>IF(Table1[[#This Row],[Tanggal]]="","",YEAR(Table1[[#This Row],[Tanggal]]))</f>
        <v>2023</v>
      </c>
      <c r="L744" s="36">
        <f>IF(Table1[[#This Row],[Tanggal]]="","",YEAR(Table1[[#This Row],[Tanggal]]))</f>
        <v>2023</v>
      </c>
      <c r="M744" s="37" t="str">
        <f>_xlfn.IFNA(INDEX(Data!$D:$D,MATCH(Table1[[#This Row],[Entry Type]],Data!$E:$E,0)),"")</f>
        <v>Blankspot</v>
      </c>
      <c r="N744" s="50" t="str">
        <f>IF(Table1[[#This Row],[Tanggal]]="","","Jaringan")</f>
        <v>Jaringan</v>
      </c>
      <c r="O744" s="1"/>
    </row>
    <row r="745" spans="2:15" x14ac:dyDescent="0.25">
      <c r="B745" s="43" t="str">
        <f>_xlfn.IFNA(INDEX(Data!$B:$B,MATCH(Table1[[#This Row],[Desa/Kelurahan]],Data!$C:$C,0)),"")</f>
        <v>BENTIAN BESAR</v>
      </c>
      <c r="C745" s="1" t="s">
        <v>132</v>
      </c>
      <c r="D745" s="2" t="s">
        <v>75</v>
      </c>
      <c r="E745" s="2" t="s">
        <v>85</v>
      </c>
      <c r="F745" s="2" t="s">
        <v>86</v>
      </c>
      <c r="G745" s="2" t="s">
        <v>72</v>
      </c>
      <c r="H745" s="2" t="s">
        <v>310</v>
      </c>
      <c r="J745" s="51">
        <v>45098</v>
      </c>
      <c r="K745" s="36">
        <f>IF(Table1[[#This Row],[Tanggal]]="","",YEAR(Table1[[#This Row],[Tanggal]]))</f>
        <v>2023</v>
      </c>
      <c r="L745" s="36">
        <f>IF(Table1[[#This Row],[Tanggal]]="","",YEAR(Table1[[#This Row],[Tanggal]]))</f>
        <v>2023</v>
      </c>
      <c r="M745" s="37" t="str">
        <f>_xlfn.IFNA(INDEX(Data!$D:$D,MATCH(Table1[[#This Row],[Entry Type]],Data!$E:$E,0)),"")</f>
        <v>Lemah</v>
      </c>
      <c r="N745" s="50" t="str">
        <f>IF(Table1[[#This Row],[Tanggal]]="","","Jaringan")</f>
        <v>Jaringan</v>
      </c>
      <c r="O745" s="1"/>
    </row>
    <row r="746" spans="2:15" x14ac:dyDescent="0.25">
      <c r="B746" s="43" t="str">
        <f>_xlfn.IFNA(INDEX(Data!$B:$B,MATCH(Table1[[#This Row],[Desa/Kelurahan]],Data!$C:$C,0)),"")</f>
        <v>BENTIAN BESAR</v>
      </c>
      <c r="C746" s="1" t="s">
        <v>130</v>
      </c>
      <c r="D746" s="2" t="s">
        <v>75</v>
      </c>
      <c r="E746" s="2" t="s">
        <v>85</v>
      </c>
      <c r="F746" s="2" t="s">
        <v>93</v>
      </c>
      <c r="G746" s="2" t="s">
        <v>72</v>
      </c>
      <c r="H746" s="2" t="s">
        <v>310</v>
      </c>
      <c r="J746" s="51">
        <v>45098</v>
      </c>
      <c r="K746" s="36">
        <f>IF(Table1[[#This Row],[Tanggal]]="","",YEAR(Table1[[#This Row],[Tanggal]]))</f>
        <v>2023</v>
      </c>
      <c r="L746" s="36">
        <f>IF(Table1[[#This Row],[Tanggal]]="","",YEAR(Table1[[#This Row],[Tanggal]]))</f>
        <v>2023</v>
      </c>
      <c r="M746" s="37" t="str">
        <f>_xlfn.IFNA(INDEX(Data!$D:$D,MATCH(Table1[[#This Row],[Entry Type]],Data!$E:$E,0)),"")</f>
        <v>Lemah</v>
      </c>
      <c r="N746" s="50" t="str">
        <f>IF(Table1[[#This Row],[Tanggal]]="","","Jaringan")</f>
        <v>Jaringan</v>
      </c>
      <c r="O746" s="1"/>
    </row>
    <row r="747" spans="2:15" ht="30" x14ac:dyDescent="0.25">
      <c r="B747" s="43" t="str">
        <f>_xlfn.IFNA(INDEX(Data!$B:$B,MATCH(Table1[[#This Row],[Desa/Kelurahan]],Data!$C:$C,0)),"")</f>
        <v>BENTIAN BESAR</v>
      </c>
      <c r="C747" s="1" t="s">
        <v>136</v>
      </c>
      <c r="D747" s="2" t="s">
        <v>75</v>
      </c>
      <c r="E747" s="2" t="s">
        <v>85</v>
      </c>
      <c r="F747" s="2"/>
      <c r="G747" s="2" t="s">
        <v>80</v>
      </c>
      <c r="H747" s="2" t="s">
        <v>313</v>
      </c>
      <c r="J747" s="51">
        <v>45098</v>
      </c>
      <c r="K747" s="36">
        <f>IF(Table1[[#This Row],[Tanggal]]="","",YEAR(Table1[[#This Row],[Tanggal]]))</f>
        <v>2023</v>
      </c>
      <c r="L747" s="36">
        <f>IF(Table1[[#This Row],[Tanggal]]="","",YEAR(Table1[[#This Row],[Tanggal]]))</f>
        <v>2023</v>
      </c>
      <c r="M747" s="37" t="str">
        <f>_xlfn.IFNA(INDEX(Data!$D:$D,MATCH(Table1[[#This Row],[Entry Type]],Data!$E:$E,0)),"")</f>
        <v>Lemah</v>
      </c>
      <c r="N747" s="50" t="str">
        <f>IF(Table1[[#This Row],[Tanggal]]="","","Jaringan")</f>
        <v>Jaringan</v>
      </c>
      <c r="O747" s="1"/>
    </row>
    <row r="748" spans="2:15" x14ac:dyDescent="0.25">
      <c r="B748" s="43" t="str">
        <f>_xlfn.IFNA(INDEX(Data!$B:$B,MATCH(Table1[[#This Row],[Desa/Kelurahan]],Data!$C:$C,0)),"")</f>
        <v>BENTIAN BESAR</v>
      </c>
      <c r="C748" s="1" t="s">
        <v>134</v>
      </c>
      <c r="D748" s="2" t="s">
        <v>92</v>
      </c>
      <c r="E748" s="2" t="s">
        <v>92</v>
      </c>
      <c r="F748" s="2" t="s">
        <v>86</v>
      </c>
      <c r="G748" s="2" t="s">
        <v>72</v>
      </c>
      <c r="H748" s="2" t="s">
        <v>310</v>
      </c>
      <c r="J748" s="51">
        <v>45098</v>
      </c>
      <c r="K748" s="36">
        <f>IF(Table1[[#This Row],[Tanggal]]="","",YEAR(Table1[[#This Row],[Tanggal]]))</f>
        <v>2023</v>
      </c>
      <c r="L748" s="36">
        <f>IF(Table1[[#This Row],[Tanggal]]="","",YEAR(Table1[[#This Row],[Tanggal]]))</f>
        <v>2023</v>
      </c>
      <c r="M748" s="37" t="str">
        <f>_xlfn.IFNA(INDEX(Data!$D:$D,MATCH(Table1[[#This Row],[Entry Type]],Data!$E:$E,0)),"")</f>
        <v>Blankspot</v>
      </c>
      <c r="N748" s="50" t="str">
        <f>IF(Table1[[#This Row],[Tanggal]]="","","Jaringan")</f>
        <v>Jaringan</v>
      </c>
      <c r="O748" s="1"/>
    </row>
    <row r="749" spans="2:15" x14ac:dyDescent="0.25">
      <c r="B749" s="43" t="str">
        <f>_xlfn.IFNA(INDEX(Data!$B:$B,MATCH(Table1[[#This Row],[Desa/Kelurahan]],Data!$C:$C,0)),"")</f>
        <v>BENTIAN BESAR</v>
      </c>
      <c r="C749" s="1" t="s">
        <v>135</v>
      </c>
      <c r="D749" s="2" t="s">
        <v>75</v>
      </c>
      <c r="E749" s="2" t="s">
        <v>70</v>
      </c>
      <c r="F749" s="2" t="s">
        <v>93</v>
      </c>
      <c r="G749" s="2" t="s">
        <v>72</v>
      </c>
      <c r="H749" s="2" t="s">
        <v>310</v>
      </c>
      <c r="J749" s="51">
        <v>45098</v>
      </c>
      <c r="K749" s="36">
        <f>IF(Table1[[#This Row],[Tanggal]]="","",YEAR(Table1[[#This Row],[Tanggal]]))</f>
        <v>2023</v>
      </c>
      <c r="L749" s="36">
        <f>IF(Table1[[#This Row],[Tanggal]]="","",YEAR(Table1[[#This Row],[Tanggal]]))</f>
        <v>2023</v>
      </c>
      <c r="M749" s="37" t="str">
        <f>_xlfn.IFNA(INDEX(Data!$D:$D,MATCH(Table1[[#This Row],[Entry Type]],Data!$E:$E,0)),"")</f>
        <v>Coverage</v>
      </c>
      <c r="N749" s="50" t="str">
        <f>IF(Table1[[#This Row],[Tanggal]]="","","Jaringan")</f>
        <v>Jaringan</v>
      </c>
      <c r="O749" s="1"/>
    </row>
    <row r="750" spans="2:15" ht="30" x14ac:dyDescent="0.25">
      <c r="B750" s="43" t="str">
        <f>_xlfn.IFNA(INDEX(Data!$B:$B,MATCH(Table1[[#This Row],[Desa/Kelurahan]],Data!$C:$C,0)),"")</f>
        <v>BENTIAN BESAR</v>
      </c>
      <c r="C750" s="1" t="s">
        <v>133</v>
      </c>
      <c r="D750" s="2" t="s">
        <v>92</v>
      </c>
      <c r="E750" s="2" t="s">
        <v>92</v>
      </c>
      <c r="F750" s="2"/>
      <c r="G750" s="2" t="s">
        <v>80</v>
      </c>
      <c r="H750" s="2" t="s">
        <v>313</v>
      </c>
      <c r="J750" s="51">
        <v>45098</v>
      </c>
      <c r="K750" s="36">
        <f>IF(Table1[[#This Row],[Tanggal]]="","",YEAR(Table1[[#This Row],[Tanggal]]))</f>
        <v>2023</v>
      </c>
      <c r="L750" s="36">
        <f>IF(Table1[[#This Row],[Tanggal]]="","",YEAR(Table1[[#This Row],[Tanggal]]))</f>
        <v>2023</v>
      </c>
      <c r="M750" s="37" t="str">
        <f>_xlfn.IFNA(INDEX(Data!$D:$D,MATCH(Table1[[#This Row],[Entry Type]],Data!$E:$E,0)),"")</f>
        <v>Blankspot</v>
      </c>
      <c r="N750" s="50" t="str">
        <f>IF(Table1[[#This Row],[Tanggal]]="","","Jaringan")</f>
        <v>Jaringan</v>
      </c>
      <c r="O750" s="1"/>
    </row>
    <row r="751" spans="2:15" x14ac:dyDescent="0.25">
      <c r="B751" s="43" t="str">
        <f>_xlfn.IFNA(INDEX(Data!$B:$B,MATCH(Table1[[#This Row],[Desa/Kelurahan]],Data!$C:$C,0)),"")</f>
        <v>JEMPANG</v>
      </c>
      <c r="C751" s="1" t="s">
        <v>173</v>
      </c>
      <c r="D751" s="2" t="s">
        <v>75</v>
      </c>
      <c r="E751" s="2" t="s">
        <v>85</v>
      </c>
      <c r="F751" s="2" t="s">
        <v>71</v>
      </c>
      <c r="G751" s="2" t="s">
        <v>72</v>
      </c>
      <c r="H751" s="2" t="s">
        <v>310</v>
      </c>
      <c r="J751" s="51">
        <v>45098</v>
      </c>
      <c r="K751" s="36">
        <f>IF(Table1[[#This Row],[Tanggal]]="","",YEAR(Table1[[#This Row],[Tanggal]]))</f>
        <v>2023</v>
      </c>
      <c r="L751" s="36">
        <f>IF(Table1[[#This Row],[Tanggal]]="","",YEAR(Table1[[#This Row],[Tanggal]]))</f>
        <v>2023</v>
      </c>
      <c r="M751" s="37" t="str">
        <f>_xlfn.IFNA(INDEX(Data!$D:$D,MATCH(Table1[[#This Row],[Entry Type]],Data!$E:$E,0)),"")</f>
        <v>Lemah</v>
      </c>
      <c r="N751" s="50" t="str">
        <f>IF(Table1[[#This Row],[Tanggal]]="","","Jaringan")</f>
        <v>Jaringan</v>
      </c>
      <c r="O751" s="1"/>
    </row>
    <row r="752" spans="2:15" ht="30" x14ac:dyDescent="0.25">
      <c r="B752" s="43" t="str">
        <f>_xlfn.IFNA(INDEX(Data!$B:$B,MATCH(Table1[[#This Row],[Desa/Kelurahan]],Data!$C:$C,0)),"")</f>
        <v>JEMPANG</v>
      </c>
      <c r="C752" s="1" t="s">
        <v>183</v>
      </c>
      <c r="D752" s="2" t="s">
        <v>75</v>
      </c>
      <c r="E752" s="2" t="s">
        <v>70</v>
      </c>
      <c r="F752" s="2"/>
      <c r="G752" s="2" t="s">
        <v>80</v>
      </c>
      <c r="H752" s="2" t="s">
        <v>313</v>
      </c>
      <c r="J752" s="51">
        <v>45098</v>
      </c>
      <c r="K752" s="36">
        <f>IF(Table1[[#This Row],[Tanggal]]="","",YEAR(Table1[[#This Row],[Tanggal]]))</f>
        <v>2023</v>
      </c>
      <c r="L752" s="36">
        <f>IF(Table1[[#This Row],[Tanggal]]="","",YEAR(Table1[[#This Row],[Tanggal]]))</f>
        <v>2023</v>
      </c>
      <c r="M752" s="37" t="str">
        <f>_xlfn.IFNA(INDEX(Data!$D:$D,MATCH(Table1[[#This Row],[Entry Type]],Data!$E:$E,0)),"")</f>
        <v>Coverage</v>
      </c>
      <c r="N752" s="50" t="str">
        <f>IF(Table1[[#This Row],[Tanggal]]="","","Jaringan")</f>
        <v>Jaringan</v>
      </c>
      <c r="O752" s="1"/>
    </row>
    <row r="753" spans="2:15" ht="30" x14ac:dyDescent="0.25">
      <c r="B753" s="43" t="str">
        <f>_xlfn.IFNA(INDEX(Data!$B:$B,MATCH(Table1[[#This Row],[Desa/Kelurahan]],Data!$C:$C,0)),"")</f>
        <v>JEMPANG</v>
      </c>
      <c r="C753" s="1" t="s">
        <v>180</v>
      </c>
      <c r="D753" s="2" t="s">
        <v>75</v>
      </c>
      <c r="E753" s="2" t="s">
        <v>85</v>
      </c>
      <c r="F753" s="2"/>
      <c r="G753" s="2" t="s">
        <v>80</v>
      </c>
      <c r="H753" s="2" t="s">
        <v>313</v>
      </c>
      <c r="J753" s="51">
        <v>45098</v>
      </c>
      <c r="K753" s="36">
        <f>IF(Table1[[#This Row],[Tanggal]]="","",YEAR(Table1[[#This Row],[Tanggal]]))</f>
        <v>2023</v>
      </c>
      <c r="L753" s="36">
        <f>IF(Table1[[#This Row],[Tanggal]]="","",YEAR(Table1[[#This Row],[Tanggal]]))</f>
        <v>2023</v>
      </c>
      <c r="M753" s="37" t="str">
        <f>_xlfn.IFNA(INDEX(Data!$D:$D,MATCH(Table1[[#This Row],[Entry Type]],Data!$E:$E,0)),"")</f>
        <v>Lemah</v>
      </c>
      <c r="N753" s="50" t="str">
        <f>IF(Table1[[#This Row],[Tanggal]]="","","Jaringan")</f>
        <v>Jaringan</v>
      </c>
      <c r="O753" s="1"/>
    </row>
    <row r="754" spans="2:15" x14ac:dyDescent="0.25">
      <c r="B754" s="43" t="str">
        <f>_xlfn.IFNA(INDEX(Data!$B:$B,MATCH(Table1[[#This Row],[Desa/Kelurahan]],Data!$C:$C,0)),"")</f>
        <v>JEMPANG</v>
      </c>
      <c r="C754" s="1" t="s">
        <v>178</v>
      </c>
      <c r="D754" s="2" t="s">
        <v>75</v>
      </c>
      <c r="E754" s="2" t="s">
        <v>70</v>
      </c>
      <c r="F754" s="2" t="s">
        <v>71</v>
      </c>
      <c r="G754" s="2" t="s">
        <v>72</v>
      </c>
      <c r="H754" s="2" t="s">
        <v>310</v>
      </c>
      <c r="J754" s="51">
        <v>45098</v>
      </c>
      <c r="K754" s="36">
        <f>IF(Table1[[#This Row],[Tanggal]]="","",YEAR(Table1[[#This Row],[Tanggal]]))</f>
        <v>2023</v>
      </c>
      <c r="L754" s="36">
        <f>IF(Table1[[#This Row],[Tanggal]]="","",YEAR(Table1[[#This Row],[Tanggal]]))</f>
        <v>2023</v>
      </c>
      <c r="M754" s="37" t="str">
        <f>_xlfn.IFNA(INDEX(Data!$D:$D,MATCH(Table1[[#This Row],[Entry Type]],Data!$E:$E,0)),"")</f>
        <v>Coverage</v>
      </c>
      <c r="N754" s="50" t="str">
        <f>IF(Table1[[#This Row],[Tanggal]]="","","Jaringan")</f>
        <v>Jaringan</v>
      </c>
      <c r="O754" s="1"/>
    </row>
    <row r="755" spans="2:15" ht="30" x14ac:dyDescent="0.25">
      <c r="B755" s="43" t="str">
        <f>_xlfn.IFNA(INDEX(Data!$B:$B,MATCH(Table1[[#This Row],[Desa/Kelurahan]],Data!$C:$C,0)),"")</f>
        <v>JEMPANG</v>
      </c>
      <c r="C755" s="1" t="s">
        <v>177</v>
      </c>
      <c r="D755" s="2" t="s">
        <v>75</v>
      </c>
      <c r="E755" s="2" t="s">
        <v>70</v>
      </c>
      <c r="F755" s="2"/>
      <c r="G755" s="2" t="s">
        <v>80</v>
      </c>
      <c r="H755" s="2" t="s">
        <v>313</v>
      </c>
      <c r="J755" s="51">
        <v>45098</v>
      </c>
      <c r="K755" s="36">
        <f>IF(Table1[[#This Row],[Tanggal]]="","",YEAR(Table1[[#This Row],[Tanggal]]))</f>
        <v>2023</v>
      </c>
      <c r="L755" s="36">
        <f>IF(Table1[[#This Row],[Tanggal]]="","",YEAR(Table1[[#This Row],[Tanggal]]))</f>
        <v>2023</v>
      </c>
      <c r="M755" s="37" t="str">
        <f>_xlfn.IFNA(INDEX(Data!$D:$D,MATCH(Table1[[#This Row],[Entry Type]],Data!$E:$E,0)),"")</f>
        <v>Coverage</v>
      </c>
      <c r="N755" s="50" t="str">
        <f>IF(Table1[[#This Row],[Tanggal]]="","","Jaringan")</f>
        <v>Jaringan</v>
      </c>
      <c r="O755" s="1"/>
    </row>
    <row r="756" spans="2:15" x14ac:dyDescent="0.25">
      <c r="B756" s="4" t="str">
        <f>_xlfn.IFNA(INDEX(Data!$B:$B,MATCH(Table1[[#This Row],[Desa/Kelurahan]],Data!$C:$C,0)),"")</f>
        <v>JEMPANG</v>
      </c>
      <c r="C756" s="1" t="s">
        <v>174</v>
      </c>
      <c r="D756" s="2" t="s">
        <v>75</v>
      </c>
      <c r="E756" s="2" t="s">
        <v>70</v>
      </c>
      <c r="F756" s="2" t="s">
        <v>93</v>
      </c>
      <c r="G756" s="2" t="s">
        <v>72</v>
      </c>
      <c r="H756" s="2" t="s">
        <v>310</v>
      </c>
      <c r="J756" s="51">
        <v>45098</v>
      </c>
      <c r="K756" s="36">
        <f>IF(Table1[[#This Row],[Tanggal]]="","",YEAR(Table1[[#This Row],[Tanggal]]))</f>
        <v>2023</v>
      </c>
      <c r="L756" s="36">
        <f>IF(Table1[[#This Row],[Tanggal]]="","",YEAR(Table1[[#This Row],[Tanggal]]))</f>
        <v>2023</v>
      </c>
      <c r="M756" s="37" t="str">
        <f>_xlfn.IFNA(INDEX(Data!$D:$D,MATCH(Table1[[#This Row],[Entry Type]],Data!$E:$E,0)),"")</f>
        <v>Coverage</v>
      </c>
      <c r="N756" s="50" t="str">
        <f>IF(Table1[[#This Row],[Tanggal]]="","","Jaringan")</f>
        <v>Jaringan</v>
      </c>
      <c r="O756" s="1"/>
    </row>
    <row r="757" spans="2:15" x14ac:dyDescent="0.25">
      <c r="B757" s="4" t="str">
        <f>_xlfn.IFNA(INDEX(Data!$B:$B,MATCH(Table1[[#This Row],[Desa/Kelurahan]],Data!$C:$C,0)),"")</f>
        <v>JEMPANG</v>
      </c>
      <c r="C757" s="1" t="s">
        <v>172</v>
      </c>
      <c r="D757" s="2" t="s">
        <v>75</v>
      </c>
      <c r="E757" s="2" t="s">
        <v>70</v>
      </c>
      <c r="F757" s="2" t="s">
        <v>71</v>
      </c>
      <c r="G757" s="2" t="s">
        <v>72</v>
      </c>
      <c r="H757" s="2" t="s">
        <v>310</v>
      </c>
      <c r="J757" s="51">
        <v>45098</v>
      </c>
      <c r="K757" s="36">
        <f>IF(Table1[[#This Row],[Tanggal]]="","",YEAR(Table1[[#This Row],[Tanggal]]))</f>
        <v>2023</v>
      </c>
      <c r="L757" s="36">
        <f>IF(Table1[[#This Row],[Tanggal]]="","",YEAR(Table1[[#This Row],[Tanggal]]))</f>
        <v>2023</v>
      </c>
      <c r="M757" s="37" t="str">
        <f>_xlfn.IFNA(INDEX(Data!$D:$D,MATCH(Table1[[#This Row],[Entry Type]],Data!$E:$E,0)),"")</f>
        <v>Coverage</v>
      </c>
      <c r="N757" s="50" t="str">
        <f>IF(Table1[[#This Row],[Tanggal]]="","","Jaringan")</f>
        <v>Jaringan</v>
      </c>
      <c r="O757" s="1"/>
    </row>
    <row r="758" spans="2:15" ht="30" x14ac:dyDescent="0.25">
      <c r="B758" s="43" t="str">
        <f>_xlfn.IFNA(INDEX(Data!$B:$B,MATCH(Table1[[#This Row],[Desa/Kelurahan]],Data!$C:$C,0)),"")</f>
        <v>JEMPANG</v>
      </c>
      <c r="C758" s="1" t="s">
        <v>179</v>
      </c>
      <c r="D758" s="2" t="s">
        <v>75</v>
      </c>
      <c r="E758" s="2" t="s">
        <v>85</v>
      </c>
      <c r="F758" s="2"/>
      <c r="G758" s="2" t="s">
        <v>80</v>
      </c>
      <c r="H758" s="2" t="s">
        <v>313</v>
      </c>
      <c r="J758" s="51">
        <v>45098</v>
      </c>
      <c r="K758" s="36">
        <f>IF(Table1[[#This Row],[Tanggal]]="","",YEAR(Table1[[#This Row],[Tanggal]]))</f>
        <v>2023</v>
      </c>
      <c r="L758" s="36">
        <f>IF(Table1[[#This Row],[Tanggal]]="","",YEAR(Table1[[#This Row],[Tanggal]]))</f>
        <v>2023</v>
      </c>
      <c r="M758" s="37" t="str">
        <f>_xlfn.IFNA(INDEX(Data!$D:$D,MATCH(Table1[[#This Row],[Entry Type]],Data!$E:$E,0)),"")</f>
        <v>Lemah</v>
      </c>
      <c r="N758" s="50" t="str">
        <f>IF(Table1[[#This Row],[Tanggal]]="","","Jaringan")</f>
        <v>Jaringan</v>
      </c>
      <c r="O758" s="1"/>
    </row>
    <row r="759" spans="2:15" ht="30" x14ac:dyDescent="0.25">
      <c r="B759" s="43" t="str">
        <f>_xlfn.IFNA(INDEX(Data!$B:$B,MATCH(Table1[[#This Row],[Desa/Kelurahan]],Data!$C:$C,0)),"")</f>
        <v>JEMPANG</v>
      </c>
      <c r="C759" s="1" t="s">
        <v>181</v>
      </c>
      <c r="D759" s="2" t="s">
        <v>75</v>
      </c>
      <c r="E759" s="2" t="s">
        <v>70</v>
      </c>
      <c r="F759" s="2"/>
      <c r="G759" s="2" t="s">
        <v>80</v>
      </c>
      <c r="H759" s="2" t="s">
        <v>313</v>
      </c>
      <c r="J759" s="51">
        <v>45098</v>
      </c>
      <c r="K759" s="36">
        <f>IF(Table1[[#This Row],[Tanggal]]="","",YEAR(Table1[[#This Row],[Tanggal]]))</f>
        <v>2023</v>
      </c>
      <c r="L759" s="36">
        <f>IF(Table1[[#This Row],[Tanggal]]="","",YEAR(Table1[[#This Row],[Tanggal]]))</f>
        <v>2023</v>
      </c>
      <c r="M759" s="37" t="str">
        <f>_xlfn.IFNA(INDEX(Data!$D:$D,MATCH(Table1[[#This Row],[Entry Type]],Data!$E:$E,0)),"")</f>
        <v>Coverage</v>
      </c>
      <c r="N759" s="50" t="str">
        <f>IF(Table1[[#This Row],[Tanggal]]="","","Jaringan")</f>
        <v>Jaringan</v>
      </c>
      <c r="O759" s="1"/>
    </row>
    <row r="760" spans="2:15" ht="30" x14ac:dyDescent="0.25">
      <c r="B760" s="43" t="str">
        <f>_xlfn.IFNA(INDEX(Data!$B:$B,MATCH(Table1[[#This Row],[Desa/Kelurahan]],Data!$C:$C,0)),"")</f>
        <v>JEMPANG</v>
      </c>
      <c r="C760" s="1" t="s">
        <v>176</v>
      </c>
      <c r="D760" s="2" t="s">
        <v>75</v>
      </c>
      <c r="E760" s="2" t="s">
        <v>70</v>
      </c>
      <c r="F760" s="2"/>
      <c r="G760" s="2" t="s">
        <v>80</v>
      </c>
      <c r="H760" s="2" t="s">
        <v>313</v>
      </c>
      <c r="J760" s="51">
        <v>45098</v>
      </c>
      <c r="K760" s="36">
        <f>IF(Table1[[#This Row],[Tanggal]]="","",YEAR(Table1[[#This Row],[Tanggal]]))</f>
        <v>2023</v>
      </c>
      <c r="L760" s="36">
        <f>IF(Table1[[#This Row],[Tanggal]]="","",YEAR(Table1[[#This Row],[Tanggal]]))</f>
        <v>2023</v>
      </c>
      <c r="M760" s="37" t="str">
        <f>_xlfn.IFNA(INDEX(Data!$D:$D,MATCH(Table1[[#This Row],[Entry Type]],Data!$E:$E,0)),"")</f>
        <v>Coverage</v>
      </c>
      <c r="N760" s="50" t="str">
        <f>IF(Table1[[#This Row],[Tanggal]]="","","Jaringan")</f>
        <v>Jaringan</v>
      </c>
      <c r="O760" s="1"/>
    </row>
    <row r="761" spans="2:15" ht="30" x14ac:dyDescent="0.25">
      <c r="B761" s="43" t="str">
        <f>_xlfn.IFNA(INDEX(Data!$B:$B,MATCH(Table1[[#This Row],[Desa/Kelurahan]],Data!$C:$C,0)),"")</f>
        <v>JEMPANG</v>
      </c>
      <c r="C761" s="1" t="s">
        <v>175</v>
      </c>
      <c r="D761" s="2" t="s">
        <v>75</v>
      </c>
      <c r="E761" s="2" t="s">
        <v>70</v>
      </c>
      <c r="F761" s="2"/>
      <c r="G761" s="2" t="s">
        <v>80</v>
      </c>
      <c r="H761" s="2" t="s">
        <v>313</v>
      </c>
      <c r="J761" s="51">
        <v>45098</v>
      </c>
      <c r="K761" s="36">
        <f>IF(Table1[[#This Row],[Tanggal]]="","",YEAR(Table1[[#This Row],[Tanggal]]))</f>
        <v>2023</v>
      </c>
      <c r="L761" s="36">
        <f>IF(Table1[[#This Row],[Tanggal]]="","",YEAR(Table1[[#This Row],[Tanggal]]))</f>
        <v>2023</v>
      </c>
      <c r="M761" s="37" t="str">
        <f>_xlfn.IFNA(INDEX(Data!$D:$D,MATCH(Table1[[#This Row],[Entry Type]],Data!$E:$E,0)),"")</f>
        <v>Coverage</v>
      </c>
      <c r="N761" s="50" t="str">
        <f>IF(Table1[[#This Row],[Tanggal]]="","","Jaringan")</f>
        <v>Jaringan</v>
      </c>
      <c r="O761" s="1"/>
    </row>
    <row r="762" spans="2:15" ht="30" x14ac:dyDescent="0.25">
      <c r="B762" s="43" t="str">
        <f>_xlfn.IFNA(INDEX(Data!$B:$B,MATCH(Table1[[#This Row],[Desa/Kelurahan]],Data!$C:$C,0)),"")</f>
        <v>JEMPANG</v>
      </c>
      <c r="C762" s="1" t="s">
        <v>182</v>
      </c>
      <c r="D762" s="2" t="s">
        <v>75</v>
      </c>
      <c r="E762" s="2" t="s">
        <v>70</v>
      </c>
      <c r="F762" s="2"/>
      <c r="G762" s="2" t="s">
        <v>80</v>
      </c>
      <c r="H762" s="2" t="s">
        <v>313</v>
      </c>
      <c r="J762" s="51">
        <v>45098</v>
      </c>
      <c r="K762" s="36">
        <f>IF(Table1[[#This Row],[Tanggal]]="","",YEAR(Table1[[#This Row],[Tanggal]]))</f>
        <v>2023</v>
      </c>
      <c r="L762" s="36">
        <f>IF(Table1[[#This Row],[Tanggal]]="","",YEAR(Table1[[#This Row],[Tanggal]]))</f>
        <v>2023</v>
      </c>
      <c r="M762" s="37" t="str">
        <f>_xlfn.IFNA(INDEX(Data!$D:$D,MATCH(Table1[[#This Row],[Entry Type]],Data!$E:$E,0)),"")</f>
        <v>Coverage</v>
      </c>
      <c r="N762" s="50" t="str">
        <f>IF(Table1[[#This Row],[Tanggal]]="","","Jaringan")</f>
        <v>Jaringan</v>
      </c>
      <c r="O762" s="1"/>
    </row>
    <row r="763" spans="2:15" ht="30" x14ac:dyDescent="0.25">
      <c r="B763" s="43" t="str">
        <f>_xlfn.IFNA(INDEX(Data!$B:$B,MATCH(Table1[[#This Row],[Desa/Kelurahan]],Data!$C:$C,0)),"")</f>
        <v>BONGAN</v>
      </c>
      <c r="C763" s="1" t="s">
        <v>145</v>
      </c>
      <c r="D763" s="2" t="s">
        <v>75</v>
      </c>
      <c r="E763" s="2" t="s">
        <v>70</v>
      </c>
      <c r="F763" s="2"/>
      <c r="G763" s="2" t="s">
        <v>80</v>
      </c>
      <c r="H763" s="2" t="s">
        <v>313</v>
      </c>
      <c r="J763" s="51">
        <v>45098</v>
      </c>
      <c r="K763" s="36">
        <f>IF(Table1[[#This Row],[Tanggal]]="","",YEAR(Table1[[#This Row],[Tanggal]]))</f>
        <v>2023</v>
      </c>
      <c r="L763" s="36">
        <f>IF(Table1[[#This Row],[Tanggal]]="","",YEAR(Table1[[#This Row],[Tanggal]]))</f>
        <v>2023</v>
      </c>
      <c r="M763" s="37" t="str">
        <f>_xlfn.IFNA(INDEX(Data!$D:$D,MATCH(Table1[[#This Row],[Entry Type]],Data!$E:$E,0)),"")</f>
        <v>Coverage</v>
      </c>
      <c r="N763" s="50" t="str">
        <f>IF(Table1[[#This Row],[Tanggal]]="","","Jaringan")</f>
        <v>Jaringan</v>
      </c>
      <c r="O763" s="1"/>
    </row>
    <row r="764" spans="2:15" x14ac:dyDescent="0.25">
      <c r="B764" s="4" t="str">
        <f>_xlfn.IFNA(INDEX(Data!$B:$B,MATCH(Table1[[#This Row],[Desa/Kelurahan]],Data!$C:$C,0)),"")</f>
        <v>BONGAN</v>
      </c>
      <c r="C764" s="1" t="s">
        <v>149</v>
      </c>
      <c r="D764" s="2" t="s">
        <v>92</v>
      </c>
      <c r="E764" s="2" t="s">
        <v>92</v>
      </c>
      <c r="F764" s="2"/>
      <c r="G764" s="2" t="s">
        <v>72</v>
      </c>
      <c r="H764" s="2" t="s">
        <v>310</v>
      </c>
      <c r="J764" s="51">
        <v>45098</v>
      </c>
      <c r="K764" s="36">
        <f>IF(Table1[[#This Row],[Tanggal]]="","",YEAR(Table1[[#This Row],[Tanggal]]))</f>
        <v>2023</v>
      </c>
      <c r="L764" s="36">
        <f>IF(Table1[[#This Row],[Tanggal]]="","",YEAR(Table1[[#This Row],[Tanggal]]))</f>
        <v>2023</v>
      </c>
      <c r="M764" s="37" t="str">
        <f>_xlfn.IFNA(INDEX(Data!$D:$D,MATCH(Table1[[#This Row],[Entry Type]],Data!$E:$E,0)),"")</f>
        <v>Blankspot</v>
      </c>
      <c r="N764" s="50" t="str">
        <f>IF(Table1[[#This Row],[Tanggal]]="","","Jaringan")</f>
        <v>Jaringan</v>
      </c>
      <c r="O764" s="1"/>
    </row>
    <row r="765" spans="2:15" x14ac:dyDescent="0.25">
      <c r="B765" s="4" t="str">
        <f>_xlfn.IFNA(INDEX(Data!$B:$B,MATCH(Table1[[#This Row],[Desa/Kelurahan]],Data!$C:$C,0)),"")</f>
        <v>BONGAN</v>
      </c>
      <c r="C765" s="1" t="s">
        <v>150</v>
      </c>
      <c r="D765" s="2" t="s">
        <v>92</v>
      </c>
      <c r="E765" s="2" t="s">
        <v>92</v>
      </c>
      <c r="F765" s="2" t="s">
        <v>93</v>
      </c>
      <c r="G765" s="2" t="s">
        <v>72</v>
      </c>
      <c r="H765" s="2" t="s">
        <v>310</v>
      </c>
      <c r="J765" s="51">
        <v>45098</v>
      </c>
      <c r="K765" s="36">
        <f>IF(Table1[[#This Row],[Tanggal]]="","",YEAR(Table1[[#This Row],[Tanggal]]))</f>
        <v>2023</v>
      </c>
      <c r="L765" s="36">
        <f>IF(Table1[[#This Row],[Tanggal]]="","",YEAR(Table1[[#This Row],[Tanggal]]))</f>
        <v>2023</v>
      </c>
      <c r="M765" s="37" t="str">
        <f>_xlfn.IFNA(INDEX(Data!$D:$D,MATCH(Table1[[#This Row],[Entry Type]],Data!$E:$E,0)),"")</f>
        <v>Blankspot</v>
      </c>
      <c r="N765" s="50" t="str">
        <f>IF(Table1[[#This Row],[Tanggal]]="","","Jaringan")</f>
        <v>Jaringan</v>
      </c>
      <c r="O765" s="1"/>
    </row>
    <row r="766" spans="2:15" ht="30" x14ac:dyDescent="0.25">
      <c r="B766" s="43" t="str">
        <f>_xlfn.IFNA(INDEX(Data!$B:$B,MATCH(Table1[[#This Row],[Desa/Kelurahan]],Data!$C:$C,0)),"")</f>
        <v>BONGAN</v>
      </c>
      <c r="C766" s="1" t="s">
        <v>140</v>
      </c>
      <c r="D766" s="2" t="s">
        <v>75</v>
      </c>
      <c r="E766" s="2" t="s">
        <v>70</v>
      </c>
      <c r="F766" s="2"/>
      <c r="G766" s="2" t="s">
        <v>80</v>
      </c>
      <c r="H766" s="2" t="s">
        <v>313</v>
      </c>
      <c r="J766" s="51">
        <v>45098</v>
      </c>
      <c r="K766" s="36">
        <f>IF(Table1[[#This Row],[Tanggal]]="","",YEAR(Table1[[#This Row],[Tanggal]]))</f>
        <v>2023</v>
      </c>
      <c r="L766" s="36">
        <f>IF(Table1[[#This Row],[Tanggal]]="","",YEAR(Table1[[#This Row],[Tanggal]]))</f>
        <v>2023</v>
      </c>
      <c r="M766" s="37" t="str">
        <f>_xlfn.IFNA(INDEX(Data!$D:$D,MATCH(Table1[[#This Row],[Entry Type]],Data!$E:$E,0)),"")</f>
        <v>Coverage</v>
      </c>
      <c r="N766" s="50" t="str">
        <f>IF(Table1[[#This Row],[Tanggal]]="","","Jaringan")</f>
        <v>Jaringan</v>
      </c>
      <c r="O766" s="1"/>
    </row>
    <row r="767" spans="2:15" ht="30" x14ac:dyDescent="0.25">
      <c r="B767" s="43" t="str">
        <f>_xlfn.IFNA(INDEX(Data!$B:$B,MATCH(Table1[[#This Row],[Desa/Kelurahan]],Data!$C:$C,0)),"")</f>
        <v>BONGAN</v>
      </c>
      <c r="C767" s="1" t="s">
        <v>146</v>
      </c>
      <c r="D767" s="2" t="s">
        <v>75</v>
      </c>
      <c r="E767" s="2" t="s">
        <v>70</v>
      </c>
      <c r="F767" s="2"/>
      <c r="G767" s="2" t="s">
        <v>80</v>
      </c>
      <c r="H767" s="2" t="s">
        <v>313</v>
      </c>
      <c r="J767" s="51">
        <v>45098</v>
      </c>
      <c r="K767" s="36">
        <f>IF(Table1[[#This Row],[Tanggal]]="","",YEAR(Table1[[#This Row],[Tanggal]]))</f>
        <v>2023</v>
      </c>
      <c r="L767" s="36">
        <f>IF(Table1[[#This Row],[Tanggal]]="","",YEAR(Table1[[#This Row],[Tanggal]]))</f>
        <v>2023</v>
      </c>
      <c r="M767" s="37" t="str">
        <f>_xlfn.IFNA(INDEX(Data!$D:$D,MATCH(Table1[[#This Row],[Entry Type]],Data!$E:$E,0)),"")</f>
        <v>Coverage</v>
      </c>
      <c r="N767" s="50" t="str">
        <f>IF(Table1[[#This Row],[Tanggal]]="","","Jaringan")</f>
        <v>Jaringan</v>
      </c>
      <c r="O767" s="1"/>
    </row>
    <row r="768" spans="2:15" x14ac:dyDescent="0.25">
      <c r="B768" s="4" t="str">
        <f>_xlfn.IFNA(INDEX(Data!$B:$B,MATCH(Table1[[#This Row],[Desa/Kelurahan]],Data!$C:$C,0)),"")</f>
        <v>BONGAN</v>
      </c>
      <c r="C768" s="1" t="s">
        <v>141</v>
      </c>
      <c r="D768" s="2" t="s">
        <v>92</v>
      </c>
      <c r="E768" s="2" t="s">
        <v>92</v>
      </c>
      <c r="F768" s="2" t="s">
        <v>93</v>
      </c>
      <c r="G768" s="2" t="s">
        <v>72</v>
      </c>
      <c r="H768" s="2"/>
      <c r="J768" s="51">
        <v>45098</v>
      </c>
      <c r="K768" s="36">
        <f>IF(Table1[[#This Row],[Tanggal]]="","",YEAR(Table1[[#This Row],[Tanggal]]))</f>
        <v>2023</v>
      </c>
      <c r="L768" s="36">
        <f>IF(Table1[[#This Row],[Tanggal]]="","",YEAR(Table1[[#This Row],[Tanggal]]))</f>
        <v>2023</v>
      </c>
      <c r="M768" s="37" t="str">
        <f>_xlfn.IFNA(INDEX(Data!$D:$D,MATCH(Table1[[#This Row],[Entry Type]],Data!$E:$E,0)),"")</f>
        <v>Blankspot</v>
      </c>
      <c r="N768" s="50" t="str">
        <f>IF(Table1[[#This Row],[Tanggal]]="","","Jaringan")</f>
        <v>Jaringan</v>
      </c>
      <c r="O768" s="1"/>
    </row>
    <row r="769" spans="2:15" ht="30" x14ac:dyDescent="0.25">
      <c r="B769" s="43" t="str">
        <f>_xlfn.IFNA(INDEX(Data!$B:$B,MATCH(Table1[[#This Row],[Desa/Kelurahan]],Data!$C:$C,0)),"")</f>
        <v>BONGAN</v>
      </c>
      <c r="C769" s="1" t="s">
        <v>154</v>
      </c>
      <c r="D769" s="2" t="s">
        <v>75</v>
      </c>
      <c r="E769" s="2" t="s">
        <v>70</v>
      </c>
      <c r="F769" s="2"/>
      <c r="G769" s="2" t="s">
        <v>80</v>
      </c>
      <c r="H769" s="2" t="s">
        <v>313</v>
      </c>
      <c r="J769" s="51">
        <v>45098</v>
      </c>
      <c r="K769" s="36">
        <f>IF(Table1[[#This Row],[Tanggal]]="","",YEAR(Table1[[#This Row],[Tanggal]]))</f>
        <v>2023</v>
      </c>
      <c r="L769" s="36">
        <f>IF(Table1[[#This Row],[Tanggal]]="","",YEAR(Table1[[#This Row],[Tanggal]]))</f>
        <v>2023</v>
      </c>
      <c r="M769" s="37" t="str">
        <f>_xlfn.IFNA(INDEX(Data!$D:$D,MATCH(Table1[[#This Row],[Entry Type]],Data!$E:$E,0)),"")</f>
        <v>Coverage</v>
      </c>
      <c r="N769" s="50" t="str">
        <f>IF(Table1[[#This Row],[Tanggal]]="","","Jaringan")</f>
        <v>Jaringan</v>
      </c>
      <c r="O769" s="1"/>
    </row>
    <row r="770" spans="2:15" ht="30" x14ac:dyDescent="0.25">
      <c r="B770" s="43" t="str">
        <f>_xlfn.IFNA(INDEX(Data!$B:$B,MATCH(Table1[[#This Row],[Desa/Kelurahan]],Data!$C:$C,0)),"")</f>
        <v>BONGAN</v>
      </c>
      <c r="C770" s="1" t="s">
        <v>139</v>
      </c>
      <c r="D770" s="2" t="s">
        <v>75</v>
      </c>
      <c r="E770" s="2" t="s">
        <v>70</v>
      </c>
      <c r="F770" s="2"/>
      <c r="G770" s="2" t="s">
        <v>80</v>
      </c>
      <c r="H770" s="2" t="s">
        <v>313</v>
      </c>
      <c r="J770" s="51">
        <v>45098</v>
      </c>
      <c r="K770" s="36">
        <f>IF(Table1[[#This Row],[Tanggal]]="","",YEAR(Table1[[#This Row],[Tanggal]]))</f>
        <v>2023</v>
      </c>
      <c r="L770" s="36">
        <f>IF(Table1[[#This Row],[Tanggal]]="","",YEAR(Table1[[#This Row],[Tanggal]]))</f>
        <v>2023</v>
      </c>
      <c r="M770" s="37" t="str">
        <f>_xlfn.IFNA(INDEX(Data!$D:$D,MATCH(Table1[[#This Row],[Entry Type]],Data!$E:$E,0)),"")</f>
        <v>Coverage</v>
      </c>
      <c r="N770" s="50" t="str">
        <f>IF(Table1[[#This Row],[Tanggal]]="","","Jaringan")</f>
        <v>Jaringan</v>
      </c>
      <c r="O770" s="1"/>
    </row>
    <row r="771" spans="2:15" ht="30" x14ac:dyDescent="0.25">
      <c r="B771" s="43" t="str">
        <f>_xlfn.IFNA(INDEX(Data!$B:$B,MATCH(Table1[[#This Row],[Desa/Kelurahan]],Data!$C:$C,0)),"")</f>
        <v>BONGAN</v>
      </c>
      <c r="C771" s="1" t="s">
        <v>152</v>
      </c>
      <c r="D771" s="2" t="s">
        <v>92</v>
      </c>
      <c r="E771" s="2" t="s">
        <v>92</v>
      </c>
      <c r="F771" s="2"/>
      <c r="G771" s="2" t="s">
        <v>72</v>
      </c>
      <c r="H771" s="2" t="s">
        <v>313</v>
      </c>
      <c r="J771" s="51">
        <v>45098</v>
      </c>
      <c r="K771" s="36">
        <f>IF(Table1[[#This Row],[Tanggal]]="","",YEAR(Table1[[#This Row],[Tanggal]]))</f>
        <v>2023</v>
      </c>
      <c r="L771" s="36">
        <f>IF(Table1[[#This Row],[Tanggal]]="","",YEAR(Table1[[#This Row],[Tanggal]]))</f>
        <v>2023</v>
      </c>
      <c r="M771" s="37" t="str">
        <f>_xlfn.IFNA(INDEX(Data!$D:$D,MATCH(Table1[[#This Row],[Entry Type]],Data!$E:$E,0)),"")</f>
        <v>Blankspot</v>
      </c>
      <c r="N771" s="50" t="str">
        <f>IF(Table1[[#This Row],[Tanggal]]="","","Jaringan")</f>
        <v>Jaringan</v>
      </c>
      <c r="O771" s="1"/>
    </row>
    <row r="772" spans="2:15" ht="30" x14ac:dyDescent="0.25">
      <c r="B772" s="43" t="str">
        <f>_xlfn.IFNA(INDEX(Data!$B:$B,MATCH(Table1[[#This Row],[Desa/Kelurahan]],Data!$C:$C,0)),"")</f>
        <v>BONGAN</v>
      </c>
      <c r="C772" s="1" t="s">
        <v>143</v>
      </c>
      <c r="D772" s="2" t="s">
        <v>75</v>
      </c>
      <c r="E772" s="2" t="s">
        <v>85</v>
      </c>
      <c r="F772" s="2"/>
      <c r="G772" s="2" t="s">
        <v>80</v>
      </c>
      <c r="H772" s="2" t="s">
        <v>313</v>
      </c>
      <c r="J772" s="51">
        <v>45098</v>
      </c>
      <c r="K772" s="36">
        <f>IF(Table1[[#This Row],[Tanggal]]="","",YEAR(Table1[[#This Row],[Tanggal]]))</f>
        <v>2023</v>
      </c>
      <c r="L772" s="36">
        <f>IF(Table1[[#This Row],[Tanggal]]="","",YEAR(Table1[[#This Row],[Tanggal]]))</f>
        <v>2023</v>
      </c>
      <c r="M772" s="37" t="str">
        <f>_xlfn.IFNA(INDEX(Data!$D:$D,MATCH(Table1[[#This Row],[Entry Type]],Data!$E:$E,0)),"")</f>
        <v>Lemah</v>
      </c>
      <c r="N772" s="50" t="str">
        <f>IF(Table1[[#This Row],[Tanggal]]="","","Jaringan")</f>
        <v>Jaringan</v>
      </c>
      <c r="O772" s="1"/>
    </row>
    <row r="773" spans="2:15" ht="30" x14ac:dyDescent="0.25">
      <c r="B773" s="43" t="str">
        <f>_xlfn.IFNA(INDEX(Data!$B:$B,MATCH(Table1[[#This Row],[Desa/Kelurahan]],Data!$C:$C,0)),"")</f>
        <v>BONGAN</v>
      </c>
      <c r="C773" s="1" t="s">
        <v>142</v>
      </c>
      <c r="D773" s="2" t="s">
        <v>75</v>
      </c>
      <c r="E773" s="2" t="s">
        <v>85</v>
      </c>
      <c r="F773" s="2"/>
      <c r="G773" s="2" t="s">
        <v>80</v>
      </c>
      <c r="H773" s="2" t="s">
        <v>313</v>
      </c>
      <c r="J773" s="51">
        <v>45098</v>
      </c>
      <c r="K773" s="36">
        <f>IF(Table1[[#This Row],[Tanggal]]="","",YEAR(Table1[[#This Row],[Tanggal]]))</f>
        <v>2023</v>
      </c>
      <c r="L773" s="36">
        <f>IF(Table1[[#This Row],[Tanggal]]="","",YEAR(Table1[[#This Row],[Tanggal]]))</f>
        <v>2023</v>
      </c>
      <c r="M773" s="37" t="str">
        <f>_xlfn.IFNA(INDEX(Data!$D:$D,MATCH(Table1[[#This Row],[Entry Type]],Data!$E:$E,0)),"")</f>
        <v>Lemah</v>
      </c>
      <c r="N773" s="50" t="str">
        <f>IF(Table1[[#This Row],[Tanggal]]="","","Jaringan")</f>
        <v>Jaringan</v>
      </c>
      <c r="O773" s="1"/>
    </row>
    <row r="774" spans="2:15" ht="30" x14ac:dyDescent="0.25">
      <c r="B774" s="43" t="str">
        <f>_xlfn.IFNA(INDEX(Data!$B:$B,MATCH(Table1[[#This Row],[Desa/Kelurahan]],Data!$C:$C,0)),"")</f>
        <v>BONGAN</v>
      </c>
      <c r="C774" s="1" t="s">
        <v>147</v>
      </c>
      <c r="D774" s="2" t="s">
        <v>75</v>
      </c>
      <c r="E774" s="2" t="s">
        <v>70</v>
      </c>
      <c r="F774" s="2"/>
      <c r="G774" s="2" t="s">
        <v>80</v>
      </c>
      <c r="H774" s="2" t="s">
        <v>313</v>
      </c>
      <c r="J774" s="51">
        <v>45098</v>
      </c>
      <c r="K774" s="36">
        <f>IF(Table1[[#This Row],[Tanggal]]="","",YEAR(Table1[[#This Row],[Tanggal]]))</f>
        <v>2023</v>
      </c>
      <c r="L774" s="36">
        <f>IF(Table1[[#This Row],[Tanggal]]="","",YEAR(Table1[[#This Row],[Tanggal]]))</f>
        <v>2023</v>
      </c>
      <c r="M774" s="37" t="str">
        <f>_xlfn.IFNA(INDEX(Data!$D:$D,MATCH(Table1[[#This Row],[Entry Type]],Data!$E:$E,0)),"")</f>
        <v>Coverage</v>
      </c>
      <c r="N774" s="50" t="str">
        <f>IF(Table1[[#This Row],[Tanggal]]="","","Jaringan")</f>
        <v>Jaringan</v>
      </c>
      <c r="O774" s="1"/>
    </row>
    <row r="775" spans="2:15" ht="30" x14ac:dyDescent="0.25">
      <c r="B775" s="43" t="str">
        <f>_xlfn.IFNA(INDEX(Data!$B:$B,MATCH(Table1[[#This Row],[Desa/Kelurahan]],Data!$C:$C,0)),"")</f>
        <v>BONGAN</v>
      </c>
      <c r="C775" s="1" t="s">
        <v>144</v>
      </c>
      <c r="D775" s="2" t="s">
        <v>92</v>
      </c>
      <c r="E775" s="2" t="s">
        <v>92</v>
      </c>
      <c r="F775" s="2"/>
      <c r="G775" s="2" t="s">
        <v>72</v>
      </c>
      <c r="H775" s="2" t="s">
        <v>313</v>
      </c>
      <c r="J775" s="51">
        <v>45098</v>
      </c>
      <c r="K775" s="36">
        <f>IF(Table1[[#This Row],[Tanggal]]="","",YEAR(Table1[[#This Row],[Tanggal]]))</f>
        <v>2023</v>
      </c>
      <c r="L775" s="36">
        <f>IF(Table1[[#This Row],[Tanggal]]="","",YEAR(Table1[[#This Row],[Tanggal]]))</f>
        <v>2023</v>
      </c>
      <c r="M775" s="37" t="str">
        <f>_xlfn.IFNA(INDEX(Data!$D:$D,MATCH(Table1[[#This Row],[Entry Type]],Data!$E:$E,0)),"")</f>
        <v>Blankspot</v>
      </c>
      <c r="N775" s="50" t="str">
        <f>IF(Table1[[#This Row],[Tanggal]]="","","Jaringan")</f>
        <v>Jaringan</v>
      </c>
      <c r="O775" s="1"/>
    </row>
    <row r="776" spans="2:15" ht="30" x14ac:dyDescent="0.25">
      <c r="B776" s="43" t="str">
        <f>_xlfn.IFNA(INDEX(Data!$B:$B,MATCH(Table1[[#This Row],[Desa/Kelurahan]],Data!$C:$C,0)),"")</f>
        <v>BONGAN</v>
      </c>
      <c r="C776" s="1" t="s">
        <v>153</v>
      </c>
      <c r="D776" s="2" t="s">
        <v>92</v>
      </c>
      <c r="E776" s="2" t="s">
        <v>92</v>
      </c>
      <c r="F776" s="2"/>
      <c r="G776" s="2" t="s">
        <v>72</v>
      </c>
      <c r="H776" s="2" t="s">
        <v>313</v>
      </c>
      <c r="J776" s="51">
        <v>45098</v>
      </c>
      <c r="K776" s="36">
        <f>IF(Table1[[#This Row],[Tanggal]]="","",YEAR(Table1[[#This Row],[Tanggal]]))</f>
        <v>2023</v>
      </c>
      <c r="L776" s="36">
        <f>IF(Table1[[#This Row],[Tanggal]]="","",YEAR(Table1[[#This Row],[Tanggal]]))</f>
        <v>2023</v>
      </c>
      <c r="M776" s="37" t="str">
        <f>_xlfn.IFNA(INDEX(Data!$D:$D,MATCH(Table1[[#This Row],[Entry Type]],Data!$E:$E,0)),"")</f>
        <v>Blankspot</v>
      </c>
      <c r="N776" s="50" t="str">
        <f>IF(Table1[[#This Row],[Tanggal]]="","","Jaringan")</f>
        <v>Jaringan</v>
      </c>
      <c r="O776" s="1"/>
    </row>
    <row r="777" spans="2:15" ht="30" x14ac:dyDescent="0.25">
      <c r="B777" s="43" t="str">
        <f>_xlfn.IFNA(INDEX(Data!$B:$B,MATCH(Table1[[#This Row],[Desa/Kelurahan]],Data!$C:$C,0)),"")</f>
        <v>BONGAN</v>
      </c>
      <c r="C777" s="1" t="s">
        <v>151</v>
      </c>
      <c r="D777" s="2" t="s">
        <v>75</v>
      </c>
      <c r="E777" s="2" t="s">
        <v>85</v>
      </c>
      <c r="F777" s="2"/>
      <c r="G777" s="2" t="s">
        <v>80</v>
      </c>
      <c r="H777" s="2" t="s">
        <v>313</v>
      </c>
      <c r="J777" s="51">
        <v>45098</v>
      </c>
      <c r="K777" s="36">
        <f>IF(Table1[[#This Row],[Tanggal]]="","",YEAR(Table1[[#This Row],[Tanggal]]))</f>
        <v>2023</v>
      </c>
      <c r="L777" s="36">
        <f>IF(Table1[[#This Row],[Tanggal]]="","",YEAR(Table1[[#This Row],[Tanggal]]))</f>
        <v>2023</v>
      </c>
      <c r="M777" s="37" t="str">
        <f>_xlfn.IFNA(INDEX(Data!$D:$D,MATCH(Table1[[#This Row],[Entry Type]],Data!$E:$E,0)),"")</f>
        <v>Lemah</v>
      </c>
      <c r="N777" s="50" t="str">
        <f>IF(Table1[[#This Row],[Tanggal]]="","","Jaringan")</f>
        <v>Jaringan</v>
      </c>
      <c r="O777" s="1"/>
    </row>
    <row r="778" spans="2:15" x14ac:dyDescent="0.25">
      <c r="B778" s="43" t="str">
        <f>_xlfn.IFNA(INDEX(Data!$B:$B,MATCH(Table1[[#This Row],[Desa/Kelurahan]],Data!$C:$C,0)),"")</f>
        <v>BONGAN</v>
      </c>
      <c r="C778" s="1" t="s">
        <v>148</v>
      </c>
      <c r="D778" s="2" t="s">
        <v>75</v>
      </c>
      <c r="E778" s="2" t="s">
        <v>70</v>
      </c>
      <c r="F778" s="2" t="s">
        <v>93</v>
      </c>
      <c r="G778" s="2" t="s">
        <v>72</v>
      </c>
      <c r="H778" s="2" t="s">
        <v>310</v>
      </c>
      <c r="J778" s="51">
        <v>45098</v>
      </c>
      <c r="K778" s="36">
        <f>IF(Table1[[#This Row],[Tanggal]]="","",YEAR(Table1[[#This Row],[Tanggal]]))</f>
        <v>2023</v>
      </c>
      <c r="L778" s="36">
        <f>IF(Table1[[#This Row],[Tanggal]]="","",YEAR(Table1[[#This Row],[Tanggal]]))</f>
        <v>2023</v>
      </c>
      <c r="M778" s="37" t="str">
        <f>_xlfn.IFNA(INDEX(Data!$D:$D,MATCH(Table1[[#This Row],[Entry Type]],Data!$E:$E,0)),"")</f>
        <v>Coverage</v>
      </c>
      <c r="N778" s="50" t="str">
        <f>IF(Table1[[#This Row],[Tanggal]]="","","Jaringan")</f>
        <v>Jaringan</v>
      </c>
      <c r="O778" s="1"/>
    </row>
    <row r="779" spans="2:15" ht="30" x14ac:dyDescent="0.25">
      <c r="B779" s="4" t="str">
        <f>_xlfn.IFNA(INDEX(Data!$B:$B,MATCH(Table1[[#This Row],[Desa/Kelurahan]],Data!$C:$C,0)),"")</f>
        <v>BARONG TONGKOK</v>
      </c>
      <c r="C779" s="1" t="s">
        <v>129</v>
      </c>
      <c r="D779" s="2" t="s">
        <v>75</v>
      </c>
      <c r="E779" s="2" t="s">
        <v>70</v>
      </c>
      <c r="F779" s="2" t="s">
        <v>93</v>
      </c>
      <c r="G779" s="2" t="s">
        <v>80</v>
      </c>
      <c r="H779" s="2" t="s">
        <v>313</v>
      </c>
      <c r="J779" s="51">
        <v>45635</v>
      </c>
      <c r="K779" s="36">
        <f>IF(Table1[[#This Row],[Tanggal]]="","",YEAR(Table1[[#This Row],[Tanggal]]))</f>
        <v>2024</v>
      </c>
      <c r="L779" s="36">
        <f>IF(Table1[[#This Row],[Tanggal]]="","",YEAR(Table1[[#This Row],[Tanggal]]))</f>
        <v>2024</v>
      </c>
      <c r="M779" s="37" t="str">
        <f>_xlfn.IFNA(INDEX(Data!$D:$D,MATCH(Table1[[#This Row],[Entry Type]],Data!$E:$E,0)),"")</f>
        <v>Coverage</v>
      </c>
      <c r="N779" s="50" t="str">
        <f>IF(Table1[[#This Row],[Tanggal]]="","","Jaringan")</f>
        <v>Jaringan</v>
      </c>
      <c r="O779" s="1"/>
    </row>
    <row r="780" spans="2:15" ht="30" x14ac:dyDescent="0.25">
      <c r="B780" s="4" t="str">
        <f>_xlfn.IFNA(INDEX(Data!$B:$B,MATCH(Table1[[#This Row],[Desa/Kelurahan]],Data!$C:$C,0)),"")</f>
        <v>BARONG TONGKOK</v>
      </c>
      <c r="C780" s="1" t="s">
        <v>128</v>
      </c>
      <c r="D780" s="2" t="s">
        <v>75</v>
      </c>
      <c r="E780" s="2" t="s">
        <v>70</v>
      </c>
      <c r="F780" s="2" t="s">
        <v>312</v>
      </c>
      <c r="G780" s="2" t="s">
        <v>80</v>
      </c>
      <c r="H780" s="2" t="s">
        <v>313</v>
      </c>
      <c r="J780" s="51">
        <v>45635</v>
      </c>
      <c r="K780" s="36">
        <f>IF(Table1[[#This Row],[Tanggal]]="","",YEAR(Table1[[#This Row],[Tanggal]]))</f>
        <v>2024</v>
      </c>
      <c r="L780" s="36">
        <f>IF(Table1[[#This Row],[Tanggal]]="","",YEAR(Table1[[#This Row],[Tanggal]]))</f>
        <v>2024</v>
      </c>
      <c r="M780" s="37" t="str">
        <f>_xlfn.IFNA(INDEX(Data!$D:$D,MATCH(Table1[[#This Row],[Entry Type]],Data!$E:$E,0)),"")</f>
        <v>Coverage</v>
      </c>
      <c r="N780" s="50" t="str">
        <f>IF(Table1[[#This Row],[Tanggal]]="","","Jaringan")</f>
        <v>Jaringan</v>
      </c>
      <c r="O780" s="1"/>
    </row>
    <row r="781" spans="2:15" ht="30" x14ac:dyDescent="0.25">
      <c r="B781" s="4" t="str">
        <f>_xlfn.IFNA(INDEX(Data!$B:$B,MATCH(Table1[[#This Row],[Desa/Kelurahan]],Data!$C:$C,0)),"")</f>
        <v>BARONG TONGKOK</v>
      </c>
      <c r="C781" s="1" t="s">
        <v>14</v>
      </c>
      <c r="D781" s="2" t="s">
        <v>75</v>
      </c>
      <c r="E781" s="2" t="s">
        <v>70</v>
      </c>
      <c r="F781" s="2"/>
      <c r="G781" s="2" t="s">
        <v>80</v>
      </c>
      <c r="H781" s="2" t="s">
        <v>313</v>
      </c>
      <c r="J781" s="51">
        <v>45635</v>
      </c>
      <c r="K781" s="36">
        <f>IF(Table1[[#This Row],[Tanggal]]="","",YEAR(Table1[[#This Row],[Tanggal]]))</f>
        <v>2024</v>
      </c>
      <c r="L781" s="36">
        <f>IF(Table1[[#This Row],[Tanggal]]="","",YEAR(Table1[[#This Row],[Tanggal]]))</f>
        <v>2024</v>
      </c>
      <c r="M781" s="37" t="str">
        <f>_xlfn.IFNA(INDEX(Data!$D:$D,MATCH(Table1[[#This Row],[Entry Type]],Data!$E:$E,0)),"")</f>
        <v>Coverage</v>
      </c>
      <c r="N781" s="50" t="str">
        <f>IF(Table1[[#This Row],[Tanggal]]="","","Jaringan")</f>
        <v>Jaringan</v>
      </c>
      <c r="O781" s="1"/>
    </row>
    <row r="782" spans="2:15" ht="30" x14ac:dyDescent="0.25">
      <c r="B782" s="4" t="str">
        <f>_xlfn.IFNA(INDEX(Data!$B:$B,MATCH(Table1[[#This Row],[Desa/Kelurahan]],Data!$C:$C,0)),"")</f>
        <v>BARONG TONGKOK</v>
      </c>
      <c r="C782" s="1" t="s">
        <v>101</v>
      </c>
      <c r="D782" s="2" t="s">
        <v>106</v>
      </c>
      <c r="E782" s="2" t="s">
        <v>70</v>
      </c>
      <c r="F782" s="2"/>
      <c r="G782" s="2" t="s">
        <v>72</v>
      </c>
      <c r="H782" s="2" t="s">
        <v>310</v>
      </c>
      <c r="J782" s="51">
        <v>45484</v>
      </c>
      <c r="K782" s="36">
        <f>IF(Table1[[#This Row],[Tanggal]]="","",YEAR(Table1[[#This Row],[Tanggal]]))</f>
        <v>2024</v>
      </c>
      <c r="L782" s="36">
        <f>IF(Table1[[#This Row],[Tanggal]]="","",YEAR(Table1[[#This Row],[Tanggal]]))</f>
        <v>2024</v>
      </c>
      <c r="M782" s="37" t="str">
        <f>_xlfn.IFNA(INDEX(Data!$D:$D,MATCH(Table1[[#This Row],[Entry Type]],Data!$E:$E,0)),"")</f>
        <v>Coverage</v>
      </c>
      <c r="N782" s="50" t="str">
        <f>IF(Table1[[#This Row],[Tanggal]]="","","Jaringan")</f>
        <v>Jaringan</v>
      </c>
      <c r="O782" s="1"/>
    </row>
    <row r="783" spans="2:15" ht="45" x14ac:dyDescent="0.25">
      <c r="B783" s="4" t="str">
        <f>_xlfn.IFNA(INDEX(Data!$B:$B,MATCH(Table1[[#This Row],[Desa/Kelurahan]],Data!$C:$C,0)),"")</f>
        <v>BARONG TONGKOK</v>
      </c>
      <c r="C783" s="1" t="s">
        <v>110</v>
      </c>
      <c r="D783" s="2" t="s">
        <v>75</v>
      </c>
      <c r="E783" s="2" t="s">
        <v>70</v>
      </c>
      <c r="F783" s="2"/>
      <c r="G783" s="2" t="s">
        <v>72</v>
      </c>
      <c r="H783" s="2" t="s">
        <v>310</v>
      </c>
      <c r="J783" s="51">
        <v>45484</v>
      </c>
      <c r="K783" s="36">
        <f>IF(Table1[[#This Row],[Tanggal]]="","",YEAR(Table1[[#This Row],[Tanggal]]))</f>
        <v>2024</v>
      </c>
      <c r="L783" s="36">
        <f>IF(Table1[[#This Row],[Tanggal]]="","",YEAR(Table1[[#This Row],[Tanggal]]))</f>
        <v>2024</v>
      </c>
      <c r="M783" s="37" t="str">
        <f>_xlfn.IFNA(INDEX(Data!$D:$D,MATCH(Table1[[#This Row],[Entry Type]],Data!$E:$E,0)),"")</f>
        <v>Coverage</v>
      </c>
      <c r="N783" s="50" t="str">
        <f>IF(Table1[[#This Row],[Tanggal]]="","","Jaringan")</f>
        <v>Jaringan</v>
      </c>
      <c r="O783" s="2" t="s">
        <v>315</v>
      </c>
    </row>
    <row r="784" spans="2:15" ht="30" x14ac:dyDescent="0.25">
      <c r="B784" s="4" t="str">
        <f>_xlfn.IFNA(INDEX(Data!$B:$B,MATCH(Table1[[#This Row],[Desa/Kelurahan]],Data!$C:$C,0)),"")</f>
        <v>BARONG TONGKOK</v>
      </c>
      <c r="C784" s="1" t="s">
        <v>107</v>
      </c>
      <c r="D784" s="2" t="s">
        <v>75</v>
      </c>
      <c r="E784" s="2" t="s">
        <v>70</v>
      </c>
      <c r="F784" s="2" t="s">
        <v>93</v>
      </c>
      <c r="G784" s="2" t="s">
        <v>80</v>
      </c>
      <c r="H784" s="2" t="s">
        <v>313</v>
      </c>
      <c r="J784" s="51">
        <v>45635</v>
      </c>
      <c r="K784" s="36">
        <f>IF(Table1[[#This Row],[Tanggal]]="","",YEAR(Table1[[#This Row],[Tanggal]]))</f>
        <v>2024</v>
      </c>
      <c r="L784" s="36">
        <f>IF(Table1[[#This Row],[Tanggal]]="","",YEAR(Table1[[#This Row],[Tanggal]]))</f>
        <v>2024</v>
      </c>
      <c r="M784" s="37" t="str">
        <f>_xlfn.IFNA(INDEX(Data!$D:$D,MATCH(Table1[[#This Row],[Entry Type]],Data!$E:$E,0)),"")</f>
        <v>Coverage</v>
      </c>
      <c r="N784" s="50" t="str">
        <f>IF(Table1[[#This Row],[Tanggal]]="","","Jaringan")</f>
        <v>Jaringan</v>
      </c>
      <c r="O784" s="1"/>
    </row>
    <row r="785" spans="2:15" ht="30" x14ac:dyDescent="0.25">
      <c r="B785" s="4" t="str">
        <f>_xlfn.IFNA(INDEX(Data!$B:$B,MATCH(Table1[[#This Row],[Desa/Kelurahan]],Data!$C:$C,0)),"")</f>
        <v>BARONG TONGKOK</v>
      </c>
      <c r="C785" s="1" t="s">
        <v>98</v>
      </c>
      <c r="D785" s="2" t="s">
        <v>75</v>
      </c>
      <c r="E785" s="2" t="s">
        <v>70</v>
      </c>
      <c r="F785" s="2"/>
      <c r="G785" s="2" t="s">
        <v>80</v>
      </c>
      <c r="H785" s="2" t="s">
        <v>313</v>
      </c>
      <c r="J785" s="51">
        <v>45635</v>
      </c>
      <c r="K785" s="36">
        <f>IF(Table1[[#This Row],[Tanggal]]="","",YEAR(Table1[[#This Row],[Tanggal]]))</f>
        <v>2024</v>
      </c>
      <c r="L785" s="36">
        <f>IF(Table1[[#This Row],[Tanggal]]="","",YEAR(Table1[[#This Row],[Tanggal]]))</f>
        <v>2024</v>
      </c>
      <c r="M785" s="37" t="str">
        <f>_xlfn.IFNA(INDEX(Data!$D:$D,MATCH(Table1[[#This Row],[Entry Type]],Data!$E:$E,0)),"")</f>
        <v>Coverage</v>
      </c>
      <c r="N785" s="50" t="str">
        <f>IF(Table1[[#This Row],[Tanggal]]="","","Jaringan")</f>
        <v>Jaringan</v>
      </c>
      <c r="O785" s="1"/>
    </row>
    <row r="786" spans="2:15" ht="30" x14ac:dyDescent="0.25">
      <c r="B786" s="4" t="str">
        <f>_xlfn.IFNA(INDEX(Data!$B:$B,MATCH(Table1[[#This Row],[Desa/Kelurahan]],Data!$C:$C,0)),"")</f>
        <v>BARONG TONGKOK</v>
      </c>
      <c r="C786" s="1" t="s">
        <v>76</v>
      </c>
      <c r="D786" s="2" t="s">
        <v>75</v>
      </c>
      <c r="E786" s="2" t="s">
        <v>85</v>
      </c>
      <c r="F786" s="2" t="s">
        <v>93</v>
      </c>
      <c r="G786" s="2" t="s">
        <v>80</v>
      </c>
      <c r="H786" s="2" t="s">
        <v>313</v>
      </c>
      <c r="J786" s="51">
        <v>45635</v>
      </c>
      <c r="K786" s="36">
        <f>IF(Table1[[#This Row],[Tanggal]]="","",YEAR(Table1[[#This Row],[Tanggal]]))</f>
        <v>2024</v>
      </c>
      <c r="L786" s="36">
        <f>IF(Table1[[#This Row],[Tanggal]]="","",YEAR(Table1[[#This Row],[Tanggal]]))</f>
        <v>2024</v>
      </c>
      <c r="M786" s="37" t="str">
        <f>_xlfn.IFNA(INDEX(Data!$D:$D,MATCH(Table1[[#This Row],[Entry Type]],Data!$E:$E,0)),"")</f>
        <v>Lemah</v>
      </c>
      <c r="N786" s="50" t="str">
        <f>IF(Table1[[#This Row],[Tanggal]]="","","Jaringan")</f>
        <v>Jaringan</v>
      </c>
      <c r="O786" s="1"/>
    </row>
    <row r="787" spans="2:15" ht="30" x14ac:dyDescent="0.25">
      <c r="B787" s="4" t="str">
        <f>_xlfn.IFNA(INDEX(Data!$B:$B,MATCH(Table1[[#This Row],[Desa/Kelurahan]],Data!$C:$C,0)),"")</f>
        <v>BARONG TONGKOK</v>
      </c>
      <c r="C787" s="1" t="s">
        <v>69</v>
      </c>
      <c r="D787" s="2" t="s">
        <v>75</v>
      </c>
      <c r="E787" s="2" t="s">
        <v>70</v>
      </c>
      <c r="F787" s="2" t="s">
        <v>93</v>
      </c>
      <c r="G787" s="2" t="s">
        <v>80</v>
      </c>
      <c r="H787" s="2" t="s">
        <v>313</v>
      </c>
      <c r="J787" s="51">
        <v>45635</v>
      </c>
      <c r="K787" s="36">
        <f>IF(Table1[[#This Row],[Tanggal]]="","",YEAR(Table1[[#This Row],[Tanggal]]))</f>
        <v>2024</v>
      </c>
      <c r="L787" s="36">
        <f>IF(Table1[[#This Row],[Tanggal]]="","",YEAR(Table1[[#This Row],[Tanggal]]))</f>
        <v>2024</v>
      </c>
      <c r="M787" s="37" t="str">
        <f>_xlfn.IFNA(INDEX(Data!$D:$D,MATCH(Table1[[#This Row],[Entry Type]],Data!$E:$E,0)),"")</f>
        <v>Coverage</v>
      </c>
      <c r="N787" s="50" t="str">
        <f>IF(Table1[[#This Row],[Tanggal]]="","","Jaringan")</f>
        <v>Jaringan</v>
      </c>
      <c r="O787" s="1"/>
    </row>
    <row r="788" spans="2:15" ht="30" x14ac:dyDescent="0.25">
      <c r="B788" s="4" t="str">
        <f>_xlfn.IFNA(INDEX(Data!$B:$B,MATCH(Table1[[#This Row],[Desa/Kelurahan]],Data!$C:$C,0)),"")</f>
        <v>BARONG TONGKOK</v>
      </c>
      <c r="C788" s="1" t="s">
        <v>91</v>
      </c>
      <c r="D788" s="2" t="s">
        <v>68</v>
      </c>
      <c r="E788" s="2" t="s">
        <v>70</v>
      </c>
      <c r="F788" s="2" t="s">
        <v>71</v>
      </c>
      <c r="G788" s="2" t="s">
        <v>80</v>
      </c>
      <c r="H788" s="2" t="s">
        <v>313</v>
      </c>
      <c r="J788" s="51">
        <v>45635</v>
      </c>
      <c r="K788" s="36">
        <f>IF(Table1[[#This Row],[Tanggal]]="","",YEAR(Table1[[#This Row],[Tanggal]]))</f>
        <v>2024</v>
      </c>
      <c r="L788" s="36">
        <f>IF(Table1[[#This Row],[Tanggal]]="","",YEAR(Table1[[#This Row],[Tanggal]]))</f>
        <v>2024</v>
      </c>
      <c r="M788" s="37" t="str">
        <f>_xlfn.IFNA(INDEX(Data!$D:$D,MATCH(Table1[[#This Row],[Entry Type]],Data!$E:$E,0)),"")</f>
        <v>Coverage</v>
      </c>
      <c r="N788" s="50" t="str">
        <f>IF(Table1[[#This Row],[Tanggal]]="","","Jaringan")</f>
        <v>Jaringan</v>
      </c>
      <c r="O788" s="1"/>
    </row>
    <row r="789" spans="2:15" ht="30" x14ac:dyDescent="0.25">
      <c r="B789" s="4" t="str">
        <f>_xlfn.IFNA(INDEX(Data!$B:$B,MATCH(Table1[[#This Row],[Desa/Kelurahan]],Data!$C:$C,0)),"")</f>
        <v>BARONG TONGKOK</v>
      </c>
      <c r="C789" s="1" t="s">
        <v>84</v>
      </c>
      <c r="D789" s="2" t="s">
        <v>75</v>
      </c>
      <c r="E789" s="2" t="s">
        <v>70</v>
      </c>
      <c r="F789" s="2"/>
      <c r="G789" s="2" t="s">
        <v>80</v>
      </c>
      <c r="H789" s="2" t="s">
        <v>313</v>
      </c>
      <c r="J789" s="51">
        <v>45635</v>
      </c>
      <c r="K789" s="36">
        <f>IF(Table1[[#This Row],[Tanggal]]="","",YEAR(Table1[[#This Row],[Tanggal]]))</f>
        <v>2024</v>
      </c>
      <c r="L789" s="36">
        <f>IF(Table1[[#This Row],[Tanggal]]="","",YEAR(Table1[[#This Row],[Tanggal]]))</f>
        <v>2024</v>
      </c>
      <c r="M789" s="37" t="str">
        <f>_xlfn.IFNA(INDEX(Data!$D:$D,MATCH(Table1[[#This Row],[Entry Type]],Data!$E:$E,0)),"")</f>
        <v>Coverage</v>
      </c>
      <c r="N789" s="50" t="str">
        <f>IF(Table1[[#This Row],[Tanggal]]="","","Jaringan")</f>
        <v>Jaringan</v>
      </c>
      <c r="O789" s="1"/>
    </row>
    <row r="790" spans="2:15" ht="30" x14ac:dyDescent="0.25">
      <c r="B790" s="4" t="str">
        <f>_xlfn.IFNA(INDEX(Data!$B:$B,MATCH(Table1[[#This Row],[Desa/Kelurahan]],Data!$C:$C,0)),"")</f>
        <v>BARONG TONGKOK</v>
      </c>
      <c r="C790" s="1" t="s">
        <v>113</v>
      </c>
      <c r="D790" s="2" t="s">
        <v>75</v>
      </c>
      <c r="E790" s="2" t="s">
        <v>70</v>
      </c>
      <c r="F790" s="2" t="s">
        <v>71</v>
      </c>
      <c r="G790" s="2" t="s">
        <v>80</v>
      </c>
      <c r="H790" s="2" t="s">
        <v>313</v>
      </c>
      <c r="J790" s="51">
        <v>45635</v>
      </c>
      <c r="K790" s="36">
        <f>IF(Table1[[#This Row],[Tanggal]]="","",YEAR(Table1[[#This Row],[Tanggal]]))</f>
        <v>2024</v>
      </c>
      <c r="L790" s="36">
        <f>IF(Table1[[#This Row],[Tanggal]]="","",YEAR(Table1[[#This Row],[Tanggal]]))</f>
        <v>2024</v>
      </c>
      <c r="M790" s="37" t="str">
        <f>_xlfn.IFNA(INDEX(Data!$D:$D,MATCH(Table1[[#This Row],[Entry Type]],Data!$E:$E,0)),"")</f>
        <v>Coverage</v>
      </c>
      <c r="N790" s="50" t="str">
        <f>IF(Table1[[#This Row],[Tanggal]]="","","Jaringan")</f>
        <v>Jaringan</v>
      </c>
      <c r="O790" s="1"/>
    </row>
    <row r="791" spans="2:15" ht="30" x14ac:dyDescent="0.25">
      <c r="B791" s="4" t="str">
        <f>_xlfn.IFNA(INDEX(Data!$B:$B,MATCH(Table1[[#This Row],[Desa/Kelurahan]],Data!$C:$C,0)),"")</f>
        <v>BARONG TONGKOK</v>
      </c>
      <c r="C791" s="1" t="s">
        <v>125</v>
      </c>
      <c r="D791" s="2" t="s">
        <v>75</v>
      </c>
      <c r="E791" s="2" t="s">
        <v>70</v>
      </c>
      <c r="F791" s="2"/>
      <c r="G791" s="2" t="s">
        <v>80</v>
      </c>
      <c r="H791" s="2" t="s">
        <v>313</v>
      </c>
      <c r="J791" s="51">
        <v>45635</v>
      </c>
      <c r="K791" s="36">
        <f>IF(Table1[[#This Row],[Tanggal]]="","",YEAR(Table1[[#This Row],[Tanggal]]))</f>
        <v>2024</v>
      </c>
      <c r="L791" s="36">
        <f>IF(Table1[[#This Row],[Tanggal]]="","",YEAR(Table1[[#This Row],[Tanggal]]))</f>
        <v>2024</v>
      </c>
      <c r="M791" s="37" t="str">
        <f>_xlfn.IFNA(INDEX(Data!$D:$D,MATCH(Table1[[#This Row],[Entry Type]],Data!$E:$E,0)),"")</f>
        <v>Coverage</v>
      </c>
      <c r="N791" s="50" t="str">
        <f>IF(Table1[[#This Row],[Tanggal]]="","","Jaringan")</f>
        <v>Jaringan</v>
      </c>
      <c r="O791" s="1"/>
    </row>
    <row r="792" spans="2:15" ht="30" x14ac:dyDescent="0.25">
      <c r="B792" s="4" t="str">
        <f>_xlfn.IFNA(INDEX(Data!$B:$B,MATCH(Table1[[#This Row],[Desa/Kelurahan]],Data!$C:$C,0)),"")</f>
        <v>BARONG TONGKOK</v>
      </c>
      <c r="C792" s="1" t="s">
        <v>124</v>
      </c>
      <c r="D792" s="2" t="s">
        <v>75</v>
      </c>
      <c r="E792" s="2" t="s">
        <v>70</v>
      </c>
      <c r="F792" s="2" t="s">
        <v>93</v>
      </c>
      <c r="G792" s="2" t="s">
        <v>80</v>
      </c>
      <c r="H792" s="2" t="s">
        <v>313</v>
      </c>
      <c r="J792" s="51">
        <v>45635</v>
      </c>
      <c r="K792" s="36">
        <f>IF(Table1[[#This Row],[Tanggal]]="","",YEAR(Table1[[#This Row],[Tanggal]]))</f>
        <v>2024</v>
      </c>
      <c r="L792" s="36">
        <f>IF(Table1[[#This Row],[Tanggal]]="","",YEAR(Table1[[#This Row],[Tanggal]]))</f>
        <v>2024</v>
      </c>
      <c r="M792" s="37" t="str">
        <f>_xlfn.IFNA(INDEX(Data!$D:$D,MATCH(Table1[[#This Row],[Entry Type]],Data!$E:$E,0)),"")</f>
        <v>Coverage</v>
      </c>
      <c r="N792" s="50" t="str">
        <f>IF(Table1[[#This Row],[Tanggal]]="","","Jaringan")</f>
        <v>Jaringan</v>
      </c>
      <c r="O792" s="1"/>
    </row>
    <row r="793" spans="2:15" ht="30" x14ac:dyDescent="0.25">
      <c r="B793" s="4" t="str">
        <f>_xlfn.IFNA(INDEX(Data!$B:$B,MATCH(Table1[[#This Row],[Desa/Kelurahan]],Data!$C:$C,0)),"")</f>
        <v>BARONG TONGKOK</v>
      </c>
      <c r="C793" s="1" t="s">
        <v>127</v>
      </c>
      <c r="D793" s="2" t="s">
        <v>75</v>
      </c>
      <c r="E793" s="2" t="s">
        <v>70</v>
      </c>
      <c r="F793" s="2" t="s">
        <v>93</v>
      </c>
      <c r="G793" s="2" t="s">
        <v>80</v>
      </c>
      <c r="H793" s="2" t="s">
        <v>313</v>
      </c>
      <c r="J793" s="51">
        <v>45635</v>
      </c>
      <c r="K793" s="36">
        <f>IF(Table1[[#This Row],[Tanggal]]="","",YEAR(Table1[[#This Row],[Tanggal]]))</f>
        <v>2024</v>
      </c>
      <c r="L793" s="36">
        <f>IF(Table1[[#This Row],[Tanggal]]="","",YEAR(Table1[[#This Row],[Tanggal]]))</f>
        <v>2024</v>
      </c>
      <c r="M793" s="37" t="str">
        <f>_xlfn.IFNA(INDEX(Data!$D:$D,MATCH(Table1[[#This Row],[Entry Type]],Data!$E:$E,0)),"")</f>
        <v>Coverage</v>
      </c>
      <c r="N793" s="50" t="str">
        <f>IF(Table1[[#This Row],[Tanggal]]="","","Jaringan")</f>
        <v>Jaringan</v>
      </c>
      <c r="O793" s="1"/>
    </row>
    <row r="794" spans="2:15" ht="30" x14ac:dyDescent="0.25">
      <c r="B794" s="4" t="str">
        <f>_xlfn.IFNA(INDEX(Data!$B:$B,MATCH(Table1[[#This Row],[Desa/Kelurahan]],Data!$C:$C,0)),"")</f>
        <v>BARONG TONGKOK</v>
      </c>
      <c r="C794" s="1" t="s">
        <v>126</v>
      </c>
      <c r="D794" s="2" t="s">
        <v>112</v>
      </c>
      <c r="E794" s="2" t="s">
        <v>70</v>
      </c>
      <c r="F794" s="2"/>
      <c r="G794" s="2" t="s">
        <v>72</v>
      </c>
      <c r="H794" s="2" t="s">
        <v>310</v>
      </c>
      <c r="J794" s="51">
        <v>45489</v>
      </c>
      <c r="K794" s="36">
        <f>IF(Table1[[#This Row],[Tanggal]]="","",YEAR(Table1[[#This Row],[Tanggal]]))</f>
        <v>2024</v>
      </c>
      <c r="L794" s="36">
        <f>IF(Table1[[#This Row],[Tanggal]]="","",YEAR(Table1[[#This Row],[Tanggal]]))</f>
        <v>2024</v>
      </c>
      <c r="M794" s="37" t="str">
        <f>_xlfn.IFNA(INDEX(Data!$D:$D,MATCH(Table1[[#This Row],[Entry Type]],Data!$E:$E,0)),"")</f>
        <v>Coverage</v>
      </c>
      <c r="N794" s="50" t="str">
        <f>IF(Table1[[#This Row],[Tanggal]]="","","Jaringan")</f>
        <v>Jaringan</v>
      </c>
      <c r="O794" s="1"/>
    </row>
    <row r="795" spans="2:15" ht="30" x14ac:dyDescent="0.25">
      <c r="B795" s="4" t="str">
        <f>_xlfn.IFNA(INDEX(Data!$B:$B,MATCH(Table1[[#This Row],[Desa/Kelurahan]],Data!$C:$C,0)),"")</f>
        <v>BARONG TONGKOK</v>
      </c>
      <c r="C795" s="1" t="s">
        <v>123</v>
      </c>
      <c r="D795" s="2" t="s">
        <v>75</v>
      </c>
      <c r="E795" s="2" t="s">
        <v>70</v>
      </c>
      <c r="F795" s="2" t="s">
        <v>93</v>
      </c>
      <c r="G795" s="2" t="s">
        <v>80</v>
      </c>
      <c r="H795" s="2" t="s">
        <v>313</v>
      </c>
      <c r="J795" s="51">
        <v>45635</v>
      </c>
      <c r="K795" s="36">
        <f>IF(Table1[[#This Row],[Tanggal]]="","",YEAR(Table1[[#This Row],[Tanggal]]))</f>
        <v>2024</v>
      </c>
      <c r="L795" s="36">
        <f>IF(Table1[[#This Row],[Tanggal]]="","",YEAR(Table1[[#This Row],[Tanggal]]))</f>
        <v>2024</v>
      </c>
      <c r="M795" s="37" t="str">
        <f>_xlfn.IFNA(INDEX(Data!$D:$D,MATCH(Table1[[#This Row],[Entry Type]],Data!$E:$E,0)),"")</f>
        <v>Coverage</v>
      </c>
      <c r="N795" s="50" t="str">
        <f>IF(Table1[[#This Row],[Tanggal]]="","","Jaringan")</f>
        <v>Jaringan</v>
      </c>
      <c r="O795" s="1"/>
    </row>
    <row r="796" spans="2:15" x14ac:dyDescent="0.25">
      <c r="B796" s="4" t="str">
        <f>_xlfn.IFNA(INDEX(Data!$B:$B,MATCH(Table1[[#This Row],[Desa/Kelurahan]],Data!$C:$C,0)),"")</f>
        <v>BARONG TONGKOK</v>
      </c>
      <c r="C796" s="1" t="s">
        <v>118</v>
      </c>
      <c r="D796" s="2" t="s">
        <v>104</v>
      </c>
      <c r="E796" s="2" t="s">
        <v>70</v>
      </c>
      <c r="F796" s="2" t="s">
        <v>93</v>
      </c>
      <c r="G796" s="2" t="s">
        <v>72</v>
      </c>
      <c r="H796" s="2" t="s">
        <v>310</v>
      </c>
      <c r="J796" s="51">
        <v>45462</v>
      </c>
      <c r="K796" s="36">
        <f>IF(Table1[[#This Row],[Tanggal]]="","",YEAR(Table1[[#This Row],[Tanggal]]))</f>
        <v>2024</v>
      </c>
      <c r="L796" s="36">
        <f>IF(Table1[[#This Row],[Tanggal]]="","",YEAR(Table1[[#This Row],[Tanggal]]))</f>
        <v>2024</v>
      </c>
      <c r="M796" s="37" t="str">
        <f>_xlfn.IFNA(INDEX(Data!$D:$D,MATCH(Table1[[#This Row],[Entry Type]],Data!$E:$E,0)),"")</f>
        <v>Coverage</v>
      </c>
      <c r="N796" s="50" t="str">
        <f>IF(Table1[[#This Row],[Tanggal]]="","","Jaringan")</f>
        <v>Jaringan</v>
      </c>
      <c r="O796" s="1"/>
    </row>
    <row r="797" spans="2:15" ht="30" x14ac:dyDescent="0.25">
      <c r="B797" s="4" t="str">
        <f>_xlfn.IFNA(INDEX(Data!$B:$B,MATCH(Table1[[#This Row],[Desa/Kelurahan]],Data!$C:$C,0)),"")</f>
        <v>BARONG TONGKOK</v>
      </c>
      <c r="C797" s="1" t="s">
        <v>116</v>
      </c>
      <c r="D797" s="2" t="s">
        <v>75</v>
      </c>
      <c r="E797" s="2" t="s">
        <v>70</v>
      </c>
      <c r="F797" s="2"/>
      <c r="G797" s="2" t="s">
        <v>80</v>
      </c>
      <c r="H797" s="2" t="s">
        <v>313</v>
      </c>
      <c r="J797" s="51">
        <v>45635</v>
      </c>
      <c r="K797" s="36">
        <f>IF(Table1[[#This Row],[Tanggal]]="","",YEAR(Table1[[#This Row],[Tanggal]]))</f>
        <v>2024</v>
      </c>
      <c r="L797" s="36">
        <f>IF(Table1[[#This Row],[Tanggal]]="","",YEAR(Table1[[#This Row],[Tanggal]]))</f>
        <v>2024</v>
      </c>
      <c r="M797" s="37" t="str">
        <f>_xlfn.IFNA(INDEX(Data!$D:$D,MATCH(Table1[[#This Row],[Entry Type]],Data!$E:$E,0)),"")</f>
        <v>Coverage</v>
      </c>
      <c r="N797" s="50" t="str">
        <f>IF(Table1[[#This Row],[Tanggal]]="","","Jaringan")</f>
        <v>Jaringan</v>
      </c>
      <c r="O797" s="1"/>
    </row>
    <row r="798" spans="2:15" ht="30" x14ac:dyDescent="0.25">
      <c r="B798" s="4" t="str">
        <f>_xlfn.IFNA(INDEX(Data!$B:$B,MATCH(Table1[[#This Row],[Desa/Kelurahan]],Data!$C:$C,0)),"")</f>
        <v>BARONG TONGKOK</v>
      </c>
      <c r="C798" s="1" t="s">
        <v>121</v>
      </c>
      <c r="D798" s="2" t="s">
        <v>75</v>
      </c>
      <c r="E798" s="2" t="s">
        <v>70</v>
      </c>
      <c r="F798" s="2" t="s">
        <v>71</v>
      </c>
      <c r="G798" s="2" t="s">
        <v>80</v>
      </c>
      <c r="H798" s="2" t="s">
        <v>313</v>
      </c>
      <c r="J798" s="51">
        <v>45635</v>
      </c>
      <c r="K798" s="36">
        <f>IF(Table1[[#This Row],[Tanggal]]="","",YEAR(Table1[[#This Row],[Tanggal]]))</f>
        <v>2024</v>
      </c>
      <c r="L798" s="36">
        <f>IF(Table1[[#This Row],[Tanggal]]="","",YEAR(Table1[[#This Row],[Tanggal]]))</f>
        <v>2024</v>
      </c>
      <c r="M798" s="37" t="str">
        <f>_xlfn.IFNA(INDEX(Data!$D:$D,MATCH(Table1[[#This Row],[Entry Type]],Data!$E:$E,0)),"")</f>
        <v>Coverage</v>
      </c>
      <c r="N798" s="50" t="str">
        <f>IF(Table1[[#This Row],[Tanggal]]="","","Jaringan")</f>
        <v>Jaringan</v>
      </c>
      <c r="O798" s="1"/>
    </row>
    <row r="799" spans="2:15" ht="30" x14ac:dyDescent="0.25">
      <c r="B799" s="4" t="str">
        <f>_xlfn.IFNA(INDEX(Data!$B:$B,MATCH(Table1[[#This Row],[Desa/Kelurahan]],Data!$C:$C,0)),"")</f>
        <v>BARONG TONGKOK</v>
      </c>
      <c r="C799" s="1" t="s">
        <v>119</v>
      </c>
      <c r="D799" s="2" t="s">
        <v>75</v>
      </c>
      <c r="E799" s="2" t="s">
        <v>70</v>
      </c>
      <c r="F799" s="2" t="s">
        <v>71</v>
      </c>
      <c r="G799" s="2" t="s">
        <v>80</v>
      </c>
      <c r="H799" s="2" t="s">
        <v>313</v>
      </c>
      <c r="J799" s="51">
        <v>45635</v>
      </c>
      <c r="K799" s="36">
        <f>IF(Table1[[#This Row],[Tanggal]]="","",YEAR(Table1[[#This Row],[Tanggal]]))</f>
        <v>2024</v>
      </c>
      <c r="L799" s="36">
        <f>IF(Table1[[#This Row],[Tanggal]]="","",YEAR(Table1[[#This Row],[Tanggal]]))</f>
        <v>2024</v>
      </c>
      <c r="M799" s="37" t="str">
        <f>_xlfn.IFNA(INDEX(Data!$D:$D,MATCH(Table1[[#This Row],[Entry Type]],Data!$E:$E,0)),"")</f>
        <v>Coverage</v>
      </c>
      <c r="N799" s="50" t="str">
        <f>IF(Table1[[#This Row],[Tanggal]]="","","Jaringan")</f>
        <v>Jaringan</v>
      </c>
      <c r="O799" s="1"/>
    </row>
    <row r="800" spans="2:15" ht="30" x14ac:dyDescent="0.25">
      <c r="B800" s="4" t="str">
        <f>_xlfn.IFNA(INDEX(Data!$B:$B,MATCH(Table1[[#This Row],[Desa/Kelurahan]],Data!$C:$C,0)),"")</f>
        <v>SEKOLAQ DARAT</v>
      </c>
      <c r="C800" s="1" t="s">
        <v>15</v>
      </c>
      <c r="D800" s="2" t="s">
        <v>75</v>
      </c>
      <c r="E800" s="2" t="s">
        <v>70</v>
      </c>
      <c r="F800" s="2" t="s">
        <v>71</v>
      </c>
      <c r="G800" s="2" t="s">
        <v>80</v>
      </c>
      <c r="H800" s="2" t="s">
        <v>313</v>
      </c>
      <c r="J800" s="51">
        <v>45635</v>
      </c>
      <c r="K800" s="36">
        <f>IF(Table1[[#This Row],[Tanggal]]="","",YEAR(Table1[[#This Row],[Tanggal]]))</f>
        <v>2024</v>
      </c>
      <c r="L800" s="36">
        <f>IF(Table1[[#This Row],[Tanggal]]="","",YEAR(Table1[[#This Row],[Tanggal]]))</f>
        <v>2024</v>
      </c>
      <c r="M800" s="37" t="str">
        <f>_xlfn.IFNA(INDEX(Data!$D:$D,MATCH(Table1[[#This Row],[Entry Type]],Data!$E:$E,0)),"")</f>
        <v>Coverage</v>
      </c>
      <c r="N800" s="50" t="str">
        <f>IF(Table1[[#This Row],[Tanggal]]="","","Jaringan")</f>
        <v>Jaringan</v>
      </c>
      <c r="O800" s="1"/>
    </row>
    <row r="801" spans="2:15" ht="30" x14ac:dyDescent="0.25">
      <c r="B801" s="4" t="str">
        <f>_xlfn.IFNA(INDEX(Data!$B:$B,MATCH(Table1[[#This Row],[Desa/Kelurahan]],Data!$C:$C,0)),"")</f>
        <v>SEKOLAQ DARAT</v>
      </c>
      <c r="C801" s="1" t="s">
        <v>262</v>
      </c>
      <c r="D801" s="2" t="s">
        <v>75</v>
      </c>
      <c r="E801" s="2" t="s">
        <v>70</v>
      </c>
      <c r="F801" s="2" t="s">
        <v>312</v>
      </c>
      <c r="G801" s="2" t="s">
        <v>80</v>
      </c>
      <c r="H801" s="2" t="s">
        <v>313</v>
      </c>
      <c r="J801" s="51">
        <v>45635</v>
      </c>
      <c r="K801" s="36">
        <f>IF(Table1[[#This Row],[Tanggal]]="","",YEAR(Table1[[#This Row],[Tanggal]]))</f>
        <v>2024</v>
      </c>
      <c r="L801" s="36">
        <f>IF(Table1[[#This Row],[Tanggal]]="","",YEAR(Table1[[#This Row],[Tanggal]]))</f>
        <v>2024</v>
      </c>
      <c r="M801" s="37" t="str">
        <f>_xlfn.IFNA(INDEX(Data!$D:$D,MATCH(Table1[[#This Row],[Entry Type]],Data!$E:$E,0)),"")</f>
        <v>Coverage</v>
      </c>
      <c r="N801" s="50" t="str">
        <f>IF(Table1[[#This Row],[Tanggal]]="","","Jaringan")</f>
        <v>Jaringan</v>
      </c>
      <c r="O801" s="1"/>
    </row>
    <row r="802" spans="2:15" ht="30" x14ac:dyDescent="0.25">
      <c r="B802" s="4" t="str">
        <f>_xlfn.IFNA(INDEX(Data!$B:$B,MATCH(Table1[[#This Row],[Desa/Kelurahan]],Data!$C:$C,0)),"")</f>
        <v>SEKOLAQ DARAT</v>
      </c>
      <c r="C802" s="1" t="s">
        <v>268</v>
      </c>
      <c r="D802" s="2" t="s">
        <v>75</v>
      </c>
      <c r="E802" s="2" t="s">
        <v>70</v>
      </c>
      <c r="F802" s="2"/>
      <c r="G802" s="2" t="s">
        <v>80</v>
      </c>
      <c r="H802" s="2" t="s">
        <v>313</v>
      </c>
      <c r="J802" s="51">
        <v>45635</v>
      </c>
      <c r="K802" s="36">
        <f>IF(Table1[[#This Row],[Tanggal]]="","",YEAR(Table1[[#This Row],[Tanggal]]))</f>
        <v>2024</v>
      </c>
      <c r="L802" s="36">
        <f>IF(Table1[[#This Row],[Tanggal]]="","",YEAR(Table1[[#This Row],[Tanggal]]))</f>
        <v>2024</v>
      </c>
      <c r="M802" s="37" t="str">
        <f>_xlfn.IFNA(INDEX(Data!$D:$D,MATCH(Table1[[#This Row],[Entry Type]],Data!$E:$E,0)),"")</f>
        <v>Coverage</v>
      </c>
      <c r="N802" s="50" t="str">
        <f>IF(Table1[[#This Row],[Tanggal]]="","","Jaringan")</f>
        <v>Jaringan</v>
      </c>
      <c r="O802" s="1"/>
    </row>
    <row r="803" spans="2:15" ht="30" x14ac:dyDescent="0.25">
      <c r="B803" s="4" t="str">
        <f>_xlfn.IFNA(INDEX(Data!$B:$B,MATCH(Table1[[#This Row],[Desa/Kelurahan]],Data!$C:$C,0)),"")</f>
        <v>SEKOLAQ DARAT</v>
      </c>
      <c r="C803" s="1" t="s">
        <v>264</v>
      </c>
      <c r="D803" s="2" t="s">
        <v>75</v>
      </c>
      <c r="E803" s="2" t="s">
        <v>85</v>
      </c>
      <c r="F803" s="2"/>
      <c r="G803" s="2" t="s">
        <v>80</v>
      </c>
      <c r="H803" s="2" t="s">
        <v>313</v>
      </c>
      <c r="J803" s="51">
        <v>45635</v>
      </c>
      <c r="K803" s="36">
        <f>IF(Table1[[#This Row],[Tanggal]]="","",YEAR(Table1[[#This Row],[Tanggal]]))</f>
        <v>2024</v>
      </c>
      <c r="L803" s="36">
        <f>IF(Table1[[#This Row],[Tanggal]]="","",YEAR(Table1[[#This Row],[Tanggal]]))</f>
        <v>2024</v>
      </c>
      <c r="M803" s="37" t="str">
        <f>_xlfn.IFNA(INDEX(Data!$D:$D,MATCH(Table1[[#This Row],[Entry Type]],Data!$E:$E,0)),"")</f>
        <v>Lemah</v>
      </c>
      <c r="N803" s="50" t="str">
        <f>IF(Table1[[#This Row],[Tanggal]]="","","Jaringan")</f>
        <v>Jaringan</v>
      </c>
      <c r="O803" s="1"/>
    </row>
    <row r="804" spans="2:15" ht="30" x14ac:dyDescent="0.25">
      <c r="B804" s="4" t="str">
        <f>_xlfn.IFNA(INDEX(Data!$B:$B,MATCH(Table1[[#This Row],[Desa/Kelurahan]],Data!$C:$C,0)),"")</f>
        <v>SEKOLAQ DARAT</v>
      </c>
      <c r="C804" s="1" t="s">
        <v>263</v>
      </c>
      <c r="D804" s="2" t="s">
        <v>75</v>
      </c>
      <c r="E804" s="2" t="s">
        <v>70</v>
      </c>
      <c r="F804" s="2" t="s">
        <v>71</v>
      </c>
      <c r="G804" s="2" t="s">
        <v>80</v>
      </c>
      <c r="H804" s="2" t="s">
        <v>313</v>
      </c>
      <c r="J804" s="51">
        <v>45635</v>
      </c>
      <c r="K804" s="36">
        <f>IF(Table1[[#This Row],[Tanggal]]="","",YEAR(Table1[[#This Row],[Tanggal]]))</f>
        <v>2024</v>
      </c>
      <c r="L804" s="36">
        <f>IF(Table1[[#This Row],[Tanggal]]="","",YEAR(Table1[[#This Row],[Tanggal]]))</f>
        <v>2024</v>
      </c>
      <c r="M804" s="37" t="str">
        <f>_xlfn.IFNA(INDEX(Data!$D:$D,MATCH(Table1[[#This Row],[Entry Type]],Data!$E:$E,0)),"")</f>
        <v>Coverage</v>
      </c>
      <c r="N804" s="50" t="str">
        <f>IF(Table1[[#This Row],[Tanggal]]="","","Jaringan")</f>
        <v>Jaringan</v>
      </c>
      <c r="O804" s="1"/>
    </row>
    <row r="805" spans="2:15" ht="30" x14ac:dyDescent="0.25">
      <c r="B805" s="4" t="str">
        <f>_xlfn.IFNA(INDEX(Data!$B:$B,MATCH(Table1[[#This Row],[Desa/Kelurahan]],Data!$C:$C,0)),"")</f>
        <v>SEKOLAQ DARAT</v>
      </c>
      <c r="C805" s="1" t="s">
        <v>265</v>
      </c>
      <c r="D805" s="2" t="s">
        <v>75</v>
      </c>
      <c r="E805" s="2" t="s">
        <v>70</v>
      </c>
      <c r="F805" s="2" t="s">
        <v>71</v>
      </c>
      <c r="G805" s="2" t="s">
        <v>80</v>
      </c>
      <c r="H805" s="2" t="s">
        <v>313</v>
      </c>
      <c r="J805" s="51">
        <v>45635</v>
      </c>
      <c r="K805" s="36">
        <f>IF(Table1[[#This Row],[Tanggal]]="","",YEAR(Table1[[#This Row],[Tanggal]]))</f>
        <v>2024</v>
      </c>
      <c r="L805" s="36">
        <f>IF(Table1[[#This Row],[Tanggal]]="","",YEAR(Table1[[#This Row],[Tanggal]]))</f>
        <v>2024</v>
      </c>
      <c r="M805" s="37" t="str">
        <f>_xlfn.IFNA(INDEX(Data!$D:$D,MATCH(Table1[[#This Row],[Entry Type]],Data!$E:$E,0)),"")</f>
        <v>Coverage</v>
      </c>
      <c r="N805" s="50" t="str">
        <f>IF(Table1[[#This Row],[Tanggal]]="","","Jaringan")</f>
        <v>Jaringan</v>
      </c>
      <c r="O805" s="1"/>
    </row>
    <row r="806" spans="2:15" ht="30" x14ac:dyDescent="0.25">
      <c r="B806" s="4" t="str">
        <f>_xlfn.IFNA(INDEX(Data!$B:$B,MATCH(Table1[[#This Row],[Desa/Kelurahan]],Data!$C:$C,0)),"")</f>
        <v>SEKOLAQ DARAT</v>
      </c>
      <c r="C806" s="1" t="s">
        <v>266</v>
      </c>
      <c r="D806" s="2" t="s">
        <v>75</v>
      </c>
      <c r="E806" s="2" t="s">
        <v>70</v>
      </c>
      <c r="F806" s="2" t="s">
        <v>71</v>
      </c>
      <c r="G806" s="2" t="s">
        <v>80</v>
      </c>
      <c r="H806" s="2" t="s">
        <v>313</v>
      </c>
      <c r="J806" s="51">
        <v>45635</v>
      </c>
      <c r="K806" s="36">
        <f>IF(Table1[[#This Row],[Tanggal]]="","",YEAR(Table1[[#This Row],[Tanggal]]))</f>
        <v>2024</v>
      </c>
      <c r="L806" s="36">
        <f>IF(Table1[[#This Row],[Tanggal]]="","",YEAR(Table1[[#This Row],[Tanggal]]))</f>
        <v>2024</v>
      </c>
      <c r="M806" s="37" t="str">
        <f>_xlfn.IFNA(INDEX(Data!$D:$D,MATCH(Table1[[#This Row],[Entry Type]],Data!$E:$E,0)),"")</f>
        <v>Coverage</v>
      </c>
      <c r="N806" s="50" t="str">
        <f>IF(Table1[[#This Row],[Tanggal]]="","","Jaringan")</f>
        <v>Jaringan</v>
      </c>
      <c r="O806" s="1"/>
    </row>
    <row r="807" spans="2:15" ht="45" x14ac:dyDescent="0.25">
      <c r="B807" s="4" t="str">
        <f>_xlfn.IFNA(INDEX(Data!$B:$B,MATCH(Table1[[#This Row],[Desa/Kelurahan]],Data!$C:$C,0)),"")</f>
        <v>SEKOLAQ DARAT</v>
      </c>
      <c r="C807" s="1" t="s">
        <v>267</v>
      </c>
      <c r="D807" s="2" t="s">
        <v>112</v>
      </c>
      <c r="E807" s="2" t="s">
        <v>85</v>
      </c>
      <c r="F807" s="2"/>
      <c r="G807" s="2" t="s">
        <v>72</v>
      </c>
      <c r="H807" s="2" t="s">
        <v>310</v>
      </c>
      <c r="J807" s="51">
        <v>45495</v>
      </c>
      <c r="K807" s="36">
        <f>IF(Table1[[#This Row],[Tanggal]]="","",YEAR(Table1[[#This Row],[Tanggal]]))</f>
        <v>2024</v>
      </c>
      <c r="L807" s="36">
        <f>IF(Table1[[#This Row],[Tanggal]]="","",YEAR(Table1[[#This Row],[Tanggal]]))</f>
        <v>2024</v>
      </c>
      <c r="M807" s="37" t="str">
        <f>_xlfn.IFNA(INDEX(Data!$D:$D,MATCH(Table1[[#This Row],[Entry Type]],Data!$E:$E,0)),"")</f>
        <v>Lemah</v>
      </c>
      <c r="N807" s="50" t="str">
        <f>IF(Table1[[#This Row],[Tanggal]]="","","Jaringan")</f>
        <v>Jaringan</v>
      </c>
      <c r="O807" s="2" t="s">
        <v>316</v>
      </c>
    </row>
    <row r="808" spans="2:15" ht="30" x14ac:dyDescent="0.25">
      <c r="B808" s="4" t="str">
        <f>_xlfn.IFNA(INDEX(Data!$B:$B,MATCH(Table1[[#This Row],[Desa/Kelurahan]],Data!$C:$C,0)),"")</f>
        <v>MELAK</v>
      </c>
      <c r="C808" s="1" t="s">
        <v>210</v>
      </c>
      <c r="D808" s="2" t="s">
        <v>75</v>
      </c>
      <c r="E808" s="2" t="s">
        <v>70</v>
      </c>
      <c r="F808" s="2" t="s">
        <v>71</v>
      </c>
      <c r="G808" s="2" t="s">
        <v>80</v>
      </c>
      <c r="H808" s="2" t="s">
        <v>313</v>
      </c>
      <c r="J808" s="51">
        <v>45635</v>
      </c>
      <c r="K808" s="36">
        <f>IF(Table1[[#This Row],[Tanggal]]="","",YEAR(Table1[[#This Row],[Tanggal]]))</f>
        <v>2024</v>
      </c>
      <c r="L808" s="36">
        <f>IF(Table1[[#This Row],[Tanggal]]="","",YEAR(Table1[[#This Row],[Tanggal]]))</f>
        <v>2024</v>
      </c>
      <c r="M808" s="37" t="str">
        <f>_xlfn.IFNA(INDEX(Data!$D:$D,MATCH(Table1[[#This Row],[Entry Type]],Data!$E:$E,0)),"")</f>
        <v>Coverage</v>
      </c>
      <c r="N808" s="50" t="str">
        <f>IF(Table1[[#This Row],[Tanggal]]="","","Jaringan")</f>
        <v>Jaringan</v>
      </c>
      <c r="O808" s="1"/>
    </row>
    <row r="809" spans="2:15" ht="30" x14ac:dyDescent="0.25">
      <c r="B809" s="4" t="str">
        <f>_xlfn.IFNA(INDEX(Data!$B:$B,MATCH(Table1[[#This Row],[Desa/Kelurahan]],Data!$C:$C,0)),"")</f>
        <v>MELAK</v>
      </c>
      <c r="C809" s="1" t="s">
        <v>206</v>
      </c>
      <c r="D809" s="2" t="s">
        <v>75</v>
      </c>
      <c r="E809" s="2" t="s">
        <v>70</v>
      </c>
      <c r="F809" s="2" t="s">
        <v>71</v>
      </c>
      <c r="G809" s="2" t="s">
        <v>80</v>
      </c>
      <c r="H809" s="2" t="s">
        <v>313</v>
      </c>
      <c r="J809" s="51">
        <v>45635</v>
      </c>
      <c r="K809" s="36">
        <f>IF(Table1[[#This Row],[Tanggal]]="","",YEAR(Table1[[#This Row],[Tanggal]]))</f>
        <v>2024</v>
      </c>
      <c r="L809" s="36">
        <f>IF(Table1[[#This Row],[Tanggal]]="","",YEAR(Table1[[#This Row],[Tanggal]]))</f>
        <v>2024</v>
      </c>
      <c r="M809" s="37" t="str">
        <f>_xlfn.IFNA(INDEX(Data!$D:$D,MATCH(Table1[[#This Row],[Entry Type]],Data!$E:$E,0)),"")</f>
        <v>Coverage</v>
      </c>
      <c r="N809" s="50" t="str">
        <f>IF(Table1[[#This Row],[Tanggal]]="","","Jaringan")</f>
        <v>Jaringan</v>
      </c>
      <c r="O809" s="1"/>
    </row>
    <row r="810" spans="2:15" ht="30" x14ac:dyDescent="0.25">
      <c r="B810" s="4" t="str">
        <f>_xlfn.IFNA(INDEX(Data!$B:$B,MATCH(Table1[[#This Row],[Desa/Kelurahan]],Data!$C:$C,0)),"")</f>
        <v>MELAK</v>
      </c>
      <c r="C810" s="1" t="s">
        <v>207</v>
      </c>
      <c r="D810" s="2" t="s">
        <v>75</v>
      </c>
      <c r="E810" s="2" t="s">
        <v>70</v>
      </c>
      <c r="F810" s="2" t="s">
        <v>71</v>
      </c>
      <c r="G810" s="2" t="s">
        <v>80</v>
      </c>
      <c r="H810" s="2" t="s">
        <v>313</v>
      </c>
      <c r="J810" s="51">
        <v>45635</v>
      </c>
      <c r="K810" s="36">
        <f>IF(Table1[[#This Row],[Tanggal]]="","",YEAR(Table1[[#This Row],[Tanggal]]))</f>
        <v>2024</v>
      </c>
      <c r="L810" s="36">
        <f>IF(Table1[[#This Row],[Tanggal]]="","",YEAR(Table1[[#This Row],[Tanggal]]))</f>
        <v>2024</v>
      </c>
      <c r="M810" s="37" t="str">
        <f>_xlfn.IFNA(INDEX(Data!$D:$D,MATCH(Table1[[#This Row],[Entry Type]],Data!$E:$E,0)),"")</f>
        <v>Coverage</v>
      </c>
      <c r="N810" s="50" t="str">
        <f>IF(Table1[[#This Row],[Tanggal]]="","","Jaringan")</f>
        <v>Jaringan</v>
      </c>
      <c r="O810" s="1"/>
    </row>
    <row r="811" spans="2:15" ht="30" x14ac:dyDescent="0.25">
      <c r="B811" s="4" t="str">
        <f>_xlfn.IFNA(INDEX(Data!$B:$B,MATCH(Table1[[#This Row],[Desa/Kelurahan]],Data!$C:$C,0)),"")</f>
        <v>MELAK</v>
      </c>
      <c r="C811" s="1" t="s">
        <v>208</v>
      </c>
      <c r="D811" s="2" t="s">
        <v>75</v>
      </c>
      <c r="E811" s="2" t="s">
        <v>70</v>
      </c>
      <c r="F811" s="2"/>
      <c r="G811" s="2" t="s">
        <v>80</v>
      </c>
      <c r="H811" s="2" t="s">
        <v>313</v>
      </c>
      <c r="J811" s="51">
        <v>45635</v>
      </c>
      <c r="K811" s="36">
        <f>IF(Table1[[#This Row],[Tanggal]]="","",YEAR(Table1[[#This Row],[Tanggal]]))</f>
        <v>2024</v>
      </c>
      <c r="L811" s="36">
        <f>IF(Table1[[#This Row],[Tanggal]]="","",YEAR(Table1[[#This Row],[Tanggal]]))</f>
        <v>2024</v>
      </c>
      <c r="M811" s="37" t="str">
        <f>_xlfn.IFNA(INDEX(Data!$D:$D,MATCH(Table1[[#This Row],[Entry Type]],Data!$E:$E,0)),"")</f>
        <v>Coverage</v>
      </c>
      <c r="N811" s="50" t="str">
        <f>IF(Table1[[#This Row],[Tanggal]]="","","Jaringan")</f>
        <v>Jaringan</v>
      </c>
      <c r="O811" s="1"/>
    </row>
    <row r="812" spans="2:15" ht="30" x14ac:dyDescent="0.25">
      <c r="B812" s="4" t="str">
        <f>_xlfn.IFNA(INDEX(Data!$B:$B,MATCH(Table1[[#This Row],[Desa/Kelurahan]],Data!$C:$C,0)),"")</f>
        <v>MELAK</v>
      </c>
      <c r="C812" s="1" t="s">
        <v>205</v>
      </c>
      <c r="D812" s="2" t="s">
        <v>75</v>
      </c>
      <c r="E812" s="2" t="s">
        <v>85</v>
      </c>
      <c r="F812" s="2"/>
      <c r="G812" s="2" t="s">
        <v>80</v>
      </c>
      <c r="H812" s="2" t="s">
        <v>313</v>
      </c>
      <c r="J812" s="51">
        <v>45635</v>
      </c>
      <c r="K812" s="36">
        <f>IF(Table1[[#This Row],[Tanggal]]="","",YEAR(Table1[[#This Row],[Tanggal]]))</f>
        <v>2024</v>
      </c>
      <c r="L812" s="36">
        <f>IF(Table1[[#This Row],[Tanggal]]="","",YEAR(Table1[[#This Row],[Tanggal]]))</f>
        <v>2024</v>
      </c>
      <c r="M812" s="37" t="str">
        <f>_xlfn.IFNA(INDEX(Data!$D:$D,MATCH(Table1[[#This Row],[Entry Type]],Data!$E:$E,0)),"")</f>
        <v>Lemah</v>
      </c>
      <c r="N812" s="50" t="str">
        <f>IF(Table1[[#This Row],[Tanggal]]="","","Jaringan")</f>
        <v>Jaringan</v>
      </c>
      <c r="O812" s="1"/>
    </row>
    <row r="813" spans="2:15" ht="30" x14ac:dyDescent="0.25">
      <c r="B813" s="4" t="str">
        <f>_xlfn.IFNA(INDEX(Data!$B:$B,MATCH(Table1[[#This Row],[Desa/Kelurahan]],Data!$C:$C,0)),"")</f>
        <v>MELAK</v>
      </c>
      <c r="C813" s="1" t="s">
        <v>209</v>
      </c>
      <c r="D813" s="2" t="s">
        <v>75</v>
      </c>
      <c r="E813" s="2" t="s">
        <v>70</v>
      </c>
      <c r="F813" s="2" t="s">
        <v>71</v>
      </c>
      <c r="G813" s="2" t="s">
        <v>80</v>
      </c>
      <c r="H813" s="2" t="s">
        <v>313</v>
      </c>
      <c r="J813" s="51">
        <v>45635</v>
      </c>
      <c r="K813" s="36">
        <f>IF(Table1[[#This Row],[Tanggal]]="","",YEAR(Table1[[#This Row],[Tanggal]]))</f>
        <v>2024</v>
      </c>
      <c r="L813" s="36">
        <f>IF(Table1[[#This Row],[Tanggal]]="","",YEAR(Table1[[#This Row],[Tanggal]]))</f>
        <v>2024</v>
      </c>
      <c r="M813" s="37" t="str">
        <f>_xlfn.IFNA(INDEX(Data!$D:$D,MATCH(Table1[[#This Row],[Entry Type]],Data!$E:$E,0)),"")</f>
        <v>Coverage</v>
      </c>
      <c r="N813" s="50" t="str">
        <f>IF(Table1[[#This Row],[Tanggal]]="","","Jaringan")</f>
        <v>Jaringan</v>
      </c>
      <c r="O813" s="1"/>
    </row>
    <row r="814" spans="2:15" ht="30" x14ac:dyDescent="0.25">
      <c r="B814" s="4" t="str">
        <f>_xlfn.IFNA(INDEX(Data!$B:$B,MATCH(Table1[[#This Row],[Desa/Kelurahan]],Data!$C:$C,0)),"")</f>
        <v>LINGGANG BIGUNG</v>
      </c>
      <c r="C814" s="1" t="s">
        <v>191</v>
      </c>
      <c r="D814" s="2" t="s">
        <v>75</v>
      </c>
      <c r="E814" s="2" t="s">
        <v>85</v>
      </c>
      <c r="F814" s="2"/>
      <c r="G814" s="2" t="s">
        <v>80</v>
      </c>
      <c r="H814" s="2" t="s">
        <v>313</v>
      </c>
      <c r="J814" s="51">
        <v>45635</v>
      </c>
      <c r="K814" s="36">
        <f>IF(Table1[[#This Row],[Tanggal]]="","",YEAR(Table1[[#This Row],[Tanggal]]))</f>
        <v>2024</v>
      </c>
      <c r="L814" s="36">
        <f>IF(Table1[[#This Row],[Tanggal]]="","",YEAR(Table1[[#This Row],[Tanggal]]))</f>
        <v>2024</v>
      </c>
      <c r="M814" s="37" t="str">
        <f>_xlfn.IFNA(INDEX(Data!$D:$D,MATCH(Table1[[#This Row],[Entry Type]],Data!$E:$E,0)),"")</f>
        <v>Lemah</v>
      </c>
      <c r="N814" s="50" t="str">
        <f>IF(Table1[[#This Row],[Tanggal]]="","","Jaringan")</f>
        <v>Jaringan</v>
      </c>
      <c r="O814" s="1"/>
    </row>
    <row r="815" spans="2:15" ht="30" x14ac:dyDescent="0.25">
      <c r="B815" s="4" t="str">
        <f>_xlfn.IFNA(INDEX(Data!$B:$B,MATCH(Table1[[#This Row],[Desa/Kelurahan]],Data!$C:$C,0)),"")</f>
        <v>LINGGANG BIGUNG</v>
      </c>
      <c r="C815" s="1" t="s">
        <v>184</v>
      </c>
      <c r="D815" s="2" t="s">
        <v>75</v>
      </c>
      <c r="E815" s="2" t="s">
        <v>70</v>
      </c>
      <c r="F815" s="2" t="s">
        <v>71</v>
      </c>
      <c r="G815" s="2" t="s">
        <v>80</v>
      </c>
      <c r="H815" s="2" t="s">
        <v>313</v>
      </c>
      <c r="J815" s="51">
        <v>45635</v>
      </c>
      <c r="K815" s="36">
        <f>IF(Table1[[#This Row],[Tanggal]]="","",YEAR(Table1[[#This Row],[Tanggal]]))</f>
        <v>2024</v>
      </c>
      <c r="L815" s="36">
        <f>IF(Table1[[#This Row],[Tanggal]]="","",YEAR(Table1[[#This Row],[Tanggal]]))</f>
        <v>2024</v>
      </c>
      <c r="M815" s="37" t="str">
        <f>_xlfn.IFNA(INDEX(Data!$D:$D,MATCH(Table1[[#This Row],[Entry Type]],Data!$E:$E,0)),"")</f>
        <v>Coverage</v>
      </c>
      <c r="N815" s="50" t="str">
        <f>IF(Table1[[#This Row],[Tanggal]]="","","Jaringan")</f>
        <v>Jaringan</v>
      </c>
      <c r="O815" s="1"/>
    </row>
    <row r="816" spans="2:15" ht="30" x14ac:dyDescent="0.25">
      <c r="B816" s="4" t="str">
        <f>_xlfn.IFNA(INDEX(Data!$B:$B,MATCH(Table1[[#This Row],[Desa/Kelurahan]],Data!$C:$C,0)),"")</f>
        <v>LINGGANG BIGUNG</v>
      </c>
      <c r="C816" s="1" t="s">
        <v>190</v>
      </c>
      <c r="D816" s="2" t="s">
        <v>75</v>
      </c>
      <c r="E816" s="2" t="s">
        <v>70</v>
      </c>
      <c r="F816" s="2" t="s">
        <v>71</v>
      </c>
      <c r="G816" s="2" t="s">
        <v>80</v>
      </c>
      <c r="H816" s="2" t="s">
        <v>313</v>
      </c>
      <c r="J816" s="51">
        <v>45635</v>
      </c>
      <c r="K816" s="36">
        <f>IF(Table1[[#This Row],[Tanggal]]="","",YEAR(Table1[[#This Row],[Tanggal]]))</f>
        <v>2024</v>
      </c>
      <c r="L816" s="36">
        <f>IF(Table1[[#This Row],[Tanggal]]="","",YEAR(Table1[[#This Row],[Tanggal]]))</f>
        <v>2024</v>
      </c>
      <c r="M816" s="37" t="str">
        <f>_xlfn.IFNA(INDEX(Data!$D:$D,MATCH(Table1[[#This Row],[Entry Type]],Data!$E:$E,0)),"")</f>
        <v>Coverage</v>
      </c>
      <c r="N816" s="50" t="str">
        <f>IF(Table1[[#This Row],[Tanggal]]="","","Jaringan")</f>
        <v>Jaringan</v>
      </c>
      <c r="O816" s="1"/>
    </row>
    <row r="817" spans="2:15" ht="30" x14ac:dyDescent="0.25">
      <c r="B817" s="4" t="str">
        <f>_xlfn.IFNA(INDEX(Data!$B:$B,MATCH(Table1[[#This Row],[Desa/Kelurahan]],Data!$C:$C,0)),"")</f>
        <v>LINGGANG BIGUNG</v>
      </c>
      <c r="C817" s="1" t="s">
        <v>17</v>
      </c>
      <c r="D817" s="2" t="s">
        <v>106</v>
      </c>
      <c r="E817" s="2" t="s">
        <v>70</v>
      </c>
      <c r="F817" s="2"/>
      <c r="G817" s="2" t="s">
        <v>72</v>
      </c>
      <c r="H817" s="2" t="s">
        <v>310</v>
      </c>
      <c r="J817" s="51">
        <v>45484</v>
      </c>
      <c r="K817" s="36">
        <f>IF(Table1[[#This Row],[Tanggal]]="","",YEAR(Table1[[#This Row],[Tanggal]]))</f>
        <v>2024</v>
      </c>
      <c r="L817" s="36">
        <f>IF(Table1[[#This Row],[Tanggal]]="","",YEAR(Table1[[#This Row],[Tanggal]]))</f>
        <v>2024</v>
      </c>
      <c r="M817" s="37" t="str">
        <f>_xlfn.IFNA(INDEX(Data!$D:$D,MATCH(Table1[[#This Row],[Entry Type]],Data!$E:$E,0)),"")</f>
        <v>Coverage</v>
      </c>
      <c r="N817" s="50" t="str">
        <f>IF(Table1[[#This Row],[Tanggal]]="","","Jaringan")</f>
        <v>Jaringan</v>
      </c>
      <c r="O817" s="1"/>
    </row>
    <row r="818" spans="2:15" ht="30" x14ac:dyDescent="0.25">
      <c r="B818" s="4" t="str">
        <f>_xlfn.IFNA(INDEX(Data!$B:$B,MATCH(Table1[[#This Row],[Desa/Kelurahan]],Data!$C:$C,0)),"")</f>
        <v>LINGGANG BIGUNG</v>
      </c>
      <c r="C818" s="1" t="s">
        <v>192</v>
      </c>
      <c r="D818" s="2" t="s">
        <v>75</v>
      </c>
      <c r="E818" s="2" t="s">
        <v>70</v>
      </c>
      <c r="F818" s="2" t="s">
        <v>71</v>
      </c>
      <c r="G818" s="2" t="s">
        <v>80</v>
      </c>
      <c r="H818" s="2" t="s">
        <v>313</v>
      </c>
      <c r="J818" s="51">
        <v>45635</v>
      </c>
      <c r="K818" s="36">
        <f>IF(Table1[[#This Row],[Tanggal]]="","",YEAR(Table1[[#This Row],[Tanggal]]))</f>
        <v>2024</v>
      </c>
      <c r="L818" s="36">
        <f>IF(Table1[[#This Row],[Tanggal]]="","",YEAR(Table1[[#This Row],[Tanggal]]))</f>
        <v>2024</v>
      </c>
      <c r="M818" s="37" t="str">
        <f>_xlfn.IFNA(INDEX(Data!$D:$D,MATCH(Table1[[#This Row],[Entry Type]],Data!$E:$E,0)),"")</f>
        <v>Coverage</v>
      </c>
      <c r="N818" s="50" t="str">
        <f>IF(Table1[[#This Row],[Tanggal]]="","","Jaringan")</f>
        <v>Jaringan</v>
      </c>
      <c r="O818" s="1"/>
    </row>
    <row r="819" spans="2:15" ht="30" x14ac:dyDescent="0.25">
      <c r="B819" s="4" t="str">
        <f>_xlfn.IFNA(INDEX(Data!$B:$B,MATCH(Table1[[#This Row],[Desa/Kelurahan]],Data!$C:$C,0)),"")</f>
        <v>LINGGANG BIGUNG</v>
      </c>
      <c r="C819" s="1" t="s">
        <v>189</v>
      </c>
      <c r="D819" s="2" t="s">
        <v>75</v>
      </c>
      <c r="E819" s="2" t="s">
        <v>70</v>
      </c>
      <c r="F819" s="2" t="s">
        <v>71</v>
      </c>
      <c r="G819" s="2" t="s">
        <v>80</v>
      </c>
      <c r="H819" s="2" t="s">
        <v>313</v>
      </c>
      <c r="J819" s="51">
        <v>45635</v>
      </c>
      <c r="K819" s="36">
        <f>IF(Table1[[#This Row],[Tanggal]]="","",YEAR(Table1[[#This Row],[Tanggal]]))</f>
        <v>2024</v>
      </c>
      <c r="L819" s="36">
        <f>IF(Table1[[#This Row],[Tanggal]]="","",YEAR(Table1[[#This Row],[Tanggal]]))</f>
        <v>2024</v>
      </c>
      <c r="M819" s="37" t="str">
        <f>_xlfn.IFNA(INDEX(Data!$D:$D,MATCH(Table1[[#This Row],[Entry Type]],Data!$E:$E,0)),"")</f>
        <v>Coverage</v>
      </c>
      <c r="N819" s="50" t="str">
        <f>IF(Table1[[#This Row],[Tanggal]]="","","Jaringan")</f>
        <v>Jaringan</v>
      </c>
      <c r="O819" s="1"/>
    </row>
    <row r="820" spans="2:15" ht="30" x14ac:dyDescent="0.25">
      <c r="B820" s="4" t="str">
        <f>_xlfn.IFNA(INDEX(Data!$B:$B,MATCH(Table1[[#This Row],[Desa/Kelurahan]],Data!$C:$C,0)),"")</f>
        <v>LINGGANG BIGUNG</v>
      </c>
      <c r="C820" s="1" t="s">
        <v>187</v>
      </c>
      <c r="D820" s="2" t="s">
        <v>75</v>
      </c>
      <c r="E820" s="2" t="s">
        <v>70</v>
      </c>
      <c r="F820" s="2" t="s">
        <v>71</v>
      </c>
      <c r="G820" s="2" t="s">
        <v>80</v>
      </c>
      <c r="H820" s="2" t="s">
        <v>313</v>
      </c>
      <c r="J820" s="51">
        <v>45635</v>
      </c>
      <c r="K820" s="36">
        <f>IF(Table1[[#This Row],[Tanggal]]="","",YEAR(Table1[[#This Row],[Tanggal]]))</f>
        <v>2024</v>
      </c>
      <c r="L820" s="36">
        <f>IF(Table1[[#This Row],[Tanggal]]="","",YEAR(Table1[[#This Row],[Tanggal]]))</f>
        <v>2024</v>
      </c>
      <c r="M820" s="37" t="str">
        <f>_xlfn.IFNA(INDEX(Data!$D:$D,MATCH(Table1[[#This Row],[Entry Type]],Data!$E:$E,0)),"")</f>
        <v>Coverage</v>
      </c>
      <c r="N820" s="50" t="str">
        <f>IF(Table1[[#This Row],[Tanggal]]="","","Jaringan")</f>
        <v>Jaringan</v>
      </c>
      <c r="O820" s="1"/>
    </row>
    <row r="821" spans="2:15" ht="30" x14ac:dyDescent="0.25">
      <c r="B821" s="4" t="str">
        <f>_xlfn.IFNA(INDEX(Data!$B:$B,MATCH(Table1[[#This Row],[Desa/Kelurahan]],Data!$C:$C,0)),"")</f>
        <v>LINGGANG BIGUNG</v>
      </c>
      <c r="C821" s="1" t="s">
        <v>193</v>
      </c>
      <c r="D821" s="2" t="s">
        <v>75</v>
      </c>
      <c r="E821" s="2" t="s">
        <v>70</v>
      </c>
      <c r="F821" s="2" t="s">
        <v>312</v>
      </c>
      <c r="G821" s="2" t="s">
        <v>80</v>
      </c>
      <c r="H821" s="2" t="s">
        <v>313</v>
      </c>
      <c r="J821" s="51">
        <v>45635</v>
      </c>
      <c r="K821" s="36">
        <f>IF(Table1[[#This Row],[Tanggal]]="","",YEAR(Table1[[#This Row],[Tanggal]]))</f>
        <v>2024</v>
      </c>
      <c r="L821" s="36">
        <f>IF(Table1[[#This Row],[Tanggal]]="","",YEAR(Table1[[#This Row],[Tanggal]]))</f>
        <v>2024</v>
      </c>
      <c r="M821" s="37" t="str">
        <f>_xlfn.IFNA(INDEX(Data!$D:$D,MATCH(Table1[[#This Row],[Entry Type]],Data!$E:$E,0)),"")</f>
        <v>Coverage</v>
      </c>
      <c r="N821" s="50" t="str">
        <f>IF(Table1[[#This Row],[Tanggal]]="","","Jaringan")</f>
        <v>Jaringan</v>
      </c>
      <c r="O821" s="1"/>
    </row>
    <row r="822" spans="2:15" ht="30" x14ac:dyDescent="0.25">
      <c r="B822" s="4" t="str">
        <f>_xlfn.IFNA(INDEX(Data!$B:$B,MATCH(Table1[[#This Row],[Desa/Kelurahan]],Data!$C:$C,0)),"")</f>
        <v>LINGGANG BIGUNG</v>
      </c>
      <c r="C822" s="1" t="s">
        <v>185</v>
      </c>
      <c r="D822" s="2" t="s">
        <v>75</v>
      </c>
      <c r="E822" s="2" t="s">
        <v>70</v>
      </c>
      <c r="F822" s="2" t="s">
        <v>86</v>
      </c>
      <c r="G822" s="2" t="s">
        <v>80</v>
      </c>
      <c r="H822" s="2" t="s">
        <v>313</v>
      </c>
      <c r="J822" s="51">
        <v>45635</v>
      </c>
      <c r="K822" s="36">
        <f>IF(Table1[[#This Row],[Tanggal]]="","",YEAR(Table1[[#This Row],[Tanggal]]))</f>
        <v>2024</v>
      </c>
      <c r="L822" s="36">
        <f>IF(Table1[[#This Row],[Tanggal]]="","",YEAR(Table1[[#This Row],[Tanggal]]))</f>
        <v>2024</v>
      </c>
      <c r="M822" s="37" t="str">
        <f>_xlfn.IFNA(INDEX(Data!$D:$D,MATCH(Table1[[#This Row],[Entry Type]],Data!$E:$E,0)),"")</f>
        <v>Coverage</v>
      </c>
      <c r="N822" s="50" t="str">
        <f>IF(Table1[[#This Row],[Tanggal]]="","","Jaringan")</f>
        <v>Jaringan</v>
      </c>
      <c r="O822" s="1"/>
    </row>
    <row r="823" spans="2:15" x14ac:dyDescent="0.25">
      <c r="B823" s="4" t="str">
        <f>_xlfn.IFNA(INDEX(Data!$B:$B,MATCH(Table1[[#This Row],[Desa/Kelurahan]],Data!$C:$C,0)),"")</f>
        <v>LINGGANG BIGUNG</v>
      </c>
      <c r="C823" s="1" t="s">
        <v>188</v>
      </c>
      <c r="D823" s="2" t="s">
        <v>104</v>
      </c>
      <c r="E823" s="2" t="s">
        <v>70</v>
      </c>
      <c r="F823" s="2" t="s">
        <v>93</v>
      </c>
      <c r="G823" s="2" t="s">
        <v>72</v>
      </c>
      <c r="H823" s="2" t="s">
        <v>310</v>
      </c>
      <c r="J823" s="51">
        <v>45462</v>
      </c>
      <c r="K823" s="36">
        <f>IF(Table1[[#This Row],[Tanggal]]="","",YEAR(Table1[[#This Row],[Tanggal]]))</f>
        <v>2024</v>
      </c>
      <c r="L823" s="36">
        <f>IF(Table1[[#This Row],[Tanggal]]="","",YEAR(Table1[[#This Row],[Tanggal]]))</f>
        <v>2024</v>
      </c>
      <c r="M823" s="37" t="str">
        <f>_xlfn.IFNA(INDEX(Data!$D:$D,MATCH(Table1[[#This Row],[Entry Type]],Data!$E:$E,0)),"")</f>
        <v>Coverage</v>
      </c>
      <c r="N823" s="50" t="str">
        <f>IF(Table1[[#This Row],[Tanggal]]="","","Jaringan")</f>
        <v>Jaringan</v>
      </c>
      <c r="O823" s="1"/>
    </row>
    <row r="824" spans="2:15" ht="30" x14ac:dyDescent="0.25">
      <c r="B824" s="4" t="str">
        <f>_xlfn.IFNA(INDEX(Data!$B:$B,MATCH(Table1[[#This Row],[Desa/Kelurahan]],Data!$C:$C,0)),"")</f>
        <v>LINGGANG BIGUNG</v>
      </c>
      <c r="C824" s="1" t="s">
        <v>186</v>
      </c>
      <c r="D824" s="2" t="s">
        <v>75</v>
      </c>
      <c r="E824" s="2" t="s">
        <v>70</v>
      </c>
      <c r="F824" s="2"/>
      <c r="G824" s="2" t="s">
        <v>80</v>
      </c>
      <c r="H824" s="2" t="s">
        <v>313</v>
      </c>
      <c r="J824" s="51">
        <v>45635</v>
      </c>
      <c r="K824" s="36">
        <f>IF(Table1[[#This Row],[Tanggal]]="","",YEAR(Table1[[#This Row],[Tanggal]]))</f>
        <v>2024</v>
      </c>
      <c r="L824" s="36">
        <f>IF(Table1[[#This Row],[Tanggal]]="","",YEAR(Table1[[#This Row],[Tanggal]]))</f>
        <v>2024</v>
      </c>
      <c r="M824" s="37" t="str">
        <f>_xlfn.IFNA(INDEX(Data!$D:$D,MATCH(Table1[[#This Row],[Entry Type]],Data!$E:$E,0)),"")</f>
        <v>Coverage</v>
      </c>
      <c r="N824" s="50" t="str">
        <f>IF(Table1[[#This Row],[Tanggal]]="","","Jaringan")</f>
        <v>Jaringan</v>
      </c>
      <c r="O824" s="1"/>
    </row>
    <row r="825" spans="2:15" ht="30" x14ac:dyDescent="0.25">
      <c r="B825" s="4" t="str">
        <f>_xlfn.IFNA(INDEX(Data!$B:$B,MATCH(Table1[[#This Row],[Desa/Kelurahan]],Data!$C:$C,0)),"")</f>
        <v>NYUATAN</v>
      </c>
      <c r="C825" s="1" t="s">
        <v>248</v>
      </c>
      <c r="D825" s="2" t="s">
        <v>75</v>
      </c>
      <c r="E825" s="2" t="s">
        <v>70</v>
      </c>
      <c r="F825" s="2" t="s">
        <v>93</v>
      </c>
      <c r="G825" s="2" t="s">
        <v>80</v>
      </c>
      <c r="H825" s="2" t="s">
        <v>313</v>
      </c>
      <c r="J825" s="51">
        <v>45635</v>
      </c>
      <c r="K825" s="36">
        <f>IF(Table1[[#This Row],[Tanggal]]="","",YEAR(Table1[[#This Row],[Tanggal]]))</f>
        <v>2024</v>
      </c>
      <c r="L825" s="36">
        <f>IF(Table1[[#This Row],[Tanggal]]="","",YEAR(Table1[[#This Row],[Tanggal]]))</f>
        <v>2024</v>
      </c>
      <c r="M825" s="37" t="str">
        <f>_xlfn.IFNA(INDEX(Data!$D:$D,MATCH(Table1[[#This Row],[Entry Type]],Data!$E:$E,0)),"")</f>
        <v>Coverage</v>
      </c>
      <c r="N825" s="50" t="str">
        <f>IF(Table1[[#This Row],[Tanggal]]="","","Jaringan")</f>
        <v>Jaringan</v>
      </c>
      <c r="O825" s="1"/>
    </row>
    <row r="826" spans="2:15" ht="30" x14ac:dyDescent="0.25">
      <c r="B826" s="4" t="str">
        <f>_xlfn.IFNA(INDEX(Data!$B:$B,MATCH(Table1[[#This Row],[Desa/Kelurahan]],Data!$C:$C,0)),"")</f>
        <v>NYUATAN</v>
      </c>
      <c r="C826" s="1" t="s">
        <v>247</v>
      </c>
      <c r="D826" s="2" t="s">
        <v>92</v>
      </c>
      <c r="E826" s="2" t="s">
        <v>92</v>
      </c>
      <c r="F826" s="2"/>
      <c r="G826" s="2" t="s">
        <v>80</v>
      </c>
      <c r="H826" s="2" t="s">
        <v>313</v>
      </c>
      <c r="J826" s="51">
        <v>45635</v>
      </c>
      <c r="K826" s="36">
        <f>IF(Table1[[#This Row],[Tanggal]]="","",YEAR(Table1[[#This Row],[Tanggal]]))</f>
        <v>2024</v>
      </c>
      <c r="L826" s="36">
        <f>IF(Table1[[#This Row],[Tanggal]]="","",YEAR(Table1[[#This Row],[Tanggal]]))</f>
        <v>2024</v>
      </c>
      <c r="M826" s="37" t="str">
        <f>_xlfn.IFNA(INDEX(Data!$D:$D,MATCH(Table1[[#This Row],[Entry Type]],Data!$E:$E,0)),"")</f>
        <v>Blankspot</v>
      </c>
      <c r="N826" s="50" t="str">
        <f>IF(Table1[[#This Row],[Tanggal]]="","","Jaringan")</f>
        <v>Jaringan</v>
      </c>
      <c r="O826" s="1"/>
    </row>
    <row r="827" spans="2:15" ht="30" x14ac:dyDescent="0.25">
      <c r="B827" s="4" t="str">
        <f>_xlfn.IFNA(INDEX(Data!$B:$B,MATCH(Table1[[#This Row],[Desa/Kelurahan]],Data!$C:$C,0)),"")</f>
        <v>NYUATAN</v>
      </c>
      <c r="C827" s="1" t="s">
        <v>249</v>
      </c>
      <c r="D827" s="2" t="s">
        <v>75</v>
      </c>
      <c r="E827" s="2" t="s">
        <v>70</v>
      </c>
      <c r="F827" s="2"/>
      <c r="G827" s="2" t="s">
        <v>80</v>
      </c>
      <c r="H827" s="2" t="s">
        <v>313</v>
      </c>
      <c r="J827" s="51">
        <v>45635</v>
      </c>
      <c r="K827" s="36">
        <f>IF(Table1[[#This Row],[Tanggal]]="","",YEAR(Table1[[#This Row],[Tanggal]]))</f>
        <v>2024</v>
      </c>
      <c r="L827" s="36">
        <f>IF(Table1[[#This Row],[Tanggal]]="","",YEAR(Table1[[#This Row],[Tanggal]]))</f>
        <v>2024</v>
      </c>
      <c r="M827" s="37" t="str">
        <f>_xlfn.IFNA(INDEX(Data!$D:$D,MATCH(Table1[[#This Row],[Entry Type]],Data!$E:$E,0)),"")</f>
        <v>Coverage</v>
      </c>
      <c r="N827" s="50" t="str">
        <f>IF(Table1[[#This Row],[Tanggal]]="","","Jaringan")</f>
        <v>Jaringan</v>
      </c>
      <c r="O827" s="1"/>
    </row>
    <row r="828" spans="2:15" ht="30" x14ac:dyDescent="0.25">
      <c r="B828" s="4" t="str">
        <f>_xlfn.IFNA(INDEX(Data!$B:$B,MATCH(Table1[[#This Row],[Desa/Kelurahan]],Data!$C:$C,0)),"")</f>
        <v>NYUATAN</v>
      </c>
      <c r="C828" s="1" t="s">
        <v>251</v>
      </c>
      <c r="D828" s="2" t="s">
        <v>75</v>
      </c>
      <c r="E828" s="2" t="s">
        <v>85</v>
      </c>
      <c r="F828" s="2" t="s">
        <v>86</v>
      </c>
      <c r="G828" s="2" t="s">
        <v>80</v>
      </c>
      <c r="H828" s="2" t="s">
        <v>313</v>
      </c>
      <c r="J828" s="51">
        <v>45635</v>
      </c>
      <c r="K828" s="36">
        <f>IF(Table1[[#This Row],[Tanggal]]="","",YEAR(Table1[[#This Row],[Tanggal]]))</f>
        <v>2024</v>
      </c>
      <c r="L828" s="36">
        <f>IF(Table1[[#This Row],[Tanggal]]="","",YEAR(Table1[[#This Row],[Tanggal]]))</f>
        <v>2024</v>
      </c>
      <c r="M828" s="37" t="str">
        <f>_xlfn.IFNA(INDEX(Data!$D:$D,MATCH(Table1[[#This Row],[Entry Type]],Data!$E:$E,0)),"")</f>
        <v>Lemah</v>
      </c>
      <c r="N828" s="50" t="str">
        <f>IF(Table1[[#This Row],[Tanggal]]="","","Jaringan")</f>
        <v>Jaringan</v>
      </c>
      <c r="O828" s="1"/>
    </row>
    <row r="829" spans="2:15" ht="30" x14ac:dyDescent="0.25">
      <c r="B829" s="4" t="str">
        <f>_xlfn.IFNA(INDEX(Data!$B:$B,MATCH(Table1[[#This Row],[Desa/Kelurahan]],Data!$C:$C,0)),"")</f>
        <v>NYUATAN</v>
      </c>
      <c r="C829" s="1" t="s">
        <v>250</v>
      </c>
      <c r="D829" s="2" t="s">
        <v>75</v>
      </c>
      <c r="E829" s="2" t="s">
        <v>70</v>
      </c>
      <c r="F829" s="2" t="s">
        <v>93</v>
      </c>
      <c r="G829" s="2" t="s">
        <v>80</v>
      </c>
      <c r="H829" s="2" t="s">
        <v>313</v>
      </c>
      <c r="J829" s="51">
        <v>45635</v>
      </c>
      <c r="K829" s="36">
        <f>IF(Table1[[#This Row],[Tanggal]]="","",YEAR(Table1[[#This Row],[Tanggal]]))</f>
        <v>2024</v>
      </c>
      <c r="L829" s="36">
        <f>IF(Table1[[#This Row],[Tanggal]]="","",YEAR(Table1[[#This Row],[Tanggal]]))</f>
        <v>2024</v>
      </c>
      <c r="M829" s="37" t="str">
        <f>_xlfn.IFNA(INDEX(Data!$D:$D,MATCH(Table1[[#This Row],[Entry Type]],Data!$E:$E,0)),"")</f>
        <v>Coverage</v>
      </c>
      <c r="N829" s="50" t="str">
        <f>IF(Table1[[#This Row],[Tanggal]]="","","Jaringan")</f>
        <v>Jaringan</v>
      </c>
      <c r="O829" s="1"/>
    </row>
    <row r="830" spans="2:15" ht="30" x14ac:dyDescent="0.25">
      <c r="B830" s="4" t="str">
        <f>_xlfn.IFNA(INDEX(Data!$B:$B,MATCH(Table1[[#This Row],[Desa/Kelurahan]],Data!$C:$C,0)),"")</f>
        <v>NYUATAN</v>
      </c>
      <c r="C830" s="1" t="s">
        <v>246</v>
      </c>
      <c r="D830" s="2" t="s">
        <v>75</v>
      </c>
      <c r="E830" s="2" t="s">
        <v>70</v>
      </c>
      <c r="F830" s="2" t="s">
        <v>93</v>
      </c>
      <c r="G830" s="2" t="s">
        <v>80</v>
      </c>
      <c r="H830" s="2" t="s">
        <v>313</v>
      </c>
      <c r="J830" s="51">
        <v>45635</v>
      </c>
      <c r="K830" s="36">
        <f>IF(Table1[[#This Row],[Tanggal]]="","",YEAR(Table1[[#This Row],[Tanggal]]))</f>
        <v>2024</v>
      </c>
      <c r="L830" s="36">
        <f>IF(Table1[[#This Row],[Tanggal]]="","",YEAR(Table1[[#This Row],[Tanggal]]))</f>
        <v>2024</v>
      </c>
      <c r="M830" s="37" t="str">
        <f>_xlfn.IFNA(INDEX(Data!$D:$D,MATCH(Table1[[#This Row],[Entry Type]],Data!$E:$E,0)),"")</f>
        <v>Coverage</v>
      </c>
      <c r="N830" s="50" t="str">
        <f>IF(Table1[[#This Row],[Tanggal]]="","","Jaringan")</f>
        <v>Jaringan</v>
      </c>
      <c r="O830" s="1"/>
    </row>
    <row r="831" spans="2:15" x14ac:dyDescent="0.25">
      <c r="B831" s="4" t="str">
        <f>_xlfn.IFNA(INDEX(Data!$B:$B,MATCH(Table1[[#This Row],[Desa/Kelurahan]],Data!$C:$C,0)),"")</f>
        <v>NYUATAN</v>
      </c>
      <c r="C831" s="1" t="s">
        <v>252</v>
      </c>
      <c r="D831" s="2" t="s">
        <v>92</v>
      </c>
      <c r="E831" s="2" t="s">
        <v>92</v>
      </c>
      <c r="F831" s="2"/>
      <c r="G831" s="2" t="s">
        <v>72</v>
      </c>
      <c r="H831" s="2" t="s">
        <v>310</v>
      </c>
      <c r="J831" s="51">
        <v>45484</v>
      </c>
      <c r="K831" s="36">
        <f>IF(Table1[[#This Row],[Tanggal]]="","",YEAR(Table1[[#This Row],[Tanggal]]))</f>
        <v>2024</v>
      </c>
      <c r="L831" s="36">
        <f>IF(Table1[[#This Row],[Tanggal]]="","",YEAR(Table1[[#This Row],[Tanggal]]))</f>
        <v>2024</v>
      </c>
      <c r="M831" s="37" t="str">
        <f>_xlfn.IFNA(INDEX(Data!$D:$D,MATCH(Table1[[#This Row],[Entry Type]],Data!$E:$E,0)),"")</f>
        <v>Blankspot</v>
      </c>
      <c r="N831" s="50" t="str">
        <f>IF(Table1[[#This Row],[Tanggal]]="","","Jaringan")</f>
        <v>Jaringan</v>
      </c>
      <c r="O831" s="1"/>
    </row>
    <row r="832" spans="2:15" ht="30" x14ac:dyDescent="0.25">
      <c r="B832" s="4" t="str">
        <f>_xlfn.IFNA(INDEX(Data!$B:$B,MATCH(Table1[[#This Row],[Desa/Kelurahan]],Data!$C:$C,0)),"")</f>
        <v>NYUATAN</v>
      </c>
      <c r="C832" s="1" t="s">
        <v>255</v>
      </c>
      <c r="D832" s="2" t="s">
        <v>75</v>
      </c>
      <c r="E832" s="2" t="s">
        <v>70</v>
      </c>
      <c r="F832" s="2" t="s">
        <v>93</v>
      </c>
      <c r="G832" s="2" t="s">
        <v>80</v>
      </c>
      <c r="H832" s="2" t="s">
        <v>313</v>
      </c>
      <c r="J832" s="51">
        <v>45635</v>
      </c>
      <c r="K832" s="36">
        <f>IF(Table1[[#This Row],[Tanggal]]="","",YEAR(Table1[[#This Row],[Tanggal]]))</f>
        <v>2024</v>
      </c>
      <c r="L832" s="36">
        <f>IF(Table1[[#This Row],[Tanggal]]="","",YEAR(Table1[[#This Row],[Tanggal]]))</f>
        <v>2024</v>
      </c>
      <c r="M832" s="37" t="str">
        <f>_xlfn.IFNA(INDEX(Data!$D:$D,MATCH(Table1[[#This Row],[Entry Type]],Data!$E:$E,0)),"")</f>
        <v>Coverage</v>
      </c>
      <c r="N832" s="50" t="str">
        <f>IF(Table1[[#This Row],[Tanggal]]="","","Jaringan")</f>
        <v>Jaringan</v>
      </c>
      <c r="O832" s="1"/>
    </row>
    <row r="833" spans="2:15" ht="30" x14ac:dyDescent="0.25">
      <c r="B833" s="4" t="str">
        <f>_xlfn.IFNA(INDEX(Data!$B:$B,MATCH(Table1[[#This Row],[Desa/Kelurahan]],Data!$C:$C,0)),"")</f>
        <v>NYUATAN</v>
      </c>
      <c r="C833" s="1" t="s">
        <v>253</v>
      </c>
      <c r="D833" s="2" t="s">
        <v>75</v>
      </c>
      <c r="E833" s="2" t="s">
        <v>70</v>
      </c>
      <c r="F833" s="2" t="s">
        <v>93</v>
      </c>
      <c r="G833" s="2" t="s">
        <v>80</v>
      </c>
      <c r="H833" s="2" t="s">
        <v>313</v>
      </c>
      <c r="J833" s="51">
        <v>45635</v>
      </c>
      <c r="K833" s="36">
        <f>IF(Table1[[#This Row],[Tanggal]]="","",YEAR(Table1[[#This Row],[Tanggal]]))</f>
        <v>2024</v>
      </c>
      <c r="L833" s="36">
        <f>IF(Table1[[#This Row],[Tanggal]]="","",YEAR(Table1[[#This Row],[Tanggal]]))</f>
        <v>2024</v>
      </c>
      <c r="M833" s="37" t="str">
        <f>_xlfn.IFNA(INDEX(Data!$D:$D,MATCH(Table1[[#This Row],[Entry Type]],Data!$E:$E,0)),"")</f>
        <v>Coverage</v>
      </c>
      <c r="N833" s="50" t="str">
        <f>IF(Table1[[#This Row],[Tanggal]]="","","Jaringan")</f>
        <v>Jaringan</v>
      </c>
      <c r="O833" s="1"/>
    </row>
    <row r="834" spans="2:15" ht="45" x14ac:dyDescent="0.25">
      <c r="B834" s="4" t="str">
        <f>_xlfn.IFNA(INDEX(Data!$B:$B,MATCH(Table1[[#This Row],[Desa/Kelurahan]],Data!$C:$C,0)),"")</f>
        <v>NYUATAN</v>
      </c>
      <c r="C834" s="1" t="s">
        <v>254</v>
      </c>
      <c r="D834" s="2" t="s">
        <v>75</v>
      </c>
      <c r="E834" s="2" t="s">
        <v>85</v>
      </c>
      <c r="F834" s="2"/>
      <c r="G834" s="2" t="s">
        <v>72</v>
      </c>
      <c r="H834" s="2" t="s">
        <v>310</v>
      </c>
      <c r="J834" s="51">
        <v>45489</v>
      </c>
      <c r="K834" s="36">
        <f>IF(Table1[[#This Row],[Tanggal]]="","",YEAR(Table1[[#This Row],[Tanggal]]))</f>
        <v>2024</v>
      </c>
      <c r="L834" s="36">
        <f>IF(Table1[[#This Row],[Tanggal]]="","",YEAR(Table1[[#This Row],[Tanggal]]))</f>
        <v>2024</v>
      </c>
      <c r="M834" s="37" t="str">
        <f>_xlfn.IFNA(INDEX(Data!$D:$D,MATCH(Table1[[#This Row],[Entry Type]],Data!$E:$E,0)),"")</f>
        <v>Lemah</v>
      </c>
      <c r="N834" s="50" t="str">
        <f>IF(Table1[[#This Row],[Tanggal]]="","","Jaringan")</f>
        <v>Jaringan</v>
      </c>
      <c r="O834" s="2" t="s">
        <v>317</v>
      </c>
    </row>
    <row r="835" spans="2:15" ht="30" x14ac:dyDescent="0.25">
      <c r="B835" s="4" t="str">
        <f>_xlfn.IFNA(INDEX(Data!$B:$B,MATCH(Table1[[#This Row],[Desa/Kelurahan]],Data!$C:$C,0)),"")</f>
        <v>TERING</v>
      </c>
      <c r="C835" s="1" t="s">
        <v>290</v>
      </c>
      <c r="D835" s="2" t="s">
        <v>75</v>
      </c>
      <c r="E835" s="2" t="s">
        <v>70</v>
      </c>
      <c r="F835" s="2" t="s">
        <v>71</v>
      </c>
      <c r="G835" s="2" t="s">
        <v>80</v>
      </c>
      <c r="H835" s="2" t="s">
        <v>313</v>
      </c>
      <c r="J835" s="51">
        <v>45635</v>
      </c>
      <c r="K835" s="36">
        <f>IF(Table1[[#This Row],[Tanggal]]="","",YEAR(Table1[[#This Row],[Tanggal]]))</f>
        <v>2024</v>
      </c>
      <c r="L835" s="36">
        <f>IF(Table1[[#This Row],[Tanggal]]="","",YEAR(Table1[[#This Row],[Tanggal]]))</f>
        <v>2024</v>
      </c>
      <c r="M835" s="37" t="str">
        <f>_xlfn.IFNA(INDEX(Data!$D:$D,MATCH(Table1[[#This Row],[Entry Type]],Data!$E:$E,0)),"")</f>
        <v>Coverage</v>
      </c>
      <c r="N835" s="50" t="str">
        <f>IF(Table1[[#This Row],[Tanggal]]="","","Jaringan")</f>
        <v>Jaringan</v>
      </c>
      <c r="O835" s="1"/>
    </row>
    <row r="836" spans="2:15" x14ac:dyDescent="0.25">
      <c r="B836" s="4" t="str">
        <f>_xlfn.IFNA(INDEX(Data!$B:$B,MATCH(Table1[[#This Row],[Desa/Kelurahan]],Data!$C:$C,0)),"")</f>
        <v>TERING</v>
      </c>
      <c r="C836" s="1" t="s">
        <v>288</v>
      </c>
      <c r="D836" s="2" t="s">
        <v>83</v>
      </c>
      <c r="E836" s="2" t="s">
        <v>85</v>
      </c>
      <c r="F836" s="2"/>
      <c r="G836" s="2" t="s">
        <v>72</v>
      </c>
      <c r="H836" s="2" t="s">
        <v>310</v>
      </c>
      <c r="J836" s="51">
        <v>45484</v>
      </c>
      <c r="K836" s="36">
        <f>IF(Table1[[#This Row],[Tanggal]]="","",YEAR(Table1[[#This Row],[Tanggal]]))</f>
        <v>2024</v>
      </c>
      <c r="L836" s="36">
        <f>IF(Table1[[#This Row],[Tanggal]]="","",YEAR(Table1[[#This Row],[Tanggal]]))</f>
        <v>2024</v>
      </c>
      <c r="M836" s="37" t="str">
        <f>_xlfn.IFNA(INDEX(Data!$D:$D,MATCH(Table1[[#This Row],[Entry Type]],Data!$E:$E,0)),"")</f>
        <v>Lemah</v>
      </c>
      <c r="N836" s="50" t="str">
        <f>IF(Table1[[#This Row],[Tanggal]]="","","Jaringan")</f>
        <v>Jaringan</v>
      </c>
      <c r="O836" s="1"/>
    </row>
    <row r="837" spans="2:15" ht="30" x14ac:dyDescent="0.25">
      <c r="B837" s="4" t="str">
        <f>_xlfn.IFNA(INDEX(Data!$B:$B,MATCH(Table1[[#This Row],[Desa/Kelurahan]],Data!$C:$C,0)),"")</f>
        <v>TERING</v>
      </c>
      <c r="C837" s="1" t="s">
        <v>296</v>
      </c>
      <c r="D837" s="2" t="s">
        <v>75</v>
      </c>
      <c r="E837" s="2" t="s">
        <v>70</v>
      </c>
      <c r="F837" s="2" t="s">
        <v>86</v>
      </c>
      <c r="G837" s="2" t="s">
        <v>80</v>
      </c>
      <c r="H837" s="2" t="s">
        <v>313</v>
      </c>
      <c r="J837" s="51">
        <v>45635</v>
      </c>
      <c r="K837" s="36">
        <f>IF(Table1[[#This Row],[Tanggal]]="","",YEAR(Table1[[#This Row],[Tanggal]]))</f>
        <v>2024</v>
      </c>
      <c r="L837" s="36">
        <f>IF(Table1[[#This Row],[Tanggal]]="","",YEAR(Table1[[#This Row],[Tanggal]]))</f>
        <v>2024</v>
      </c>
      <c r="M837" s="37" t="str">
        <f>_xlfn.IFNA(INDEX(Data!$D:$D,MATCH(Table1[[#This Row],[Entry Type]],Data!$E:$E,0)),"")</f>
        <v>Coverage</v>
      </c>
      <c r="N837" s="50" t="str">
        <f>IF(Table1[[#This Row],[Tanggal]]="","","Jaringan")</f>
        <v>Jaringan</v>
      </c>
      <c r="O837" s="1"/>
    </row>
    <row r="838" spans="2:15" ht="30" x14ac:dyDescent="0.25">
      <c r="B838" s="4" t="str">
        <f>_xlfn.IFNA(INDEX(Data!$B:$B,MATCH(Table1[[#This Row],[Desa/Kelurahan]],Data!$C:$C,0)),"")</f>
        <v>TERING</v>
      </c>
      <c r="C838" s="1" t="s">
        <v>294</v>
      </c>
      <c r="D838" s="2" t="s">
        <v>75</v>
      </c>
      <c r="E838" s="2" t="s">
        <v>70</v>
      </c>
      <c r="F838" s="2" t="s">
        <v>312</v>
      </c>
      <c r="G838" s="2" t="s">
        <v>80</v>
      </c>
      <c r="H838" s="2" t="s">
        <v>313</v>
      </c>
      <c r="J838" s="51">
        <v>45635</v>
      </c>
      <c r="K838" s="36">
        <f>IF(Table1[[#This Row],[Tanggal]]="","",YEAR(Table1[[#This Row],[Tanggal]]))</f>
        <v>2024</v>
      </c>
      <c r="L838" s="36">
        <f>IF(Table1[[#This Row],[Tanggal]]="","",YEAR(Table1[[#This Row],[Tanggal]]))</f>
        <v>2024</v>
      </c>
      <c r="M838" s="37" t="str">
        <f>_xlfn.IFNA(INDEX(Data!$D:$D,MATCH(Table1[[#This Row],[Entry Type]],Data!$E:$E,0)),"")</f>
        <v>Coverage</v>
      </c>
      <c r="N838" s="50" t="str">
        <f>IF(Table1[[#This Row],[Tanggal]]="","","Jaringan")</f>
        <v>Jaringan</v>
      </c>
      <c r="O838" s="1"/>
    </row>
    <row r="839" spans="2:15" ht="30" x14ac:dyDescent="0.25">
      <c r="B839" s="4" t="str">
        <f>_xlfn.IFNA(INDEX(Data!$B:$B,MATCH(Table1[[#This Row],[Desa/Kelurahan]],Data!$C:$C,0)),"")</f>
        <v>TERING</v>
      </c>
      <c r="C839" s="26" t="s">
        <v>292</v>
      </c>
      <c r="D839" s="2" t="s">
        <v>75</v>
      </c>
      <c r="E839" s="2" t="s">
        <v>85</v>
      </c>
      <c r="F839" s="2"/>
      <c r="G839" s="2" t="s">
        <v>80</v>
      </c>
      <c r="H839" s="2" t="s">
        <v>313</v>
      </c>
      <c r="J839" s="51">
        <v>45635</v>
      </c>
      <c r="K839" s="36">
        <f>IF(Table1[[#This Row],[Tanggal]]="","",YEAR(Table1[[#This Row],[Tanggal]]))</f>
        <v>2024</v>
      </c>
      <c r="L839" s="36">
        <f>IF(Table1[[#This Row],[Tanggal]]="","",YEAR(Table1[[#This Row],[Tanggal]]))</f>
        <v>2024</v>
      </c>
      <c r="M839" s="37" t="str">
        <f>_xlfn.IFNA(INDEX(Data!$D:$D,MATCH(Table1[[#This Row],[Entry Type]],Data!$E:$E,0)),"")</f>
        <v>Lemah</v>
      </c>
      <c r="N839" s="50" t="str">
        <f>IF(Table1[[#This Row],[Tanggal]]="","","Jaringan")</f>
        <v>Jaringan</v>
      </c>
      <c r="O839" s="1"/>
    </row>
    <row r="840" spans="2:15" ht="30" x14ac:dyDescent="0.25">
      <c r="B840" s="4" t="str">
        <f>_xlfn.IFNA(INDEX(Data!$B:$B,MATCH(Table1[[#This Row],[Desa/Kelurahan]],Data!$C:$C,0)),"")</f>
        <v>TERING</v>
      </c>
      <c r="C840" s="1" t="s">
        <v>285</v>
      </c>
      <c r="D840" s="2" t="s">
        <v>75</v>
      </c>
      <c r="E840" s="2" t="s">
        <v>85</v>
      </c>
      <c r="F840" s="2"/>
      <c r="G840" s="2" t="s">
        <v>80</v>
      </c>
      <c r="H840" s="2" t="s">
        <v>313</v>
      </c>
      <c r="J840" s="51">
        <v>45635</v>
      </c>
      <c r="K840" s="36">
        <f>IF(Table1[[#This Row],[Tanggal]]="","",YEAR(Table1[[#This Row],[Tanggal]]))</f>
        <v>2024</v>
      </c>
      <c r="L840" s="36">
        <f>IF(Table1[[#This Row],[Tanggal]]="","",YEAR(Table1[[#This Row],[Tanggal]]))</f>
        <v>2024</v>
      </c>
      <c r="M840" s="37" t="str">
        <f>_xlfn.IFNA(INDEX(Data!$D:$D,MATCH(Table1[[#This Row],[Entry Type]],Data!$E:$E,0)),"")</f>
        <v>Lemah</v>
      </c>
      <c r="N840" s="50" t="str">
        <f>IF(Table1[[#This Row],[Tanggal]]="","","Jaringan")</f>
        <v>Jaringan</v>
      </c>
      <c r="O840" s="1"/>
    </row>
    <row r="841" spans="2:15" x14ac:dyDescent="0.25">
      <c r="B841" s="4" t="str">
        <f>_xlfn.IFNA(INDEX(Data!$B:$B,MATCH(Table1[[#This Row],[Desa/Kelurahan]],Data!$C:$C,0)),"")</f>
        <v>TERING</v>
      </c>
      <c r="C841" s="1" t="s">
        <v>287</v>
      </c>
      <c r="D841" s="2" t="s">
        <v>92</v>
      </c>
      <c r="E841" s="2" t="s">
        <v>92</v>
      </c>
      <c r="F841" s="2"/>
      <c r="G841" s="2" t="s">
        <v>72</v>
      </c>
      <c r="H841" s="2" t="s">
        <v>310</v>
      </c>
      <c r="J841" s="51">
        <v>45484</v>
      </c>
      <c r="K841" s="36">
        <f>IF(Table1[[#This Row],[Tanggal]]="","",YEAR(Table1[[#This Row],[Tanggal]]))</f>
        <v>2024</v>
      </c>
      <c r="L841" s="36">
        <f>IF(Table1[[#This Row],[Tanggal]]="","",YEAR(Table1[[#This Row],[Tanggal]]))</f>
        <v>2024</v>
      </c>
      <c r="M841" s="37" t="str">
        <f>_xlfn.IFNA(INDEX(Data!$D:$D,MATCH(Table1[[#This Row],[Entry Type]],Data!$E:$E,0)),"")</f>
        <v>Blankspot</v>
      </c>
      <c r="N841" s="50" t="str">
        <f>IF(Table1[[#This Row],[Tanggal]]="","","Jaringan")</f>
        <v>Jaringan</v>
      </c>
      <c r="O841" s="1"/>
    </row>
    <row r="842" spans="2:15" ht="30" x14ac:dyDescent="0.25">
      <c r="B842" s="4" t="str">
        <f>_xlfn.IFNA(INDEX(Data!$B:$B,MATCH(Table1[[#This Row],[Desa/Kelurahan]],Data!$C:$C,0)),"")</f>
        <v>TERING</v>
      </c>
      <c r="C842" s="1" t="s">
        <v>286</v>
      </c>
      <c r="D842" s="2" t="s">
        <v>75</v>
      </c>
      <c r="E842" s="2" t="s">
        <v>70</v>
      </c>
      <c r="F842" s="2" t="s">
        <v>71</v>
      </c>
      <c r="G842" s="2" t="s">
        <v>80</v>
      </c>
      <c r="H842" s="2" t="s">
        <v>313</v>
      </c>
      <c r="J842" s="51">
        <v>45635</v>
      </c>
      <c r="K842" s="36">
        <f>IF(Table1[[#This Row],[Tanggal]]="","",YEAR(Table1[[#This Row],[Tanggal]]))</f>
        <v>2024</v>
      </c>
      <c r="L842" s="36">
        <f>IF(Table1[[#This Row],[Tanggal]]="","",YEAR(Table1[[#This Row],[Tanggal]]))</f>
        <v>2024</v>
      </c>
      <c r="M842" s="37" t="str">
        <f>_xlfn.IFNA(INDEX(Data!$D:$D,MATCH(Table1[[#This Row],[Entry Type]],Data!$E:$E,0)),"")</f>
        <v>Coverage</v>
      </c>
      <c r="N842" s="50" t="str">
        <f>IF(Table1[[#This Row],[Tanggal]]="","","Jaringan")</f>
        <v>Jaringan</v>
      </c>
      <c r="O842" s="1"/>
    </row>
    <row r="843" spans="2:15" ht="30" x14ac:dyDescent="0.25">
      <c r="B843" s="4" t="str">
        <f>_xlfn.IFNA(INDEX(Data!$B:$B,MATCH(Table1[[#This Row],[Desa/Kelurahan]],Data!$C:$C,0)),"")</f>
        <v>TERING</v>
      </c>
      <c r="C843" s="1" t="s">
        <v>298</v>
      </c>
      <c r="D843" s="2" t="s">
        <v>75</v>
      </c>
      <c r="E843" s="2" t="s">
        <v>70</v>
      </c>
      <c r="F843" s="2"/>
      <c r="G843" s="2" t="s">
        <v>80</v>
      </c>
      <c r="H843" s="2" t="s">
        <v>313</v>
      </c>
      <c r="J843" s="51">
        <v>45635</v>
      </c>
      <c r="K843" s="36">
        <f>IF(Table1[[#This Row],[Tanggal]]="","",YEAR(Table1[[#This Row],[Tanggal]]))</f>
        <v>2024</v>
      </c>
      <c r="L843" s="36">
        <f>IF(Table1[[#This Row],[Tanggal]]="","",YEAR(Table1[[#This Row],[Tanggal]]))</f>
        <v>2024</v>
      </c>
      <c r="M843" s="37" t="str">
        <f>_xlfn.IFNA(INDEX(Data!$D:$D,MATCH(Table1[[#This Row],[Entry Type]],Data!$E:$E,0)),"")</f>
        <v>Coverage</v>
      </c>
      <c r="N843" s="50" t="str">
        <f>IF(Table1[[#This Row],[Tanggal]]="","","Jaringan")</f>
        <v>Jaringan</v>
      </c>
      <c r="O843" s="1"/>
    </row>
    <row r="844" spans="2:15" x14ac:dyDescent="0.25">
      <c r="B844" s="4" t="str">
        <f>_xlfn.IFNA(INDEX(Data!$B:$B,MATCH(Table1[[#This Row],[Desa/Kelurahan]],Data!$C:$C,0)),"")</f>
        <v>TERING</v>
      </c>
      <c r="C844" s="1" t="s">
        <v>299</v>
      </c>
      <c r="D844" s="2" t="s">
        <v>75</v>
      </c>
      <c r="E844" s="2" t="s">
        <v>70</v>
      </c>
      <c r="F844" s="2" t="s">
        <v>93</v>
      </c>
      <c r="G844" s="2" t="s">
        <v>72</v>
      </c>
      <c r="H844" s="2" t="s">
        <v>310</v>
      </c>
      <c r="J844" s="51">
        <v>45377</v>
      </c>
      <c r="K844" s="36">
        <f>IF(Table1[[#This Row],[Tanggal]]="","",YEAR(Table1[[#This Row],[Tanggal]]))</f>
        <v>2024</v>
      </c>
      <c r="L844" s="36">
        <f>IF(Table1[[#This Row],[Tanggal]]="","",YEAR(Table1[[#This Row],[Tanggal]]))</f>
        <v>2024</v>
      </c>
      <c r="M844" s="37" t="str">
        <f>_xlfn.IFNA(INDEX(Data!$D:$D,MATCH(Table1[[#This Row],[Entry Type]],Data!$E:$E,0)),"")</f>
        <v>Coverage</v>
      </c>
      <c r="N844" s="50" t="str">
        <f>IF(Table1[[#This Row],[Tanggal]]="","","Jaringan")</f>
        <v>Jaringan</v>
      </c>
      <c r="O844" s="1"/>
    </row>
    <row r="845" spans="2:15" x14ac:dyDescent="0.25">
      <c r="B845" s="4" t="str">
        <f>_xlfn.IFNA(INDEX(Data!$B:$B,MATCH(Table1[[#This Row],[Desa/Kelurahan]],Data!$C:$C,0)),"")</f>
        <v>TERING</v>
      </c>
      <c r="C845" s="1" t="s">
        <v>289</v>
      </c>
      <c r="D845" s="2" t="s">
        <v>75</v>
      </c>
      <c r="E845" s="2" t="s">
        <v>70</v>
      </c>
      <c r="F845" s="2" t="s">
        <v>93</v>
      </c>
      <c r="G845" s="2" t="s">
        <v>72</v>
      </c>
      <c r="H845" s="2" t="s">
        <v>310</v>
      </c>
      <c r="J845" s="51">
        <v>45379</v>
      </c>
      <c r="K845" s="36">
        <f>IF(Table1[[#This Row],[Tanggal]]="","",YEAR(Table1[[#This Row],[Tanggal]]))</f>
        <v>2024</v>
      </c>
      <c r="L845" s="36">
        <f>IF(Table1[[#This Row],[Tanggal]]="","",YEAR(Table1[[#This Row],[Tanggal]]))</f>
        <v>2024</v>
      </c>
      <c r="M845" s="37" t="str">
        <f>_xlfn.IFNA(INDEX(Data!$D:$D,MATCH(Table1[[#This Row],[Entry Type]],Data!$E:$E,0)),"")</f>
        <v>Coverage</v>
      </c>
      <c r="N845" s="50" t="str">
        <f>IF(Table1[[#This Row],[Tanggal]]="","","Jaringan")</f>
        <v>Jaringan</v>
      </c>
      <c r="O845" s="1"/>
    </row>
    <row r="846" spans="2:15" ht="30" x14ac:dyDescent="0.25">
      <c r="B846" s="4" t="str">
        <f>_xlfn.IFNA(INDEX(Data!$B:$B,MATCH(Table1[[#This Row],[Desa/Kelurahan]],Data!$C:$C,0)),"")</f>
        <v>TERING</v>
      </c>
      <c r="C846" s="1" t="s">
        <v>297</v>
      </c>
      <c r="D846" s="2" t="s">
        <v>112</v>
      </c>
      <c r="E846" s="2" t="s">
        <v>85</v>
      </c>
      <c r="F846" s="2"/>
      <c r="G846" s="2" t="s">
        <v>72</v>
      </c>
      <c r="H846" s="2" t="s">
        <v>310</v>
      </c>
      <c r="J846" s="51">
        <v>45484</v>
      </c>
      <c r="K846" s="36">
        <f>IF(Table1[[#This Row],[Tanggal]]="","",YEAR(Table1[[#This Row],[Tanggal]]))</f>
        <v>2024</v>
      </c>
      <c r="L846" s="36">
        <f>IF(Table1[[#This Row],[Tanggal]]="","",YEAR(Table1[[#This Row],[Tanggal]]))</f>
        <v>2024</v>
      </c>
      <c r="M846" s="37" t="str">
        <f>_xlfn.IFNA(INDEX(Data!$D:$D,MATCH(Table1[[#This Row],[Entry Type]],Data!$E:$E,0)),"")</f>
        <v>Lemah</v>
      </c>
      <c r="N846" s="50" t="str">
        <f>IF(Table1[[#This Row],[Tanggal]]="","","Jaringan")</f>
        <v>Jaringan</v>
      </c>
      <c r="O846" s="1"/>
    </row>
    <row r="847" spans="2:15" ht="90" x14ac:dyDescent="0.25">
      <c r="B847" s="4" t="str">
        <f>_xlfn.IFNA(INDEX(Data!$B:$B,MATCH(Table1[[#This Row],[Desa/Kelurahan]],Data!$C:$C,0)),"")</f>
        <v>TERING</v>
      </c>
      <c r="C847" s="1" t="s">
        <v>291</v>
      </c>
      <c r="D847" s="2" t="s">
        <v>112</v>
      </c>
      <c r="E847" s="2" t="s">
        <v>85</v>
      </c>
      <c r="F847" s="2"/>
      <c r="G847" s="2" t="s">
        <v>72</v>
      </c>
      <c r="H847" s="2" t="s">
        <v>310</v>
      </c>
      <c r="J847" s="51">
        <v>45484</v>
      </c>
      <c r="K847" s="36">
        <f>IF(Table1[[#This Row],[Tanggal]]="","",YEAR(Table1[[#This Row],[Tanggal]]))</f>
        <v>2024</v>
      </c>
      <c r="L847" s="36">
        <f>IF(Table1[[#This Row],[Tanggal]]="","",YEAR(Table1[[#This Row],[Tanggal]]))</f>
        <v>2024</v>
      </c>
      <c r="M847" s="37" t="str">
        <f>_xlfn.IFNA(INDEX(Data!$D:$D,MATCH(Table1[[#This Row],[Entry Type]],Data!$E:$E,0)),"")</f>
        <v>Lemah</v>
      </c>
      <c r="N847" s="50" t="str">
        <f>IF(Table1[[#This Row],[Tanggal]]="","","Jaringan")</f>
        <v>Jaringan</v>
      </c>
      <c r="O847" s="2" t="s">
        <v>318</v>
      </c>
    </row>
    <row r="848" spans="2:15" ht="30" x14ac:dyDescent="0.25">
      <c r="B848" s="4" t="str">
        <f>_xlfn.IFNA(INDEX(Data!$B:$B,MATCH(Table1[[#This Row],[Desa/Kelurahan]],Data!$C:$C,0)),"")</f>
        <v>TERING</v>
      </c>
      <c r="C848" s="1" t="s">
        <v>293</v>
      </c>
      <c r="D848" s="2" t="s">
        <v>75</v>
      </c>
      <c r="E848" s="2" t="s">
        <v>70</v>
      </c>
      <c r="F848" s="2" t="s">
        <v>71</v>
      </c>
      <c r="G848" s="2" t="s">
        <v>80</v>
      </c>
      <c r="H848" s="2" t="s">
        <v>313</v>
      </c>
      <c r="J848" s="51">
        <v>45635</v>
      </c>
      <c r="K848" s="36">
        <f>IF(Table1[[#This Row],[Tanggal]]="","",YEAR(Table1[[#This Row],[Tanggal]]))</f>
        <v>2024</v>
      </c>
      <c r="L848" s="36">
        <f>IF(Table1[[#This Row],[Tanggal]]="","",YEAR(Table1[[#This Row],[Tanggal]]))</f>
        <v>2024</v>
      </c>
      <c r="M848" s="37" t="str">
        <f>_xlfn.IFNA(INDEX(Data!$D:$D,MATCH(Table1[[#This Row],[Entry Type]],Data!$E:$E,0)),"")</f>
        <v>Coverage</v>
      </c>
      <c r="N848" s="50" t="str">
        <f>IF(Table1[[#This Row],[Tanggal]]="","","Jaringan")</f>
        <v>Jaringan</v>
      </c>
      <c r="O848" s="1"/>
    </row>
    <row r="849" spans="2:15" ht="30" x14ac:dyDescent="0.25">
      <c r="B849" s="4" t="str">
        <f>_xlfn.IFNA(INDEX(Data!$B:$B,MATCH(Table1[[#This Row],[Desa/Kelurahan]],Data!$C:$C,0)),"")</f>
        <v>TERING</v>
      </c>
      <c r="C849" s="1" t="s">
        <v>295</v>
      </c>
      <c r="D849" s="2" t="s">
        <v>75</v>
      </c>
      <c r="E849" s="2" t="s">
        <v>70</v>
      </c>
      <c r="F849" s="2"/>
      <c r="G849" s="2" t="s">
        <v>80</v>
      </c>
      <c r="H849" s="2" t="s">
        <v>313</v>
      </c>
      <c r="J849" s="51">
        <v>45635</v>
      </c>
      <c r="K849" s="36">
        <f>IF(Table1[[#This Row],[Tanggal]]="","",YEAR(Table1[[#This Row],[Tanggal]]))</f>
        <v>2024</v>
      </c>
      <c r="L849" s="36">
        <f>IF(Table1[[#This Row],[Tanggal]]="","",YEAR(Table1[[#This Row],[Tanggal]]))</f>
        <v>2024</v>
      </c>
      <c r="M849" s="37" t="str">
        <f>_xlfn.IFNA(INDEX(Data!$D:$D,MATCH(Table1[[#This Row],[Entry Type]],Data!$E:$E,0)),"")</f>
        <v>Coverage</v>
      </c>
      <c r="N849" s="50" t="str">
        <f>IF(Table1[[#This Row],[Tanggal]]="","","Jaringan")</f>
        <v>Jaringan</v>
      </c>
      <c r="O849" s="1"/>
    </row>
    <row r="850" spans="2:15" x14ac:dyDescent="0.25">
      <c r="B850" s="4" t="str">
        <f>_xlfn.IFNA(INDEX(Data!$B:$B,MATCH(Table1[[#This Row],[Desa/Kelurahan]],Data!$C:$C,0)),"")</f>
        <v>LONG IRAM</v>
      </c>
      <c r="C850" s="1" t="s">
        <v>203</v>
      </c>
      <c r="D850" s="2" t="s">
        <v>104</v>
      </c>
      <c r="E850" s="2" t="s">
        <v>85</v>
      </c>
      <c r="F850" s="2"/>
      <c r="G850" s="2" t="s">
        <v>72</v>
      </c>
      <c r="H850" s="2" t="s">
        <v>310</v>
      </c>
      <c r="J850" s="51">
        <v>45484</v>
      </c>
      <c r="K850" s="36">
        <f>IF(Table1[[#This Row],[Tanggal]]="","",YEAR(Table1[[#This Row],[Tanggal]]))</f>
        <v>2024</v>
      </c>
      <c r="L850" s="36">
        <f>IF(Table1[[#This Row],[Tanggal]]="","",YEAR(Table1[[#This Row],[Tanggal]]))</f>
        <v>2024</v>
      </c>
      <c r="M850" s="37" t="str">
        <f>_xlfn.IFNA(INDEX(Data!$D:$D,MATCH(Table1[[#This Row],[Entry Type]],Data!$E:$E,0)),"")</f>
        <v>Lemah</v>
      </c>
      <c r="N850" s="50" t="str">
        <f>IF(Table1[[#This Row],[Tanggal]]="","","Jaringan")</f>
        <v>Jaringan</v>
      </c>
      <c r="O850" s="1"/>
    </row>
    <row r="851" spans="2:15" ht="105" x14ac:dyDescent="0.25">
      <c r="B851" s="4" t="str">
        <f>_xlfn.IFNA(INDEX(Data!$B:$B,MATCH(Table1[[#This Row],[Desa/Kelurahan]],Data!$C:$C,0)),"")</f>
        <v>LONG IRAM</v>
      </c>
      <c r="C851" s="1" t="s">
        <v>196</v>
      </c>
      <c r="D851" s="2" t="s">
        <v>112</v>
      </c>
      <c r="E851" s="2" t="s">
        <v>85</v>
      </c>
      <c r="F851" s="2"/>
      <c r="G851" s="2" t="s">
        <v>72</v>
      </c>
      <c r="H851" s="2" t="s">
        <v>310</v>
      </c>
      <c r="J851" s="51">
        <v>45484</v>
      </c>
      <c r="K851" s="36">
        <f>IF(Table1[[#This Row],[Tanggal]]="","",YEAR(Table1[[#This Row],[Tanggal]]))</f>
        <v>2024</v>
      </c>
      <c r="L851" s="36">
        <f>IF(Table1[[#This Row],[Tanggal]]="","",YEAR(Table1[[#This Row],[Tanggal]]))</f>
        <v>2024</v>
      </c>
      <c r="M851" s="37" t="str">
        <f>_xlfn.IFNA(INDEX(Data!$D:$D,MATCH(Table1[[#This Row],[Entry Type]],Data!$E:$E,0)),"")</f>
        <v>Lemah</v>
      </c>
      <c r="N851" s="50" t="str">
        <f>IF(Table1[[#This Row],[Tanggal]]="","","Jaringan")</f>
        <v>Jaringan</v>
      </c>
      <c r="O851" s="2" t="s">
        <v>319</v>
      </c>
    </row>
    <row r="852" spans="2:15" ht="30" x14ac:dyDescent="0.25">
      <c r="B852" s="4" t="str">
        <f>_xlfn.IFNA(INDEX(Data!$B:$B,MATCH(Table1[[#This Row],[Desa/Kelurahan]],Data!$C:$C,0)),"")</f>
        <v>LONG IRAM</v>
      </c>
      <c r="C852" s="1" t="s">
        <v>197</v>
      </c>
      <c r="D852" s="2" t="s">
        <v>75</v>
      </c>
      <c r="E852" s="2" t="s">
        <v>70</v>
      </c>
      <c r="F852" s="2" t="s">
        <v>86</v>
      </c>
      <c r="G852" s="2" t="s">
        <v>80</v>
      </c>
      <c r="H852" s="2" t="s">
        <v>313</v>
      </c>
      <c r="J852" s="51">
        <v>45635</v>
      </c>
      <c r="K852" s="36">
        <f>IF(Table1[[#This Row],[Tanggal]]="","",YEAR(Table1[[#This Row],[Tanggal]]))</f>
        <v>2024</v>
      </c>
      <c r="L852" s="36">
        <f>IF(Table1[[#This Row],[Tanggal]]="","",YEAR(Table1[[#This Row],[Tanggal]]))</f>
        <v>2024</v>
      </c>
      <c r="M852" s="37" t="str">
        <f>_xlfn.IFNA(INDEX(Data!$D:$D,MATCH(Table1[[#This Row],[Entry Type]],Data!$E:$E,0)),"")</f>
        <v>Coverage</v>
      </c>
      <c r="N852" s="50" t="str">
        <f>IF(Table1[[#This Row],[Tanggal]]="","","Jaringan")</f>
        <v>Jaringan</v>
      </c>
      <c r="O852" s="1"/>
    </row>
    <row r="853" spans="2:15" ht="30" x14ac:dyDescent="0.25">
      <c r="B853" s="4" t="str">
        <f>_xlfn.IFNA(INDEX(Data!$B:$B,MATCH(Table1[[#This Row],[Desa/Kelurahan]],Data!$C:$C,0)),"")</f>
        <v>LONG IRAM</v>
      </c>
      <c r="C853" s="1" t="s">
        <v>204</v>
      </c>
      <c r="D853" s="2" t="s">
        <v>92</v>
      </c>
      <c r="E853" s="2" t="s">
        <v>92</v>
      </c>
      <c r="F853" s="2" t="s">
        <v>86</v>
      </c>
      <c r="G853" s="2" t="s">
        <v>80</v>
      </c>
      <c r="H853" s="2" t="s">
        <v>313</v>
      </c>
      <c r="J853" s="51">
        <v>45635</v>
      </c>
      <c r="K853" s="36">
        <f>IF(Table1[[#This Row],[Tanggal]]="","",YEAR(Table1[[#This Row],[Tanggal]]))</f>
        <v>2024</v>
      </c>
      <c r="L853" s="36">
        <f>IF(Table1[[#This Row],[Tanggal]]="","",YEAR(Table1[[#This Row],[Tanggal]]))</f>
        <v>2024</v>
      </c>
      <c r="M853" s="37" t="str">
        <f>_xlfn.IFNA(INDEX(Data!$D:$D,MATCH(Table1[[#This Row],[Entry Type]],Data!$E:$E,0)),"")</f>
        <v>Blankspot</v>
      </c>
      <c r="N853" s="50" t="str">
        <f>IF(Table1[[#This Row],[Tanggal]]="","","Jaringan")</f>
        <v>Jaringan</v>
      </c>
      <c r="O853" s="1"/>
    </row>
    <row r="854" spans="2:15" ht="30" x14ac:dyDescent="0.25">
      <c r="B854" s="4" t="str">
        <f>_xlfn.IFNA(INDEX(Data!$B:$B,MATCH(Table1[[#This Row],[Desa/Kelurahan]],Data!$C:$C,0)),"")</f>
        <v>LONG IRAM</v>
      </c>
      <c r="C854" s="1" t="s">
        <v>201</v>
      </c>
      <c r="D854" s="2" t="s">
        <v>112</v>
      </c>
      <c r="E854" s="2" t="s">
        <v>70</v>
      </c>
      <c r="F854" s="2"/>
      <c r="G854" s="2" t="s">
        <v>72</v>
      </c>
      <c r="H854" s="2" t="s">
        <v>310</v>
      </c>
      <c r="J854" s="51">
        <v>45489</v>
      </c>
      <c r="K854" s="36">
        <f>IF(Table1[[#This Row],[Tanggal]]="","",YEAR(Table1[[#This Row],[Tanggal]]))</f>
        <v>2024</v>
      </c>
      <c r="L854" s="36">
        <f>IF(Table1[[#This Row],[Tanggal]]="","",YEAR(Table1[[#This Row],[Tanggal]]))</f>
        <v>2024</v>
      </c>
      <c r="M854" s="37" t="str">
        <f>_xlfn.IFNA(INDEX(Data!$D:$D,MATCH(Table1[[#This Row],[Entry Type]],Data!$E:$E,0)),"")</f>
        <v>Coverage</v>
      </c>
      <c r="N854" s="50" t="str">
        <f>IF(Table1[[#This Row],[Tanggal]]="","","Jaringan")</f>
        <v>Jaringan</v>
      </c>
      <c r="O854" s="1"/>
    </row>
    <row r="855" spans="2:15" ht="30" x14ac:dyDescent="0.25">
      <c r="B855" s="4" t="str">
        <f>_xlfn.IFNA(INDEX(Data!$B:$B,MATCH(Table1[[#This Row],[Desa/Kelurahan]],Data!$C:$C,0)),"")</f>
        <v>LONG IRAM</v>
      </c>
      <c r="C855" s="1" t="s">
        <v>200</v>
      </c>
      <c r="D855" s="2" t="s">
        <v>75</v>
      </c>
      <c r="E855" s="2" t="s">
        <v>70</v>
      </c>
      <c r="F855" s="2"/>
      <c r="G855" s="2" t="s">
        <v>80</v>
      </c>
      <c r="H855" s="2" t="s">
        <v>313</v>
      </c>
      <c r="J855" s="51">
        <v>45635</v>
      </c>
      <c r="K855" s="36">
        <f>IF(Table1[[#This Row],[Tanggal]]="","",YEAR(Table1[[#This Row],[Tanggal]]))</f>
        <v>2024</v>
      </c>
      <c r="L855" s="36">
        <f>IF(Table1[[#This Row],[Tanggal]]="","",YEAR(Table1[[#This Row],[Tanggal]]))</f>
        <v>2024</v>
      </c>
      <c r="M855" s="37" t="str">
        <f>_xlfn.IFNA(INDEX(Data!$D:$D,MATCH(Table1[[#This Row],[Entry Type]],Data!$E:$E,0)),"")</f>
        <v>Coverage</v>
      </c>
      <c r="N855" s="50" t="str">
        <f>IF(Table1[[#This Row],[Tanggal]]="","","Jaringan")</f>
        <v>Jaringan</v>
      </c>
      <c r="O855" s="1"/>
    </row>
    <row r="856" spans="2:15" ht="75" x14ac:dyDescent="0.25">
      <c r="B856" s="4" t="str">
        <f>_xlfn.IFNA(INDEX(Data!$B:$B,MATCH(Table1[[#This Row],[Desa/Kelurahan]],Data!$C:$C,0)),"")</f>
        <v>LONG IRAM</v>
      </c>
      <c r="C856" s="1" t="s">
        <v>195</v>
      </c>
      <c r="D856" s="2" t="s">
        <v>83</v>
      </c>
      <c r="E856" s="2" t="s">
        <v>70</v>
      </c>
      <c r="F856" s="2"/>
      <c r="G856" s="2" t="s">
        <v>72</v>
      </c>
      <c r="H856" s="2" t="s">
        <v>310</v>
      </c>
      <c r="J856" s="51">
        <v>45495</v>
      </c>
      <c r="K856" s="36">
        <f>IF(Table1[[#This Row],[Tanggal]]="","",YEAR(Table1[[#This Row],[Tanggal]]))</f>
        <v>2024</v>
      </c>
      <c r="L856" s="36">
        <f>IF(Table1[[#This Row],[Tanggal]]="","",YEAR(Table1[[#This Row],[Tanggal]]))</f>
        <v>2024</v>
      </c>
      <c r="M856" s="37" t="str">
        <f>_xlfn.IFNA(INDEX(Data!$D:$D,MATCH(Table1[[#This Row],[Entry Type]],Data!$E:$E,0)),"")</f>
        <v>Coverage</v>
      </c>
      <c r="N856" s="50" t="str">
        <f>IF(Table1[[#This Row],[Tanggal]]="","","Jaringan")</f>
        <v>Jaringan</v>
      </c>
      <c r="O856" s="2" t="s">
        <v>320</v>
      </c>
    </row>
    <row r="857" spans="2:15" ht="30" x14ac:dyDescent="0.25">
      <c r="B857" s="4" t="str">
        <f>_xlfn.IFNA(INDEX(Data!$B:$B,MATCH(Table1[[#This Row],[Desa/Kelurahan]],Data!$C:$C,0)),"")</f>
        <v>LONG IRAM</v>
      </c>
      <c r="C857" s="1" t="s">
        <v>202</v>
      </c>
      <c r="D857" s="2" t="s">
        <v>75</v>
      </c>
      <c r="E857" s="2" t="s">
        <v>70</v>
      </c>
      <c r="F857" s="2" t="s">
        <v>312</v>
      </c>
      <c r="G857" s="2" t="s">
        <v>80</v>
      </c>
      <c r="H857" s="2" t="s">
        <v>313</v>
      </c>
      <c r="J857" s="51">
        <v>45635</v>
      </c>
      <c r="K857" s="36">
        <f>IF(Table1[[#This Row],[Tanggal]]="","",YEAR(Table1[[#This Row],[Tanggal]]))</f>
        <v>2024</v>
      </c>
      <c r="L857" s="36">
        <f>IF(Table1[[#This Row],[Tanggal]]="","",YEAR(Table1[[#This Row],[Tanggal]]))</f>
        <v>2024</v>
      </c>
      <c r="M857" s="37" t="str">
        <f>_xlfn.IFNA(INDEX(Data!$D:$D,MATCH(Table1[[#This Row],[Entry Type]],Data!$E:$E,0)),"")</f>
        <v>Coverage</v>
      </c>
      <c r="N857" s="50" t="str">
        <f>IF(Table1[[#This Row],[Tanggal]]="","","Jaringan")</f>
        <v>Jaringan</v>
      </c>
      <c r="O857" s="1"/>
    </row>
    <row r="858" spans="2:15" ht="30" x14ac:dyDescent="0.25">
      <c r="B858" s="4" t="str">
        <f>_xlfn.IFNA(INDEX(Data!$B:$B,MATCH(Table1[[#This Row],[Desa/Kelurahan]],Data!$C:$C,0)),"")</f>
        <v>LONG IRAM</v>
      </c>
      <c r="C858" s="1" t="s">
        <v>198</v>
      </c>
      <c r="D858" s="2" t="s">
        <v>75</v>
      </c>
      <c r="E858" s="2" t="s">
        <v>70</v>
      </c>
      <c r="F858" s="2" t="s">
        <v>312</v>
      </c>
      <c r="G858" s="2" t="s">
        <v>80</v>
      </c>
      <c r="H858" s="2" t="s">
        <v>313</v>
      </c>
      <c r="J858" s="51">
        <v>45635</v>
      </c>
      <c r="K858" s="36">
        <f>IF(Table1[[#This Row],[Tanggal]]="","",YEAR(Table1[[#This Row],[Tanggal]]))</f>
        <v>2024</v>
      </c>
      <c r="L858" s="36">
        <f>IF(Table1[[#This Row],[Tanggal]]="","",YEAR(Table1[[#This Row],[Tanggal]]))</f>
        <v>2024</v>
      </c>
      <c r="M858" s="37" t="str">
        <f>_xlfn.IFNA(INDEX(Data!$D:$D,MATCH(Table1[[#This Row],[Entry Type]],Data!$E:$E,0)),"")</f>
        <v>Coverage</v>
      </c>
      <c r="N858" s="50" t="str">
        <f>IF(Table1[[#This Row],[Tanggal]]="","","Jaringan")</f>
        <v>Jaringan</v>
      </c>
      <c r="O858" s="1"/>
    </row>
    <row r="859" spans="2:15" ht="30" x14ac:dyDescent="0.25">
      <c r="B859" s="4" t="str">
        <f>_xlfn.IFNA(INDEX(Data!$B:$B,MATCH(Table1[[#This Row],[Desa/Kelurahan]],Data!$C:$C,0)),"")</f>
        <v>LONG IRAM</v>
      </c>
      <c r="C859" s="1" t="s">
        <v>199</v>
      </c>
      <c r="D859" s="2" t="s">
        <v>75</v>
      </c>
      <c r="E859" s="2" t="s">
        <v>85</v>
      </c>
      <c r="F859" s="2"/>
      <c r="G859" s="2" t="s">
        <v>80</v>
      </c>
      <c r="H859" s="2" t="s">
        <v>313</v>
      </c>
      <c r="J859" s="51">
        <v>45635</v>
      </c>
      <c r="K859" s="36">
        <f>IF(Table1[[#This Row],[Tanggal]]="","",YEAR(Table1[[#This Row],[Tanggal]]))</f>
        <v>2024</v>
      </c>
      <c r="L859" s="36">
        <f>IF(Table1[[#This Row],[Tanggal]]="","",YEAR(Table1[[#This Row],[Tanggal]]))</f>
        <v>2024</v>
      </c>
      <c r="M859" s="37" t="str">
        <f>_xlfn.IFNA(INDEX(Data!$D:$D,MATCH(Table1[[#This Row],[Entry Type]],Data!$E:$E,0)),"")</f>
        <v>Lemah</v>
      </c>
      <c r="N859" s="50" t="str">
        <f>IF(Table1[[#This Row],[Tanggal]]="","","Jaringan")</f>
        <v>Jaringan</v>
      </c>
      <c r="O859" s="1"/>
    </row>
    <row r="860" spans="2:15" ht="30" x14ac:dyDescent="0.25">
      <c r="B860" s="4" t="str">
        <f>_xlfn.IFNA(INDEX(Data!$B:$B,MATCH(Table1[[#This Row],[Desa/Kelurahan]],Data!$C:$C,0)),"")</f>
        <v>LONG IRAM</v>
      </c>
      <c r="C860" s="1" t="s">
        <v>194</v>
      </c>
      <c r="D860" s="2" t="s">
        <v>92</v>
      </c>
      <c r="E860" s="2" t="s">
        <v>92</v>
      </c>
      <c r="F860" s="2"/>
      <c r="G860" s="2" t="s">
        <v>80</v>
      </c>
      <c r="H860" s="2" t="s">
        <v>313</v>
      </c>
      <c r="J860" s="51">
        <v>45635</v>
      </c>
      <c r="K860" s="36">
        <f>IF(Table1[[#This Row],[Tanggal]]="","",YEAR(Table1[[#This Row],[Tanggal]]))</f>
        <v>2024</v>
      </c>
      <c r="L860" s="36">
        <f>IF(Table1[[#This Row],[Tanggal]]="","",YEAR(Table1[[#This Row],[Tanggal]]))</f>
        <v>2024</v>
      </c>
      <c r="M860" s="37" t="str">
        <f>_xlfn.IFNA(INDEX(Data!$D:$D,MATCH(Table1[[#This Row],[Entry Type]],Data!$E:$E,0)),"")</f>
        <v>Blankspot</v>
      </c>
      <c r="N860" s="50" t="str">
        <f>IF(Table1[[#This Row],[Tanggal]]="","","Jaringan")</f>
        <v>Jaringan</v>
      </c>
      <c r="O860" s="1"/>
    </row>
    <row r="861" spans="2:15" ht="30" x14ac:dyDescent="0.25">
      <c r="B861" s="4" t="str">
        <f>_xlfn.IFNA(INDEX(Data!$B:$B,MATCH(Table1[[#This Row],[Desa/Kelurahan]],Data!$C:$C,0)),"")</f>
        <v>MOOK MANAAR BULANT</v>
      </c>
      <c r="C861" s="1" t="s">
        <v>217</v>
      </c>
      <c r="D861" s="2" t="s">
        <v>75</v>
      </c>
      <c r="E861" s="2" t="s">
        <v>85</v>
      </c>
      <c r="F861" s="2" t="s">
        <v>312</v>
      </c>
      <c r="G861" s="2" t="s">
        <v>72</v>
      </c>
      <c r="H861" s="2" t="s">
        <v>310</v>
      </c>
      <c r="J861" s="51">
        <v>45635</v>
      </c>
      <c r="K861" s="36">
        <f>IF(Table1[[#This Row],[Tanggal]]="","",YEAR(Table1[[#This Row],[Tanggal]]))</f>
        <v>2024</v>
      </c>
      <c r="L861" s="36">
        <f>IF(Table1[[#This Row],[Tanggal]]="","",YEAR(Table1[[#This Row],[Tanggal]]))</f>
        <v>2024</v>
      </c>
      <c r="M861" s="37" t="str">
        <f>_xlfn.IFNA(INDEX(Data!$D:$D,MATCH(Table1[[#This Row],[Entry Type]],Data!$E:$E,0)),"")</f>
        <v>Lemah</v>
      </c>
      <c r="N861" s="50" t="str">
        <f>IF(Table1[[#This Row],[Tanggal]]="","","Jaringan")</f>
        <v>Jaringan</v>
      </c>
      <c r="O861" s="1"/>
    </row>
    <row r="862" spans="2:15" ht="30" x14ac:dyDescent="0.25">
      <c r="B862" s="4" t="str">
        <f>_xlfn.IFNA(INDEX(Data!$B:$B,MATCH(Table1[[#This Row],[Desa/Kelurahan]],Data!$C:$C,0)),"")</f>
        <v>MOOK MANAAR BULANT</v>
      </c>
      <c r="C862" s="1" t="s">
        <v>225</v>
      </c>
      <c r="D862" s="2" t="s">
        <v>75</v>
      </c>
      <c r="E862" s="2" t="s">
        <v>70</v>
      </c>
      <c r="F862" s="2" t="s">
        <v>312</v>
      </c>
      <c r="G862" s="2" t="s">
        <v>80</v>
      </c>
      <c r="H862" s="2" t="s">
        <v>313</v>
      </c>
      <c r="J862" s="51">
        <v>45635</v>
      </c>
      <c r="K862" s="36">
        <f>IF(Table1[[#This Row],[Tanggal]]="","",YEAR(Table1[[#This Row],[Tanggal]]))</f>
        <v>2024</v>
      </c>
      <c r="L862" s="36">
        <f>IF(Table1[[#This Row],[Tanggal]]="","",YEAR(Table1[[#This Row],[Tanggal]]))</f>
        <v>2024</v>
      </c>
      <c r="M862" s="37" t="str">
        <f>_xlfn.IFNA(INDEX(Data!$D:$D,MATCH(Table1[[#This Row],[Entry Type]],Data!$E:$E,0)),"")</f>
        <v>Coverage</v>
      </c>
      <c r="N862" s="50" t="str">
        <f>IF(Table1[[#This Row],[Tanggal]]="","","Jaringan")</f>
        <v>Jaringan</v>
      </c>
      <c r="O862" s="1"/>
    </row>
    <row r="863" spans="2:15" ht="30" x14ac:dyDescent="0.25">
      <c r="B863" s="4" t="str">
        <f>_xlfn.IFNA(INDEX(Data!$B:$B,MATCH(Table1[[#This Row],[Desa/Kelurahan]],Data!$C:$C,0)),"")</f>
        <v>MOOK MANAAR BULANT</v>
      </c>
      <c r="C863" s="1" t="s">
        <v>221</v>
      </c>
      <c r="D863" s="2" t="s">
        <v>75</v>
      </c>
      <c r="E863" s="2" t="s">
        <v>85</v>
      </c>
      <c r="F863" s="2" t="s">
        <v>312</v>
      </c>
      <c r="G863" s="2" t="s">
        <v>80</v>
      </c>
      <c r="H863" s="2" t="s">
        <v>313</v>
      </c>
      <c r="J863" s="51">
        <v>45635</v>
      </c>
      <c r="K863" s="36">
        <f>IF(Table1[[#This Row],[Tanggal]]="","",YEAR(Table1[[#This Row],[Tanggal]]))</f>
        <v>2024</v>
      </c>
      <c r="L863" s="36">
        <f>IF(Table1[[#This Row],[Tanggal]]="","",YEAR(Table1[[#This Row],[Tanggal]]))</f>
        <v>2024</v>
      </c>
      <c r="M863" s="37" t="str">
        <f>_xlfn.IFNA(INDEX(Data!$D:$D,MATCH(Table1[[#This Row],[Entry Type]],Data!$E:$E,0)),"")</f>
        <v>Lemah</v>
      </c>
      <c r="N863" s="50" t="str">
        <f>IF(Table1[[#This Row],[Tanggal]]="","","Jaringan")</f>
        <v>Jaringan</v>
      </c>
      <c r="O863" s="1"/>
    </row>
    <row r="864" spans="2:15" ht="30" x14ac:dyDescent="0.25">
      <c r="B864" s="4" t="str">
        <f>_xlfn.IFNA(INDEX(Data!$B:$B,MATCH(Table1[[#This Row],[Desa/Kelurahan]],Data!$C:$C,0)),"")</f>
        <v>MOOK MANAAR BULANT</v>
      </c>
      <c r="C864" s="1" t="s">
        <v>216</v>
      </c>
      <c r="D864" s="2" t="s">
        <v>75</v>
      </c>
      <c r="E864" s="2" t="s">
        <v>85</v>
      </c>
      <c r="F864" s="2" t="s">
        <v>86</v>
      </c>
      <c r="G864" s="2" t="s">
        <v>80</v>
      </c>
      <c r="H864" s="2" t="s">
        <v>313</v>
      </c>
      <c r="J864" s="51">
        <v>45635</v>
      </c>
      <c r="K864" s="36">
        <f>IF(Table1[[#This Row],[Tanggal]]="","",YEAR(Table1[[#This Row],[Tanggal]]))</f>
        <v>2024</v>
      </c>
      <c r="L864" s="36">
        <f>IF(Table1[[#This Row],[Tanggal]]="","",YEAR(Table1[[#This Row],[Tanggal]]))</f>
        <v>2024</v>
      </c>
      <c r="M864" s="37" t="str">
        <f>_xlfn.IFNA(INDEX(Data!$D:$D,MATCH(Table1[[#This Row],[Entry Type]],Data!$E:$E,0)),"")</f>
        <v>Lemah</v>
      </c>
      <c r="N864" s="50" t="str">
        <f>IF(Table1[[#This Row],[Tanggal]]="","","Jaringan")</f>
        <v>Jaringan</v>
      </c>
      <c r="O864" s="1"/>
    </row>
    <row r="865" spans="2:15" ht="30" x14ac:dyDescent="0.25">
      <c r="B865" s="4" t="str">
        <f>_xlfn.IFNA(INDEX(Data!$B:$B,MATCH(Table1[[#This Row],[Desa/Kelurahan]],Data!$C:$C,0)),"")</f>
        <v>MOOK MANAAR BULANT</v>
      </c>
      <c r="C865" s="1" t="s">
        <v>214</v>
      </c>
      <c r="D865" s="2" t="s">
        <v>75</v>
      </c>
      <c r="E865" s="2" t="s">
        <v>70</v>
      </c>
      <c r="F865" s="2"/>
      <c r="G865" s="2" t="s">
        <v>80</v>
      </c>
      <c r="H865" s="2" t="s">
        <v>313</v>
      </c>
      <c r="J865" s="51">
        <v>45635</v>
      </c>
      <c r="K865" s="36">
        <f>IF(Table1[[#This Row],[Tanggal]]="","",YEAR(Table1[[#This Row],[Tanggal]]))</f>
        <v>2024</v>
      </c>
      <c r="L865" s="36">
        <f>IF(Table1[[#This Row],[Tanggal]]="","",YEAR(Table1[[#This Row],[Tanggal]]))</f>
        <v>2024</v>
      </c>
      <c r="M865" s="37" t="str">
        <f>_xlfn.IFNA(INDEX(Data!$D:$D,MATCH(Table1[[#This Row],[Entry Type]],Data!$E:$E,0)),"")</f>
        <v>Coverage</v>
      </c>
      <c r="N865" s="50" t="str">
        <f>IF(Table1[[#This Row],[Tanggal]]="","","Jaringan")</f>
        <v>Jaringan</v>
      </c>
      <c r="O865" s="1"/>
    </row>
    <row r="866" spans="2:15" ht="30" x14ac:dyDescent="0.25">
      <c r="B866" s="4" t="str">
        <f>_xlfn.IFNA(INDEX(Data!$B:$B,MATCH(Table1[[#This Row],[Desa/Kelurahan]],Data!$C:$C,0)),"")</f>
        <v>MOOK MANAAR BULANT</v>
      </c>
      <c r="C866" s="1" t="s">
        <v>220</v>
      </c>
      <c r="D866" s="2" t="s">
        <v>75</v>
      </c>
      <c r="E866" s="2" t="s">
        <v>85</v>
      </c>
      <c r="F866" s="2" t="s">
        <v>312</v>
      </c>
      <c r="G866" s="2" t="s">
        <v>80</v>
      </c>
      <c r="H866" s="2" t="s">
        <v>313</v>
      </c>
      <c r="J866" s="51">
        <v>45635</v>
      </c>
      <c r="K866" s="36">
        <f>IF(Table1[[#This Row],[Tanggal]]="","",YEAR(Table1[[#This Row],[Tanggal]]))</f>
        <v>2024</v>
      </c>
      <c r="L866" s="36">
        <f>IF(Table1[[#This Row],[Tanggal]]="","",YEAR(Table1[[#This Row],[Tanggal]]))</f>
        <v>2024</v>
      </c>
      <c r="M866" s="37" t="str">
        <f>_xlfn.IFNA(INDEX(Data!$D:$D,MATCH(Table1[[#This Row],[Entry Type]],Data!$E:$E,0)),"")</f>
        <v>Lemah</v>
      </c>
      <c r="N866" s="50" t="str">
        <f>IF(Table1[[#This Row],[Tanggal]]="","","Jaringan")</f>
        <v>Jaringan</v>
      </c>
      <c r="O866" s="1"/>
    </row>
    <row r="867" spans="2:15" ht="30" x14ac:dyDescent="0.25">
      <c r="B867" s="4" t="str">
        <f>_xlfn.IFNA(INDEX(Data!$B:$B,MATCH(Table1[[#This Row],[Desa/Kelurahan]],Data!$C:$C,0)),"")</f>
        <v>MOOK MANAAR BULANT</v>
      </c>
      <c r="C867" s="1" t="s">
        <v>222</v>
      </c>
      <c r="D867" s="2" t="s">
        <v>75</v>
      </c>
      <c r="E867" s="2" t="s">
        <v>70</v>
      </c>
      <c r="F867" s="2"/>
      <c r="G867" s="2" t="s">
        <v>72</v>
      </c>
      <c r="H867" s="2" t="s">
        <v>310</v>
      </c>
      <c r="J867" s="51">
        <v>45495</v>
      </c>
      <c r="K867" s="36">
        <f>IF(Table1[[#This Row],[Tanggal]]="","",YEAR(Table1[[#This Row],[Tanggal]]))</f>
        <v>2024</v>
      </c>
      <c r="L867" s="36">
        <f>IF(Table1[[#This Row],[Tanggal]]="","",YEAR(Table1[[#This Row],[Tanggal]]))</f>
        <v>2024</v>
      </c>
      <c r="M867" s="37" t="str">
        <f>_xlfn.IFNA(INDEX(Data!$D:$D,MATCH(Table1[[#This Row],[Entry Type]],Data!$E:$E,0)),"")</f>
        <v>Coverage</v>
      </c>
      <c r="N867" s="50" t="str">
        <f>IF(Table1[[#This Row],[Tanggal]]="","","Jaringan")</f>
        <v>Jaringan</v>
      </c>
      <c r="O867" s="1"/>
    </row>
    <row r="868" spans="2:15" ht="60" x14ac:dyDescent="0.25">
      <c r="B868" s="4" t="str">
        <f>_xlfn.IFNA(INDEX(Data!$B:$B,MATCH(Table1[[#This Row],[Desa/Kelurahan]],Data!$C:$C,0)),"")</f>
        <v>MOOK MANAAR BULANT</v>
      </c>
      <c r="C868" s="1" t="s">
        <v>213</v>
      </c>
      <c r="D868" s="2" t="s">
        <v>75</v>
      </c>
      <c r="E868" s="2" t="s">
        <v>70</v>
      </c>
      <c r="F868" s="2"/>
      <c r="G868" s="2" t="s">
        <v>72</v>
      </c>
      <c r="H868" s="2" t="s">
        <v>310</v>
      </c>
      <c r="J868" s="51">
        <v>45495</v>
      </c>
      <c r="K868" s="36">
        <f>IF(Table1[[#This Row],[Tanggal]]="","",YEAR(Table1[[#This Row],[Tanggal]]))</f>
        <v>2024</v>
      </c>
      <c r="L868" s="36">
        <f>IF(Table1[[#This Row],[Tanggal]]="","",YEAR(Table1[[#This Row],[Tanggal]]))</f>
        <v>2024</v>
      </c>
      <c r="M868" s="37" t="str">
        <f>_xlfn.IFNA(INDEX(Data!$D:$D,MATCH(Table1[[#This Row],[Entry Type]],Data!$E:$E,0)),"")</f>
        <v>Coverage</v>
      </c>
      <c r="N868" s="50" t="str">
        <f>IF(Table1[[#This Row],[Tanggal]]="","","Jaringan")</f>
        <v>Jaringan</v>
      </c>
      <c r="O868" s="1" t="s">
        <v>321</v>
      </c>
    </row>
    <row r="869" spans="2:15" ht="30" x14ac:dyDescent="0.25">
      <c r="B869" s="4" t="str">
        <f>_xlfn.IFNA(INDEX(Data!$B:$B,MATCH(Table1[[#This Row],[Desa/Kelurahan]],Data!$C:$C,0)),"")</f>
        <v>MOOK MANAAR BULANT</v>
      </c>
      <c r="C869" s="1" t="s">
        <v>212</v>
      </c>
      <c r="D869" s="2" t="s">
        <v>75</v>
      </c>
      <c r="E869" s="2" t="s">
        <v>70</v>
      </c>
      <c r="F869" s="2" t="s">
        <v>312</v>
      </c>
      <c r="G869" s="2" t="s">
        <v>80</v>
      </c>
      <c r="H869" s="2" t="s">
        <v>313</v>
      </c>
      <c r="J869" s="51">
        <v>45635</v>
      </c>
      <c r="K869" s="36">
        <f>IF(Table1[[#This Row],[Tanggal]]="","",YEAR(Table1[[#This Row],[Tanggal]]))</f>
        <v>2024</v>
      </c>
      <c r="L869" s="36">
        <f>IF(Table1[[#This Row],[Tanggal]]="","",YEAR(Table1[[#This Row],[Tanggal]]))</f>
        <v>2024</v>
      </c>
      <c r="M869" s="37" t="str">
        <f>_xlfn.IFNA(INDEX(Data!$D:$D,MATCH(Table1[[#This Row],[Entry Type]],Data!$E:$E,0)),"")</f>
        <v>Coverage</v>
      </c>
      <c r="N869" s="50" t="str">
        <f>IF(Table1[[#This Row],[Tanggal]]="","","Jaringan")</f>
        <v>Jaringan</v>
      </c>
      <c r="O869" s="1"/>
    </row>
    <row r="870" spans="2:15" ht="30" x14ac:dyDescent="0.25">
      <c r="B870" s="4" t="str">
        <f>_xlfn.IFNA(INDEX(Data!$B:$B,MATCH(Table1[[#This Row],[Desa/Kelurahan]],Data!$C:$C,0)),"")</f>
        <v>MOOK MANAAR BULANT</v>
      </c>
      <c r="C870" s="1" t="s">
        <v>211</v>
      </c>
      <c r="D870" s="2" t="s">
        <v>75</v>
      </c>
      <c r="E870" s="2" t="s">
        <v>85</v>
      </c>
      <c r="F870" s="2"/>
      <c r="G870" s="2" t="s">
        <v>72</v>
      </c>
      <c r="H870" s="2" t="s">
        <v>310</v>
      </c>
      <c r="J870" s="51">
        <v>45489</v>
      </c>
      <c r="K870" s="36">
        <f>IF(Table1[[#This Row],[Tanggal]]="","",YEAR(Table1[[#This Row],[Tanggal]]))</f>
        <v>2024</v>
      </c>
      <c r="L870" s="36">
        <f>IF(Table1[[#This Row],[Tanggal]]="","",YEAR(Table1[[#This Row],[Tanggal]]))</f>
        <v>2024</v>
      </c>
      <c r="M870" s="37" t="str">
        <f>_xlfn.IFNA(INDEX(Data!$D:$D,MATCH(Table1[[#This Row],[Entry Type]],Data!$E:$E,0)),"")</f>
        <v>Lemah</v>
      </c>
      <c r="N870" s="50" t="str">
        <f>IF(Table1[[#This Row],[Tanggal]]="","","Jaringan")</f>
        <v>Jaringan</v>
      </c>
      <c r="O870" s="1"/>
    </row>
    <row r="871" spans="2:15" ht="30" x14ac:dyDescent="0.25">
      <c r="B871" s="4" t="str">
        <f>_xlfn.IFNA(INDEX(Data!$B:$B,MATCH(Table1[[#This Row],[Desa/Kelurahan]],Data!$C:$C,0)),"")</f>
        <v>MOOK MANAAR BULANT</v>
      </c>
      <c r="C871" s="1" t="s">
        <v>226</v>
      </c>
      <c r="D871" s="2" t="s">
        <v>75</v>
      </c>
      <c r="E871" s="2" t="s">
        <v>85</v>
      </c>
      <c r="F871" s="2"/>
      <c r="G871" s="2" t="s">
        <v>80</v>
      </c>
      <c r="H871" s="2" t="s">
        <v>313</v>
      </c>
      <c r="J871" s="51">
        <v>45635</v>
      </c>
      <c r="K871" s="36">
        <f>IF(Table1[[#This Row],[Tanggal]]="","",YEAR(Table1[[#This Row],[Tanggal]]))</f>
        <v>2024</v>
      </c>
      <c r="L871" s="36">
        <f>IF(Table1[[#This Row],[Tanggal]]="","",YEAR(Table1[[#This Row],[Tanggal]]))</f>
        <v>2024</v>
      </c>
      <c r="M871" s="37" t="str">
        <f>_xlfn.IFNA(INDEX(Data!$D:$D,MATCH(Table1[[#This Row],[Entry Type]],Data!$E:$E,0)),"")</f>
        <v>Lemah</v>
      </c>
      <c r="N871" s="50" t="str">
        <f>IF(Table1[[#This Row],[Tanggal]]="","","Jaringan")</f>
        <v>Jaringan</v>
      </c>
      <c r="O871" s="1"/>
    </row>
    <row r="872" spans="2:15" ht="30" x14ac:dyDescent="0.25">
      <c r="B872" s="4" t="str">
        <f>_xlfn.IFNA(INDEX(Data!$B:$B,MATCH(Table1[[#This Row],[Desa/Kelurahan]],Data!$C:$C,0)),"")</f>
        <v>MOOK MANAAR BULANT</v>
      </c>
      <c r="C872" s="1" t="s">
        <v>215</v>
      </c>
      <c r="D872" s="2" t="s">
        <v>75</v>
      </c>
      <c r="E872" s="2" t="s">
        <v>70</v>
      </c>
      <c r="F872" s="2"/>
      <c r="G872" s="2" t="s">
        <v>80</v>
      </c>
      <c r="H872" s="2" t="s">
        <v>313</v>
      </c>
      <c r="J872" s="51">
        <v>45635</v>
      </c>
      <c r="K872" s="36">
        <f>IF(Table1[[#This Row],[Tanggal]]="","",YEAR(Table1[[#This Row],[Tanggal]]))</f>
        <v>2024</v>
      </c>
      <c r="L872" s="36">
        <f>IF(Table1[[#This Row],[Tanggal]]="","",YEAR(Table1[[#This Row],[Tanggal]]))</f>
        <v>2024</v>
      </c>
      <c r="M872" s="37" t="str">
        <f>_xlfn.IFNA(INDEX(Data!$D:$D,MATCH(Table1[[#This Row],[Entry Type]],Data!$E:$E,0)),"")</f>
        <v>Coverage</v>
      </c>
      <c r="N872" s="50" t="str">
        <f>IF(Table1[[#This Row],[Tanggal]]="","","Jaringan")</f>
        <v>Jaringan</v>
      </c>
      <c r="O872" s="1"/>
    </row>
    <row r="873" spans="2:15" ht="30" x14ac:dyDescent="0.25">
      <c r="B873" s="4" t="str">
        <f>_xlfn.IFNA(INDEX(Data!$B:$B,MATCH(Table1[[#This Row],[Desa/Kelurahan]],Data!$C:$C,0)),"")</f>
        <v>MOOK MANAAR BULANT</v>
      </c>
      <c r="C873" s="1" t="s">
        <v>218</v>
      </c>
      <c r="D873" s="2" t="s">
        <v>75</v>
      </c>
      <c r="E873" s="2" t="s">
        <v>85</v>
      </c>
      <c r="F873" s="2"/>
      <c r="G873" s="2" t="s">
        <v>80</v>
      </c>
      <c r="H873" s="2" t="s">
        <v>313</v>
      </c>
      <c r="J873" s="51">
        <v>45635</v>
      </c>
      <c r="K873" s="36">
        <f>IF(Table1[[#This Row],[Tanggal]]="","",YEAR(Table1[[#This Row],[Tanggal]]))</f>
        <v>2024</v>
      </c>
      <c r="L873" s="36">
        <f>IF(Table1[[#This Row],[Tanggal]]="","",YEAR(Table1[[#This Row],[Tanggal]]))</f>
        <v>2024</v>
      </c>
      <c r="M873" s="37" t="str">
        <f>_xlfn.IFNA(INDEX(Data!$D:$D,MATCH(Table1[[#This Row],[Entry Type]],Data!$E:$E,0)),"")</f>
        <v>Lemah</v>
      </c>
      <c r="N873" s="50" t="str">
        <f>IF(Table1[[#This Row],[Tanggal]]="","","Jaringan")</f>
        <v>Jaringan</v>
      </c>
      <c r="O873" s="1"/>
    </row>
    <row r="874" spans="2:15" ht="30" x14ac:dyDescent="0.25">
      <c r="B874" s="4" t="str">
        <f>_xlfn.IFNA(INDEX(Data!$B:$B,MATCH(Table1[[#This Row],[Desa/Kelurahan]],Data!$C:$C,0)),"")</f>
        <v>MOOK MANAAR BULANT</v>
      </c>
      <c r="C874" s="1" t="s">
        <v>219</v>
      </c>
      <c r="D874" s="2" t="s">
        <v>75</v>
      </c>
      <c r="E874" s="2" t="s">
        <v>85</v>
      </c>
      <c r="F874" s="2" t="s">
        <v>312</v>
      </c>
      <c r="G874" s="2" t="s">
        <v>80</v>
      </c>
      <c r="H874" s="2" t="s">
        <v>313</v>
      </c>
      <c r="J874" s="51">
        <v>45635</v>
      </c>
      <c r="K874" s="36">
        <f>IF(Table1[[#This Row],[Tanggal]]="","",YEAR(Table1[[#This Row],[Tanggal]]))</f>
        <v>2024</v>
      </c>
      <c r="L874" s="36">
        <f>IF(Table1[[#This Row],[Tanggal]]="","",YEAR(Table1[[#This Row],[Tanggal]]))</f>
        <v>2024</v>
      </c>
      <c r="M874" s="37" t="str">
        <f>_xlfn.IFNA(INDEX(Data!$D:$D,MATCH(Table1[[#This Row],[Entry Type]],Data!$E:$E,0)),"")</f>
        <v>Lemah</v>
      </c>
      <c r="N874" s="50" t="str">
        <f>IF(Table1[[#This Row],[Tanggal]]="","","Jaringan")</f>
        <v>Jaringan</v>
      </c>
      <c r="O874" s="1"/>
    </row>
    <row r="875" spans="2:15" ht="30" x14ac:dyDescent="0.25">
      <c r="B875" s="4" t="str">
        <f>_xlfn.IFNA(INDEX(Data!$B:$B,MATCH(Table1[[#This Row],[Desa/Kelurahan]],Data!$C:$C,0)),"")</f>
        <v>MOOK MANAAR BULANT</v>
      </c>
      <c r="C875" s="1" t="s">
        <v>224</v>
      </c>
      <c r="D875" s="2" t="s">
        <v>75</v>
      </c>
      <c r="E875" s="2" t="s">
        <v>77</v>
      </c>
      <c r="F875" s="2" t="s">
        <v>71</v>
      </c>
      <c r="G875" s="2" t="s">
        <v>80</v>
      </c>
      <c r="H875" s="2" t="s">
        <v>313</v>
      </c>
      <c r="J875" s="51">
        <v>45635</v>
      </c>
      <c r="K875" s="36">
        <f>IF(Table1[[#This Row],[Tanggal]]="","",YEAR(Table1[[#This Row],[Tanggal]]))</f>
        <v>2024</v>
      </c>
      <c r="L875" s="36">
        <f>IF(Table1[[#This Row],[Tanggal]]="","",YEAR(Table1[[#This Row],[Tanggal]]))</f>
        <v>2024</v>
      </c>
      <c r="M875" s="37" t="str">
        <f>_xlfn.IFNA(INDEX(Data!$D:$D,MATCH(Table1[[#This Row],[Entry Type]],Data!$E:$E,0)),"")</f>
        <v>Coverage</v>
      </c>
      <c r="N875" s="50" t="str">
        <f>IF(Table1[[#This Row],[Tanggal]]="","","Jaringan")</f>
        <v>Jaringan</v>
      </c>
      <c r="O875" s="1"/>
    </row>
    <row r="876" spans="2:15" ht="30" x14ac:dyDescent="0.25">
      <c r="B876" s="4" t="str">
        <f>_xlfn.IFNA(INDEX(Data!$B:$B,MATCH(Table1[[#This Row],[Desa/Kelurahan]],Data!$C:$C,0)),"")</f>
        <v>MOOK MANAAR BULANT</v>
      </c>
      <c r="C876" s="1" t="s">
        <v>223</v>
      </c>
      <c r="D876" s="2" t="s">
        <v>92</v>
      </c>
      <c r="E876" s="2" t="s">
        <v>92</v>
      </c>
      <c r="F876" s="2"/>
      <c r="G876" s="2" t="s">
        <v>80</v>
      </c>
      <c r="H876" s="2" t="s">
        <v>313</v>
      </c>
      <c r="J876" s="51">
        <v>45635</v>
      </c>
      <c r="K876" s="36">
        <f>IF(Table1[[#This Row],[Tanggal]]="","",YEAR(Table1[[#This Row],[Tanggal]]))</f>
        <v>2024</v>
      </c>
      <c r="L876" s="36">
        <f>IF(Table1[[#This Row],[Tanggal]]="","",YEAR(Table1[[#This Row],[Tanggal]]))</f>
        <v>2024</v>
      </c>
      <c r="M876" s="37" t="str">
        <f>_xlfn.IFNA(INDEX(Data!$D:$D,MATCH(Table1[[#This Row],[Entry Type]],Data!$E:$E,0)),"")</f>
        <v>Blankspot</v>
      </c>
      <c r="N876" s="50" t="str">
        <f>IF(Table1[[#This Row],[Tanggal]]="","","Jaringan")</f>
        <v>Jaringan</v>
      </c>
      <c r="O876" s="1"/>
    </row>
    <row r="877" spans="2:15" ht="45" x14ac:dyDescent="0.25">
      <c r="B877" s="4" t="str">
        <f>_xlfn.IFNA(INDEX(Data!$B:$B,MATCH(Table1[[#This Row],[Desa/Kelurahan]],Data!$C:$C,0)),"")</f>
        <v>MUARA PAHU</v>
      </c>
      <c r="C877" s="1" t="s">
        <v>236</v>
      </c>
      <c r="D877" s="2" t="s">
        <v>104</v>
      </c>
      <c r="E877" s="2" t="s">
        <v>85</v>
      </c>
      <c r="F877" s="2"/>
      <c r="G877" s="2" t="s">
        <v>72</v>
      </c>
      <c r="H877" s="2" t="s">
        <v>310</v>
      </c>
      <c r="J877" s="51">
        <v>45484</v>
      </c>
      <c r="K877" s="36">
        <f>IF(Table1[[#This Row],[Tanggal]]="","",YEAR(Table1[[#This Row],[Tanggal]]))</f>
        <v>2024</v>
      </c>
      <c r="L877" s="36">
        <f>IF(Table1[[#This Row],[Tanggal]]="","",YEAR(Table1[[#This Row],[Tanggal]]))</f>
        <v>2024</v>
      </c>
      <c r="M877" s="37" t="str">
        <f>_xlfn.IFNA(INDEX(Data!$D:$D,MATCH(Table1[[#This Row],[Entry Type]],Data!$E:$E,0)),"")</f>
        <v>Lemah</v>
      </c>
      <c r="N877" s="50" t="str">
        <f>IF(Table1[[#This Row],[Tanggal]]="","","Jaringan")</f>
        <v>Jaringan</v>
      </c>
      <c r="O877" s="2" t="s">
        <v>322</v>
      </c>
    </row>
    <row r="878" spans="2:15" ht="30" x14ac:dyDescent="0.25">
      <c r="B878" s="4" t="str">
        <f>_xlfn.IFNA(INDEX(Data!$B:$B,MATCH(Table1[[#This Row],[Desa/Kelurahan]],Data!$C:$C,0)),"")</f>
        <v>MUARA PAHU</v>
      </c>
      <c r="C878" s="1" t="s">
        <v>243</v>
      </c>
      <c r="D878" s="2" t="s">
        <v>75</v>
      </c>
      <c r="E878" s="2" t="s">
        <v>85</v>
      </c>
      <c r="F878" s="2"/>
      <c r="G878" s="2" t="s">
        <v>80</v>
      </c>
      <c r="H878" s="2" t="s">
        <v>313</v>
      </c>
      <c r="J878" s="51">
        <v>45635</v>
      </c>
      <c r="K878" s="36">
        <f>IF(Table1[[#This Row],[Tanggal]]="","",YEAR(Table1[[#This Row],[Tanggal]]))</f>
        <v>2024</v>
      </c>
      <c r="L878" s="36">
        <f>IF(Table1[[#This Row],[Tanggal]]="","",YEAR(Table1[[#This Row],[Tanggal]]))</f>
        <v>2024</v>
      </c>
      <c r="M878" s="37" t="str">
        <f>_xlfn.IFNA(INDEX(Data!$D:$D,MATCH(Table1[[#This Row],[Entry Type]],Data!$E:$E,0)),"")</f>
        <v>Lemah</v>
      </c>
      <c r="N878" s="50" t="str">
        <f>IF(Table1[[#This Row],[Tanggal]]="","","Jaringan")</f>
        <v>Jaringan</v>
      </c>
      <c r="O878" s="1"/>
    </row>
    <row r="879" spans="2:15" ht="30" x14ac:dyDescent="0.25">
      <c r="B879" s="4" t="str">
        <f>_xlfn.IFNA(INDEX(Data!$B:$B,MATCH(Table1[[#This Row],[Desa/Kelurahan]],Data!$C:$C,0)),"")</f>
        <v>MUARA PAHU</v>
      </c>
      <c r="C879" s="1" t="s">
        <v>245</v>
      </c>
      <c r="D879" s="2" t="s">
        <v>112</v>
      </c>
      <c r="E879" s="2" t="s">
        <v>70</v>
      </c>
      <c r="F879" s="2"/>
      <c r="G879" s="2" t="s">
        <v>72</v>
      </c>
      <c r="H879" s="2" t="s">
        <v>310</v>
      </c>
      <c r="J879" s="51">
        <v>45489</v>
      </c>
      <c r="K879" s="36">
        <f>IF(Table1[[#This Row],[Tanggal]]="","",YEAR(Table1[[#This Row],[Tanggal]]))</f>
        <v>2024</v>
      </c>
      <c r="L879" s="36">
        <f>IF(Table1[[#This Row],[Tanggal]]="","",YEAR(Table1[[#This Row],[Tanggal]]))</f>
        <v>2024</v>
      </c>
      <c r="M879" s="37" t="str">
        <f>_xlfn.IFNA(INDEX(Data!$D:$D,MATCH(Table1[[#This Row],[Entry Type]],Data!$E:$E,0)),"")</f>
        <v>Coverage</v>
      </c>
      <c r="N879" s="50" t="str">
        <f>IF(Table1[[#This Row],[Tanggal]]="","","Jaringan")</f>
        <v>Jaringan</v>
      </c>
      <c r="O879" s="1"/>
    </row>
    <row r="880" spans="2:15" ht="30" x14ac:dyDescent="0.25">
      <c r="B880" s="4" t="str">
        <f>_xlfn.IFNA(INDEX(Data!$B:$B,MATCH(Table1[[#This Row],[Desa/Kelurahan]],Data!$C:$C,0)),"")</f>
        <v>MUARA PAHU</v>
      </c>
      <c r="C880" s="1" t="s">
        <v>244</v>
      </c>
      <c r="D880" s="2" t="s">
        <v>75</v>
      </c>
      <c r="E880" s="2" t="s">
        <v>85</v>
      </c>
      <c r="F880" s="2" t="s">
        <v>312</v>
      </c>
      <c r="G880" s="2" t="s">
        <v>80</v>
      </c>
      <c r="H880" s="2" t="s">
        <v>313</v>
      </c>
      <c r="J880" s="51">
        <v>45635</v>
      </c>
      <c r="K880" s="36">
        <f>IF(Table1[[#This Row],[Tanggal]]="","",YEAR(Table1[[#This Row],[Tanggal]]))</f>
        <v>2024</v>
      </c>
      <c r="L880" s="36">
        <f>IF(Table1[[#This Row],[Tanggal]]="","",YEAR(Table1[[#This Row],[Tanggal]]))</f>
        <v>2024</v>
      </c>
      <c r="M880" s="37" t="str">
        <f>_xlfn.IFNA(INDEX(Data!$D:$D,MATCH(Table1[[#This Row],[Entry Type]],Data!$E:$E,0)),"")</f>
        <v>Lemah</v>
      </c>
      <c r="N880" s="50" t="str">
        <f>IF(Table1[[#This Row],[Tanggal]]="","","Jaringan")</f>
        <v>Jaringan</v>
      </c>
      <c r="O880" s="1"/>
    </row>
    <row r="881" spans="2:15" ht="30" x14ac:dyDescent="0.25">
      <c r="B881" s="4" t="str">
        <f>_xlfn.IFNA(INDEX(Data!$B:$B,MATCH(Table1[[#This Row],[Desa/Kelurahan]],Data!$C:$C,0)),"")</f>
        <v>MUARA PAHU</v>
      </c>
      <c r="C881" s="1" t="s">
        <v>242</v>
      </c>
      <c r="D881" s="2" t="s">
        <v>75</v>
      </c>
      <c r="E881" s="2" t="s">
        <v>70</v>
      </c>
      <c r="F881" s="2" t="s">
        <v>71</v>
      </c>
      <c r="G881" s="2" t="s">
        <v>80</v>
      </c>
      <c r="H881" s="2" t="s">
        <v>313</v>
      </c>
      <c r="J881" s="51">
        <v>45635</v>
      </c>
      <c r="K881" s="36">
        <f>IF(Table1[[#This Row],[Tanggal]]="","",YEAR(Table1[[#This Row],[Tanggal]]))</f>
        <v>2024</v>
      </c>
      <c r="L881" s="36">
        <f>IF(Table1[[#This Row],[Tanggal]]="","",YEAR(Table1[[#This Row],[Tanggal]]))</f>
        <v>2024</v>
      </c>
      <c r="M881" s="37" t="str">
        <f>_xlfn.IFNA(INDEX(Data!$D:$D,MATCH(Table1[[#This Row],[Entry Type]],Data!$E:$E,0)),"")</f>
        <v>Coverage</v>
      </c>
      <c r="N881" s="50" t="str">
        <f>IF(Table1[[#This Row],[Tanggal]]="","","Jaringan")</f>
        <v>Jaringan</v>
      </c>
      <c r="O881" s="1"/>
    </row>
    <row r="882" spans="2:15" ht="30" x14ac:dyDescent="0.25">
      <c r="B882" s="4" t="str">
        <f>_xlfn.IFNA(INDEX(Data!$B:$B,MATCH(Table1[[#This Row],[Desa/Kelurahan]],Data!$C:$C,0)),"")</f>
        <v>MUARA PAHU</v>
      </c>
      <c r="C882" s="1" t="s">
        <v>241</v>
      </c>
      <c r="D882" s="2" t="s">
        <v>106</v>
      </c>
      <c r="E882" s="2" t="s">
        <v>70</v>
      </c>
      <c r="F882" s="2"/>
      <c r="G882" s="2" t="s">
        <v>72</v>
      </c>
      <c r="H882" s="2" t="s">
        <v>310</v>
      </c>
      <c r="J882" s="51">
        <v>45484</v>
      </c>
      <c r="K882" s="36">
        <f>IF(Table1[[#This Row],[Tanggal]]="","",YEAR(Table1[[#This Row],[Tanggal]]))</f>
        <v>2024</v>
      </c>
      <c r="L882" s="36">
        <f>IF(Table1[[#This Row],[Tanggal]]="","",YEAR(Table1[[#This Row],[Tanggal]]))</f>
        <v>2024</v>
      </c>
      <c r="M882" s="37" t="str">
        <f>_xlfn.IFNA(INDEX(Data!$D:$D,MATCH(Table1[[#This Row],[Entry Type]],Data!$E:$E,0)),"")</f>
        <v>Coverage</v>
      </c>
      <c r="N882" s="50" t="str">
        <f>IF(Table1[[#This Row],[Tanggal]]="","","Jaringan")</f>
        <v>Jaringan</v>
      </c>
      <c r="O882" s="1"/>
    </row>
    <row r="883" spans="2:15" ht="30" x14ac:dyDescent="0.25">
      <c r="B883" s="4" t="str">
        <f>_xlfn.IFNA(INDEX(Data!$B:$B,MATCH(Table1[[#This Row],[Desa/Kelurahan]],Data!$C:$C,0)),"")</f>
        <v>MUARA PAHU</v>
      </c>
      <c r="C883" s="1" t="s">
        <v>239</v>
      </c>
      <c r="D883" s="2" t="s">
        <v>75</v>
      </c>
      <c r="E883" s="2" t="s">
        <v>85</v>
      </c>
      <c r="F883" s="2" t="s">
        <v>71</v>
      </c>
      <c r="G883" s="2" t="s">
        <v>80</v>
      </c>
      <c r="H883" s="2" t="s">
        <v>313</v>
      </c>
      <c r="J883" s="51">
        <v>45635</v>
      </c>
      <c r="K883" s="36">
        <f>IF(Table1[[#This Row],[Tanggal]]="","",YEAR(Table1[[#This Row],[Tanggal]]))</f>
        <v>2024</v>
      </c>
      <c r="L883" s="36">
        <f>IF(Table1[[#This Row],[Tanggal]]="","",YEAR(Table1[[#This Row],[Tanggal]]))</f>
        <v>2024</v>
      </c>
      <c r="M883" s="37" t="str">
        <f>_xlfn.IFNA(INDEX(Data!$D:$D,MATCH(Table1[[#This Row],[Entry Type]],Data!$E:$E,0)),"")</f>
        <v>Lemah</v>
      </c>
      <c r="N883" s="50" t="str">
        <f>IF(Table1[[#This Row],[Tanggal]]="","","Jaringan")</f>
        <v>Jaringan</v>
      </c>
      <c r="O883" s="1"/>
    </row>
    <row r="884" spans="2:15" ht="30" x14ac:dyDescent="0.25">
      <c r="B884" s="4" t="str">
        <f>_xlfn.IFNA(INDEX(Data!$B:$B,MATCH(Table1[[#This Row],[Desa/Kelurahan]],Data!$C:$C,0)),"")</f>
        <v>MUARA PAHU</v>
      </c>
      <c r="C884" s="1" t="s">
        <v>240</v>
      </c>
      <c r="D884" s="2" t="s">
        <v>75</v>
      </c>
      <c r="E884" s="2" t="s">
        <v>70</v>
      </c>
      <c r="F884" s="2"/>
      <c r="G884" s="2" t="s">
        <v>80</v>
      </c>
      <c r="H884" s="2" t="s">
        <v>313</v>
      </c>
      <c r="J884" s="51">
        <v>45635</v>
      </c>
      <c r="K884" s="36">
        <f>IF(Table1[[#This Row],[Tanggal]]="","",YEAR(Table1[[#This Row],[Tanggal]]))</f>
        <v>2024</v>
      </c>
      <c r="L884" s="36">
        <f>IF(Table1[[#This Row],[Tanggal]]="","",YEAR(Table1[[#This Row],[Tanggal]]))</f>
        <v>2024</v>
      </c>
      <c r="M884" s="37" t="str">
        <f>_xlfn.IFNA(INDEX(Data!$D:$D,MATCH(Table1[[#This Row],[Entry Type]],Data!$E:$E,0)),"")</f>
        <v>Coverage</v>
      </c>
      <c r="N884" s="50" t="str">
        <f>IF(Table1[[#This Row],[Tanggal]]="","","Jaringan")</f>
        <v>Jaringan</v>
      </c>
      <c r="O884" s="1"/>
    </row>
    <row r="885" spans="2:15" ht="30" x14ac:dyDescent="0.25">
      <c r="B885" s="4" t="str">
        <f>_xlfn.IFNA(INDEX(Data!$B:$B,MATCH(Table1[[#This Row],[Desa/Kelurahan]],Data!$C:$C,0)),"")</f>
        <v>MUARA PAHU</v>
      </c>
      <c r="C885" s="1" t="s">
        <v>238</v>
      </c>
      <c r="D885" s="2" t="s">
        <v>75</v>
      </c>
      <c r="E885" s="2" t="s">
        <v>70</v>
      </c>
      <c r="F885" s="2"/>
      <c r="G885" s="2" t="s">
        <v>80</v>
      </c>
      <c r="H885" s="2" t="s">
        <v>313</v>
      </c>
      <c r="J885" s="51">
        <v>45635</v>
      </c>
      <c r="K885" s="36">
        <f>IF(Table1[[#This Row],[Tanggal]]="","",YEAR(Table1[[#This Row],[Tanggal]]))</f>
        <v>2024</v>
      </c>
      <c r="L885" s="36">
        <f>IF(Table1[[#This Row],[Tanggal]]="","",YEAR(Table1[[#This Row],[Tanggal]]))</f>
        <v>2024</v>
      </c>
      <c r="M885" s="37" t="str">
        <f>_xlfn.IFNA(INDEX(Data!$D:$D,MATCH(Table1[[#This Row],[Entry Type]],Data!$E:$E,0)),"")</f>
        <v>Coverage</v>
      </c>
      <c r="N885" s="50" t="str">
        <f>IF(Table1[[#This Row],[Tanggal]]="","","Jaringan")</f>
        <v>Jaringan</v>
      </c>
      <c r="O885" s="1"/>
    </row>
    <row r="886" spans="2:15" ht="30" x14ac:dyDescent="0.25">
      <c r="B886" s="4" t="str">
        <f>_xlfn.IFNA(INDEX(Data!$B:$B,MATCH(Table1[[#This Row],[Desa/Kelurahan]],Data!$C:$C,0)),"")</f>
        <v>MUARA PAHU</v>
      </c>
      <c r="C886" s="1" t="s">
        <v>234</v>
      </c>
      <c r="D886" s="2" t="s">
        <v>75</v>
      </c>
      <c r="E886" s="2" t="s">
        <v>85</v>
      </c>
      <c r="F886" s="2"/>
      <c r="G886" s="2" t="s">
        <v>80</v>
      </c>
      <c r="H886" s="2" t="s">
        <v>313</v>
      </c>
      <c r="J886" s="51">
        <v>45635</v>
      </c>
      <c r="K886" s="36">
        <f>IF(Table1[[#This Row],[Tanggal]]="","",YEAR(Table1[[#This Row],[Tanggal]]))</f>
        <v>2024</v>
      </c>
      <c r="L886" s="36">
        <f>IF(Table1[[#This Row],[Tanggal]]="","",YEAR(Table1[[#This Row],[Tanggal]]))</f>
        <v>2024</v>
      </c>
      <c r="M886" s="37" t="str">
        <f>_xlfn.IFNA(INDEX(Data!$D:$D,MATCH(Table1[[#This Row],[Entry Type]],Data!$E:$E,0)),"")</f>
        <v>Lemah</v>
      </c>
      <c r="N886" s="50" t="str">
        <f>IF(Table1[[#This Row],[Tanggal]]="","","Jaringan")</f>
        <v>Jaringan</v>
      </c>
      <c r="O886" s="1"/>
    </row>
    <row r="887" spans="2:15" ht="30" x14ac:dyDescent="0.25">
      <c r="B887" s="4" t="str">
        <f>_xlfn.IFNA(INDEX(Data!$B:$B,MATCH(Table1[[#This Row],[Desa/Kelurahan]],Data!$C:$C,0)),"")</f>
        <v>MUARA PAHU</v>
      </c>
      <c r="C887" s="1" t="s">
        <v>237</v>
      </c>
      <c r="D887" s="2" t="s">
        <v>75</v>
      </c>
      <c r="E887" s="2" t="s">
        <v>70</v>
      </c>
      <c r="F887" s="2"/>
      <c r="G887" s="2" t="s">
        <v>80</v>
      </c>
      <c r="H887" s="2" t="s">
        <v>313</v>
      </c>
      <c r="J887" s="51">
        <v>45635</v>
      </c>
      <c r="K887" s="36">
        <f>IF(Table1[[#This Row],[Tanggal]]="","",YEAR(Table1[[#This Row],[Tanggal]]))</f>
        <v>2024</v>
      </c>
      <c r="L887" s="36">
        <f>IF(Table1[[#This Row],[Tanggal]]="","",YEAR(Table1[[#This Row],[Tanggal]]))</f>
        <v>2024</v>
      </c>
      <c r="M887" s="37" t="str">
        <f>_xlfn.IFNA(INDEX(Data!$D:$D,MATCH(Table1[[#This Row],[Entry Type]],Data!$E:$E,0)),"")</f>
        <v>Coverage</v>
      </c>
      <c r="N887" s="50" t="str">
        <f>IF(Table1[[#This Row],[Tanggal]]="","","Jaringan")</f>
        <v>Jaringan</v>
      </c>
      <c r="O887" s="1"/>
    </row>
    <row r="888" spans="2:15" x14ac:dyDescent="0.25">
      <c r="B888" s="4" t="str">
        <f>_xlfn.IFNA(INDEX(Data!$B:$B,MATCH(Table1[[#This Row],[Desa/Kelurahan]],Data!$C:$C,0)),"")</f>
        <v>MUARA PAHU</v>
      </c>
      <c r="C888" s="1" t="s">
        <v>235</v>
      </c>
      <c r="D888" s="2" t="s">
        <v>104</v>
      </c>
      <c r="E888" s="2" t="s">
        <v>70</v>
      </c>
      <c r="F888" s="2" t="s">
        <v>93</v>
      </c>
      <c r="G888" s="2" t="s">
        <v>72</v>
      </c>
      <c r="H888" s="2" t="s">
        <v>310</v>
      </c>
      <c r="J888" s="51">
        <v>45519</v>
      </c>
      <c r="K888" s="36">
        <f>IF(Table1[[#This Row],[Tanggal]]="","",YEAR(Table1[[#This Row],[Tanggal]]))</f>
        <v>2024</v>
      </c>
      <c r="L888" s="36">
        <f>IF(Table1[[#This Row],[Tanggal]]="","",YEAR(Table1[[#This Row],[Tanggal]]))</f>
        <v>2024</v>
      </c>
      <c r="M888" s="37" t="str">
        <f>_xlfn.IFNA(INDEX(Data!$D:$D,MATCH(Table1[[#This Row],[Entry Type]],Data!$E:$E,0)),"")</f>
        <v>Coverage</v>
      </c>
      <c r="N888" s="50" t="str">
        <f>IF(Table1[[#This Row],[Tanggal]]="","","Jaringan")</f>
        <v>Jaringan</v>
      </c>
      <c r="O888" s="1"/>
    </row>
    <row r="889" spans="2:15" ht="30" x14ac:dyDescent="0.25">
      <c r="B889" s="4" t="str">
        <f>_xlfn.IFNA(INDEX(Data!$B:$B,MATCH(Table1[[#This Row],[Desa/Kelurahan]],Data!$C:$C,0)),"")</f>
        <v>PENYINGGAHAN</v>
      </c>
      <c r="C889" s="1" t="s">
        <v>258</v>
      </c>
      <c r="D889" s="2" t="s">
        <v>75</v>
      </c>
      <c r="E889" s="2" t="s">
        <v>85</v>
      </c>
      <c r="F889" s="2"/>
      <c r="G889" s="2" t="s">
        <v>80</v>
      </c>
      <c r="H889" s="2" t="s">
        <v>313</v>
      </c>
      <c r="J889" s="51">
        <v>45635</v>
      </c>
      <c r="K889" s="36">
        <f>IF(Table1[[#This Row],[Tanggal]]="","",YEAR(Table1[[#This Row],[Tanggal]]))</f>
        <v>2024</v>
      </c>
      <c r="L889" s="36">
        <f>IF(Table1[[#This Row],[Tanggal]]="","",YEAR(Table1[[#This Row],[Tanggal]]))</f>
        <v>2024</v>
      </c>
      <c r="M889" s="37" t="str">
        <f>_xlfn.IFNA(INDEX(Data!$D:$D,MATCH(Table1[[#This Row],[Entry Type]],Data!$E:$E,0)),"")</f>
        <v>Lemah</v>
      </c>
      <c r="N889" s="50" t="str">
        <f>IF(Table1[[#This Row],[Tanggal]]="","","Jaringan")</f>
        <v>Jaringan</v>
      </c>
      <c r="O889" s="1"/>
    </row>
    <row r="890" spans="2:15" ht="30" x14ac:dyDescent="0.25">
      <c r="B890" s="4" t="str">
        <f>_xlfn.IFNA(INDEX(Data!$B:$B,MATCH(Table1[[#This Row],[Desa/Kelurahan]],Data!$C:$C,0)),"")</f>
        <v>PENYINGGAHAN</v>
      </c>
      <c r="C890" s="1" t="s">
        <v>260</v>
      </c>
      <c r="D890" s="2" t="s">
        <v>75</v>
      </c>
      <c r="E890" s="2" t="s">
        <v>85</v>
      </c>
      <c r="F890" s="2"/>
      <c r="G890" s="2" t="s">
        <v>80</v>
      </c>
      <c r="H890" s="2" t="s">
        <v>313</v>
      </c>
      <c r="J890" s="51">
        <v>45635</v>
      </c>
      <c r="K890" s="36">
        <f>IF(Table1[[#This Row],[Tanggal]]="","",YEAR(Table1[[#This Row],[Tanggal]]))</f>
        <v>2024</v>
      </c>
      <c r="L890" s="36">
        <f>IF(Table1[[#This Row],[Tanggal]]="","",YEAR(Table1[[#This Row],[Tanggal]]))</f>
        <v>2024</v>
      </c>
      <c r="M890" s="37" t="str">
        <f>_xlfn.IFNA(INDEX(Data!$D:$D,MATCH(Table1[[#This Row],[Entry Type]],Data!$E:$E,0)),"")</f>
        <v>Lemah</v>
      </c>
      <c r="N890" s="50" t="str">
        <f>IF(Table1[[#This Row],[Tanggal]]="","","Jaringan")</f>
        <v>Jaringan</v>
      </c>
      <c r="O890" s="1"/>
    </row>
    <row r="891" spans="2:15" ht="97.5" customHeight="1" x14ac:dyDescent="0.25">
      <c r="B891" s="4" t="str">
        <f>_xlfn.IFNA(INDEX(Data!$B:$B,MATCH(Table1[[#This Row],[Desa/Kelurahan]],Data!$C:$C,0)),"")</f>
        <v>PENYINGGAHAN</v>
      </c>
      <c r="C891" s="1" t="s">
        <v>259</v>
      </c>
      <c r="D891" s="2" t="s">
        <v>75</v>
      </c>
      <c r="E891" s="2" t="s">
        <v>85</v>
      </c>
      <c r="F891" s="2"/>
      <c r="G891" s="2" t="s">
        <v>72</v>
      </c>
      <c r="H891" s="2" t="s">
        <v>310</v>
      </c>
      <c r="J891" s="51">
        <v>45635</v>
      </c>
      <c r="K891" s="36">
        <f>IF(Table1[[#This Row],[Tanggal]]="","",YEAR(Table1[[#This Row],[Tanggal]]))</f>
        <v>2024</v>
      </c>
      <c r="L891" s="36">
        <f>IF(Table1[[#This Row],[Tanggal]]="","",YEAR(Table1[[#This Row],[Tanggal]]))</f>
        <v>2024</v>
      </c>
      <c r="M891" s="37" t="str">
        <f>_xlfn.IFNA(INDEX(Data!$D:$D,MATCH(Table1[[#This Row],[Entry Type]],Data!$E:$E,0)),"")</f>
        <v>Lemah</v>
      </c>
      <c r="N891" s="50" t="str">
        <f>IF(Table1[[#This Row],[Tanggal]]="","","Jaringan")</f>
        <v>Jaringan</v>
      </c>
      <c r="O891" s="2" t="s">
        <v>323</v>
      </c>
    </row>
    <row r="892" spans="2:15" x14ac:dyDescent="0.25">
      <c r="B892" s="4" t="str">
        <f>_xlfn.IFNA(INDEX(Data!$B:$B,MATCH(Table1[[#This Row],[Desa/Kelurahan]],Data!$C:$C,0)),"")</f>
        <v>PENYINGGAHAN</v>
      </c>
      <c r="C892" s="1" t="s">
        <v>256</v>
      </c>
      <c r="D892" s="2" t="s">
        <v>104</v>
      </c>
      <c r="E892" s="2" t="s">
        <v>70</v>
      </c>
      <c r="F892" s="2"/>
      <c r="G892" s="2" t="s">
        <v>72</v>
      </c>
      <c r="H892" s="2" t="s">
        <v>310</v>
      </c>
      <c r="J892" s="51">
        <v>45519</v>
      </c>
      <c r="K892" s="36">
        <f>IF(Table1[[#This Row],[Tanggal]]="","",YEAR(Table1[[#This Row],[Tanggal]]))</f>
        <v>2024</v>
      </c>
      <c r="L892" s="36">
        <f>IF(Table1[[#This Row],[Tanggal]]="","",YEAR(Table1[[#This Row],[Tanggal]]))</f>
        <v>2024</v>
      </c>
      <c r="M892" s="37" t="str">
        <f>_xlfn.IFNA(INDEX(Data!$D:$D,MATCH(Table1[[#This Row],[Entry Type]],Data!$E:$E,0)),"")</f>
        <v>Coverage</v>
      </c>
      <c r="N892" s="50" t="str">
        <f>IF(Table1[[#This Row],[Tanggal]]="","","Jaringan")</f>
        <v>Jaringan</v>
      </c>
      <c r="O892" s="1"/>
    </row>
    <row r="893" spans="2:15" ht="30" x14ac:dyDescent="0.25">
      <c r="B893" s="4" t="str">
        <f>_xlfn.IFNA(INDEX(Data!$B:$B,MATCH(Table1[[#This Row],[Desa/Kelurahan]],Data!$C:$C,0)),"")</f>
        <v>PENYINGGAHAN</v>
      </c>
      <c r="C893" s="1" t="s">
        <v>257</v>
      </c>
      <c r="D893" s="2" t="s">
        <v>75</v>
      </c>
      <c r="E893" s="2" t="s">
        <v>70</v>
      </c>
      <c r="F893" s="2"/>
      <c r="G893" s="2" t="s">
        <v>80</v>
      </c>
      <c r="H893" s="2" t="s">
        <v>313</v>
      </c>
      <c r="J893" s="51">
        <v>45635</v>
      </c>
      <c r="K893" s="36">
        <f>IF(Table1[[#This Row],[Tanggal]]="","",YEAR(Table1[[#This Row],[Tanggal]]))</f>
        <v>2024</v>
      </c>
      <c r="L893" s="36">
        <f>IF(Table1[[#This Row],[Tanggal]]="","",YEAR(Table1[[#This Row],[Tanggal]]))</f>
        <v>2024</v>
      </c>
      <c r="M893" s="37" t="str">
        <f>_xlfn.IFNA(INDEX(Data!$D:$D,MATCH(Table1[[#This Row],[Entry Type]],Data!$E:$E,0)),"")</f>
        <v>Coverage</v>
      </c>
      <c r="N893" s="50" t="str">
        <f>IF(Table1[[#This Row],[Tanggal]]="","","Jaringan")</f>
        <v>Jaringan</v>
      </c>
      <c r="O893" s="1"/>
    </row>
    <row r="894" spans="2:15" ht="30" x14ac:dyDescent="0.25">
      <c r="B894" s="4" t="str">
        <f>_xlfn.IFNA(INDEX(Data!$B:$B,MATCH(Table1[[#This Row],[Desa/Kelurahan]],Data!$C:$C,0)),"")</f>
        <v>PENYINGGAHAN</v>
      </c>
      <c r="C894" s="1" t="s">
        <v>261</v>
      </c>
      <c r="D894" s="2" t="s">
        <v>75</v>
      </c>
      <c r="E894" s="2" t="s">
        <v>85</v>
      </c>
      <c r="F894" s="2"/>
      <c r="G894" s="2" t="s">
        <v>80</v>
      </c>
      <c r="H894" s="2" t="s">
        <v>313</v>
      </c>
      <c r="J894" s="51">
        <v>45635</v>
      </c>
      <c r="K894" s="36">
        <f>IF(Table1[[#This Row],[Tanggal]]="","",YEAR(Table1[[#This Row],[Tanggal]]))</f>
        <v>2024</v>
      </c>
      <c r="L894" s="36">
        <f>IF(Table1[[#This Row],[Tanggal]]="","",YEAR(Table1[[#This Row],[Tanggal]]))</f>
        <v>2024</v>
      </c>
      <c r="M894" s="37" t="str">
        <f>_xlfn.IFNA(INDEX(Data!$D:$D,MATCH(Table1[[#This Row],[Entry Type]],Data!$E:$E,0)),"")</f>
        <v>Lemah</v>
      </c>
      <c r="N894" s="50" t="str">
        <f>IF(Table1[[#This Row],[Tanggal]]="","","Jaringan")</f>
        <v>Jaringan</v>
      </c>
      <c r="O894" s="1"/>
    </row>
    <row r="895" spans="2:15" x14ac:dyDescent="0.25">
      <c r="B895" s="4" t="str">
        <f>_xlfn.IFNA(INDEX(Data!$B:$B,MATCH(Table1[[#This Row],[Desa/Kelurahan]],Data!$C:$C,0)),"")</f>
        <v>DAMAI</v>
      </c>
      <c r="C895" s="1" t="s">
        <v>157</v>
      </c>
      <c r="D895" s="2" t="s">
        <v>104</v>
      </c>
      <c r="E895" s="2" t="s">
        <v>70</v>
      </c>
      <c r="F895" s="2"/>
      <c r="G895" s="2" t="s">
        <v>72</v>
      </c>
      <c r="H895" s="2" t="s">
        <v>310</v>
      </c>
      <c r="J895" s="51">
        <v>45484</v>
      </c>
      <c r="K895" s="36">
        <f>IF(Table1[[#This Row],[Tanggal]]="","",YEAR(Table1[[#This Row],[Tanggal]]))</f>
        <v>2024</v>
      </c>
      <c r="L895" s="36">
        <f>IF(Table1[[#This Row],[Tanggal]]="","",YEAR(Table1[[#This Row],[Tanggal]]))</f>
        <v>2024</v>
      </c>
      <c r="M895" s="37" t="str">
        <f>_xlfn.IFNA(INDEX(Data!$D:$D,MATCH(Table1[[#This Row],[Entry Type]],Data!$E:$E,0)),"")</f>
        <v>Coverage</v>
      </c>
      <c r="N895" s="50" t="str">
        <f>IF(Table1[[#This Row],[Tanggal]]="","","Jaringan")</f>
        <v>Jaringan</v>
      </c>
      <c r="O895" s="1"/>
    </row>
    <row r="896" spans="2:15" ht="30" x14ac:dyDescent="0.25">
      <c r="B896" s="4" t="str">
        <f>_xlfn.IFNA(INDEX(Data!$B:$B,MATCH(Table1[[#This Row],[Desa/Kelurahan]],Data!$C:$C,0)),"")</f>
        <v>DAMAI</v>
      </c>
      <c r="C896" s="1" t="s">
        <v>165</v>
      </c>
      <c r="D896" s="2" t="s">
        <v>75</v>
      </c>
      <c r="E896" s="2" t="s">
        <v>85</v>
      </c>
      <c r="F896" s="2" t="s">
        <v>312</v>
      </c>
      <c r="G896" s="2" t="s">
        <v>80</v>
      </c>
      <c r="H896" s="2" t="s">
        <v>313</v>
      </c>
      <c r="J896" s="51">
        <v>45635</v>
      </c>
      <c r="K896" s="36">
        <f>IF(Table1[[#This Row],[Tanggal]]="","",YEAR(Table1[[#This Row],[Tanggal]]))</f>
        <v>2024</v>
      </c>
      <c r="L896" s="36">
        <f>IF(Table1[[#This Row],[Tanggal]]="","",YEAR(Table1[[#This Row],[Tanggal]]))</f>
        <v>2024</v>
      </c>
      <c r="M896" s="37" t="str">
        <f>_xlfn.IFNA(INDEX(Data!$D:$D,MATCH(Table1[[#This Row],[Entry Type]],Data!$E:$E,0)),"")</f>
        <v>Lemah</v>
      </c>
      <c r="N896" s="50" t="str">
        <f>IF(Table1[[#This Row],[Tanggal]]="","","Jaringan")</f>
        <v>Jaringan</v>
      </c>
      <c r="O896" s="1"/>
    </row>
    <row r="897" spans="2:15" ht="30" x14ac:dyDescent="0.25">
      <c r="B897" s="4" t="str">
        <f>_xlfn.IFNA(INDEX(Data!$B:$B,MATCH(Table1[[#This Row],[Desa/Kelurahan]],Data!$C:$C,0)),"")</f>
        <v>DAMAI</v>
      </c>
      <c r="C897" s="1" t="s">
        <v>171</v>
      </c>
      <c r="D897" s="2" t="s">
        <v>75</v>
      </c>
      <c r="E897" s="2" t="s">
        <v>70</v>
      </c>
      <c r="F897" s="2" t="s">
        <v>312</v>
      </c>
      <c r="G897" s="2" t="s">
        <v>80</v>
      </c>
      <c r="H897" s="2" t="s">
        <v>313</v>
      </c>
      <c r="J897" s="51">
        <v>45635</v>
      </c>
      <c r="K897" s="36">
        <f>IF(Table1[[#This Row],[Tanggal]]="","",YEAR(Table1[[#This Row],[Tanggal]]))</f>
        <v>2024</v>
      </c>
      <c r="L897" s="36">
        <f>IF(Table1[[#This Row],[Tanggal]]="","",YEAR(Table1[[#This Row],[Tanggal]]))</f>
        <v>2024</v>
      </c>
      <c r="M897" s="37" t="str">
        <f>_xlfn.IFNA(INDEX(Data!$D:$D,MATCH(Table1[[#This Row],[Entry Type]],Data!$E:$E,0)),"")</f>
        <v>Coverage</v>
      </c>
      <c r="N897" s="50" t="str">
        <f>IF(Table1[[#This Row],[Tanggal]]="","","Jaringan")</f>
        <v>Jaringan</v>
      </c>
      <c r="O897" s="1"/>
    </row>
    <row r="898" spans="2:15" ht="30" x14ac:dyDescent="0.25">
      <c r="B898" s="4" t="str">
        <f>_xlfn.IFNA(INDEX(Data!$B:$B,MATCH(Table1[[#This Row],[Desa/Kelurahan]],Data!$C:$C,0)),"")</f>
        <v>DAMAI</v>
      </c>
      <c r="C898" s="1" t="s">
        <v>162</v>
      </c>
      <c r="D898" s="2" t="s">
        <v>106</v>
      </c>
      <c r="E898" s="2" t="s">
        <v>70</v>
      </c>
      <c r="F898" s="2"/>
      <c r="G898" s="2" t="s">
        <v>72</v>
      </c>
      <c r="H898" s="2" t="s">
        <v>310</v>
      </c>
      <c r="J898" s="51">
        <v>45484</v>
      </c>
      <c r="K898" s="36">
        <f>IF(Table1[[#This Row],[Tanggal]]="","",YEAR(Table1[[#This Row],[Tanggal]]))</f>
        <v>2024</v>
      </c>
      <c r="L898" s="36">
        <f>IF(Table1[[#This Row],[Tanggal]]="","",YEAR(Table1[[#This Row],[Tanggal]]))</f>
        <v>2024</v>
      </c>
      <c r="M898" s="37" t="str">
        <f>_xlfn.IFNA(INDEX(Data!$D:$D,MATCH(Table1[[#This Row],[Entry Type]],Data!$E:$E,0)),"")</f>
        <v>Coverage</v>
      </c>
      <c r="N898" s="50" t="str">
        <f>IF(Table1[[#This Row],[Tanggal]]="","","Jaringan")</f>
        <v>Jaringan</v>
      </c>
      <c r="O898" s="1"/>
    </row>
    <row r="899" spans="2:15" ht="30" x14ac:dyDescent="0.25">
      <c r="B899" s="4" t="str">
        <f>_xlfn.IFNA(INDEX(Data!$B:$B,MATCH(Table1[[#This Row],[Desa/Kelurahan]],Data!$C:$C,0)),"")</f>
        <v>DAMAI</v>
      </c>
      <c r="C899" s="1" t="s">
        <v>164</v>
      </c>
      <c r="D899" s="2" t="s">
        <v>75</v>
      </c>
      <c r="E899" s="2" t="s">
        <v>70</v>
      </c>
      <c r="F899" s="2"/>
      <c r="G899" s="2" t="s">
        <v>80</v>
      </c>
      <c r="H899" s="2" t="s">
        <v>313</v>
      </c>
      <c r="J899" s="51">
        <v>45635</v>
      </c>
      <c r="K899" s="36">
        <f>IF(Table1[[#This Row],[Tanggal]]="","",YEAR(Table1[[#This Row],[Tanggal]]))</f>
        <v>2024</v>
      </c>
      <c r="L899" s="36">
        <f>IF(Table1[[#This Row],[Tanggal]]="","",YEAR(Table1[[#This Row],[Tanggal]]))</f>
        <v>2024</v>
      </c>
      <c r="M899" s="37" t="str">
        <f>_xlfn.IFNA(INDEX(Data!$D:$D,MATCH(Table1[[#This Row],[Entry Type]],Data!$E:$E,0)),"")</f>
        <v>Coverage</v>
      </c>
      <c r="N899" s="50" t="str">
        <f>IF(Table1[[#This Row],[Tanggal]]="","","Jaringan")</f>
        <v>Jaringan</v>
      </c>
      <c r="O899" s="1"/>
    </row>
    <row r="900" spans="2:15" x14ac:dyDescent="0.25">
      <c r="B900" s="4" t="str">
        <f>_xlfn.IFNA(INDEX(Data!$B:$B,MATCH(Table1[[#This Row],[Desa/Kelurahan]],Data!$C:$C,0)),"")</f>
        <v>DAMAI</v>
      </c>
      <c r="C900" s="1" t="s">
        <v>170</v>
      </c>
      <c r="D900" s="2" t="s">
        <v>104</v>
      </c>
      <c r="E900" s="2" t="s">
        <v>70</v>
      </c>
      <c r="F900" s="2" t="s">
        <v>93</v>
      </c>
      <c r="G900" s="2" t="s">
        <v>72</v>
      </c>
      <c r="H900" s="2" t="s">
        <v>310</v>
      </c>
      <c r="J900" s="51">
        <v>45462</v>
      </c>
      <c r="K900" s="36">
        <f>IF(Table1[[#This Row],[Tanggal]]="","",YEAR(Table1[[#This Row],[Tanggal]]))</f>
        <v>2024</v>
      </c>
      <c r="L900" s="36">
        <f>IF(Table1[[#This Row],[Tanggal]]="","",YEAR(Table1[[#This Row],[Tanggal]]))</f>
        <v>2024</v>
      </c>
      <c r="M900" s="37" t="str">
        <f>_xlfn.IFNA(INDEX(Data!$D:$D,MATCH(Table1[[#This Row],[Entry Type]],Data!$E:$E,0)),"")</f>
        <v>Coverage</v>
      </c>
      <c r="N900" s="50" t="str">
        <f>IF(Table1[[#This Row],[Tanggal]]="","","Jaringan")</f>
        <v>Jaringan</v>
      </c>
      <c r="O900" s="1"/>
    </row>
    <row r="901" spans="2:15" x14ac:dyDescent="0.25">
      <c r="B901" s="4" t="str">
        <f>_xlfn.IFNA(INDEX(Data!$B:$B,MATCH(Table1[[#This Row],[Desa/Kelurahan]],Data!$C:$C,0)),"")</f>
        <v>DAMAI</v>
      </c>
      <c r="C901" s="1" t="s">
        <v>159</v>
      </c>
      <c r="D901" s="2" t="s">
        <v>104</v>
      </c>
      <c r="E901" s="2" t="s">
        <v>70</v>
      </c>
      <c r="F901" s="2" t="s">
        <v>93</v>
      </c>
      <c r="G901" s="2" t="s">
        <v>72</v>
      </c>
      <c r="H901" s="2" t="s">
        <v>310</v>
      </c>
      <c r="J901" s="51">
        <v>45462</v>
      </c>
      <c r="K901" s="36">
        <f>IF(Table1[[#This Row],[Tanggal]]="","",YEAR(Table1[[#This Row],[Tanggal]]))</f>
        <v>2024</v>
      </c>
      <c r="L901" s="36">
        <f>IF(Table1[[#This Row],[Tanggal]]="","",YEAR(Table1[[#This Row],[Tanggal]]))</f>
        <v>2024</v>
      </c>
      <c r="M901" s="37" t="str">
        <f>_xlfn.IFNA(INDEX(Data!$D:$D,MATCH(Table1[[#This Row],[Entry Type]],Data!$E:$E,0)),"")</f>
        <v>Coverage</v>
      </c>
      <c r="N901" s="50" t="str">
        <f>IF(Table1[[#This Row],[Tanggal]]="","","Jaringan")</f>
        <v>Jaringan</v>
      </c>
      <c r="O901" s="1"/>
    </row>
    <row r="902" spans="2:15" ht="75" x14ac:dyDescent="0.25">
      <c r="B902" s="4" t="str">
        <f>_xlfn.IFNA(INDEX(Data!$B:$B,MATCH(Table1[[#This Row],[Desa/Kelurahan]],Data!$C:$C,0)),"")</f>
        <v>DAMAI</v>
      </c>
      <c r="C902" s="1" t="s">
        <v>169</v>
      </c>
      <c r="D902" s="2" t="s">
        <v>83</v>
      </c>
      <c r="E902" s="2" t="s">
        <v>85</v>
      </c>
      <c r="F902" s="2"/>
      <c r="G902" s="2"/>
      <c r="H902" s="2" t="s">
        <v>310</v>
      </c>
      <c r="J902" s="51">
        <v>45495</v>
      </c>
      <c r="K902" s="36">
        <f>IF(Table1[[#This Row],[Tanggal]]="","",YEAR(Table1[[#This Row],[Tanggal]]))</f>
        <v>2024</v>
      </c>
      <c r="L902" s="36">
        <f>IF(Table1[[#This Row],[Tanggal]]="","",YEAR(Table1[[#This Row],[Tanggal]]))</f>
        <v>2024</v>
      </c>
      <c r="M902" s="37" t="str">
        <f>_xlfn.IFNA(INDEX(Data!$D:$D,MATCH(Table1[[#This Row],[Entry Type]],Data!$E:$E,0)),"")</f>
        <v>Lemah</v>
      </c>
      <c r="N902" s="50" t="str">
        <f>IF(Table1[[#This Row],[Tanggal]]="","","Jaringan")</f>
        <v>Jaringan</v>
      </c>
      <c r="O902" s="1" t="s">
        <v>324</v>
      </c>
    </row>
    <row r="903" spans="2:15" ht="30" x14ac:dyDescent="0.25">
      <c r="B903" s="4" t="str">
        <f>_xlfn.IFNA(INDEX(Data!$B:$B,MATCH(Table1[[#This Row],[Desa/Kelurahan]],Data!$C:$C,0)),"")</f>
        <v>DAMAI</v>
      </c>
      <c r="C903" s="1" t="s">
        <v>166</v>
      </c>
      <c r="D903" s="2" t="s">
        <v>75</v>
      </c>
      <c r="E903" s="2" t="s">
        <v>70</v>
      </c>
      <c r="F903" s="2" t="s">
        <v>312</v>
      </c>
      <c r="G903" s="2" t="s">
        <v>80</v>
      </c>
      <c r="H903" s="2" t="s">
        <v>313</v>
      </c>
      <c r="J903" s="51">
        <v>45635</v>
      </c>
      <c r="K903" s="36">
        <f>IF(Table1[[#This Row],[Tanggal]]="","",YEAR(Table1[[#This Row],[Tanggal]]))</f>
        <v>2024</v>
      </c>
      <c r="L903" s="36">
        <f>IF(Table1[[#This Row],[Tanggal]]="","",YEAR(Table1[[#This Row],[Tanggal]]))</f>
        <v>2024</v>
      </c>
      <c r="M903" s="37" t="str">
        <f>_xlfn.IFNA(INDEX(Data!$D:$D,MATCH(Table1[[#This Row],[Entry Type]],Data!$E:$E,0)),"")</f>
        <v>Coverage</v>
      </c>
      <c r="N903" s="50" t="str">
        <f>IF(Table1[[#This Row],[Tanggal]]="","","Jaringan")</f>
        <v>Jaringan</v>
      </c>
      <c r="O903" s="1"/>
    </row>
    <row r="904" spans="2:15" x14ac:dyDescent="0.25">
      <c r="B904" s="4" t="str">
        <f>_xlfn.IFNA(INDEX(Data!$B:$B,MATCH(Table1[[#This Row],[Desa/Kelurahan]],Data!$C:$C,0)),"")</f>
        <v>DAMAI</v>
      </c>
      <c r="C904" s="1" t="s">
        <v>156</v>
      </c>
      <c r="D904" s="2" t="s">
        <v>75</v>
      </c>
      <c r="E904" s="2" t="s">
        <v>85</v>
      </c>
      <c r="F904" s="2"/>
      <c r="G904" s="2" t="s">
        <v>72</v>
      </c>
      <c r="H904" s="2" t="s">
        <v>310</v>
      </c>
      <c r="J904" s="51">
        <v>45484</v>
      </c>
      <c r="K904" s="36">
        <f>IF(Table1[[#This Row],[Tanggal]]="","",YEAR(Table1[[#This Row],[Tanggal]]))</f>
        <v>2024</v>
      </c>
      <c r="L904" s="36">
        <f>IF(Table1[[#This Row],[Tanggal]]="","",YEAR(Table1[[#This Row],[Tanggal]]))</f>
        <v>2024</v>
      </c>
      <c r="M904" s="37" t="str">
        <f>_xlfn.IFNA(INDEX(Data!$D:$D,MATCH(Table1[[#This Row],[Entry Type]],Data!$E:$E,0)),"")</f>
        <v>Lemah</v>
      </c>
      <c r="N904" s="50" t="str">
        <f>IF(Table1[[#This Row],[Tanggal]]="","","Jaringan")</f>
        <v>Jaringan</v>
      </c>
      <c r="O904" s="1"/>
    </row>
    <row r="905" spans="2:15" ht="30" x14ac:dyDescent="0.25">
      <c r="B905" s="4" t="str">
        <f>_xlfn.IFNA(INDEX(Data!$B:$B,MATCH(Table1[[#This Row],[Desa/Kelurahan]],Data!$C:$C,0)),"")</f>
        <v>DAMAI</v>
      </c>
      <c r="C905" s="1" t="s">
        <v>167</v>
      </c>
      <c r="D905" s="2" t="s">
        <v>75</v>
      </c>
      <c r="E905" s="2" t="s">
        <v>70</v>
      </c>
      <c r="F905" s="2"/>
      <c r="G905" s="2" t="s">
        <v>80</v>
      </c>
      <c r="H905" s="2" t="s">
        <v>313</v>
      </c>
      <c r="J905" s="51">
        <v>45635</v>
      </c>
      <c r="K905" s="36">
        <f>IF(Table1[[#This Row],[Tanggal]]="","",YEAR(Table1[[#This Row],[Tanggal]]))</f>
        <v>2024</v>
      </c>
      <c r="L905" s="36">
        <f>IF(Table1[[#This Row],[Tanggal]]="","",YEAR(Table1[[#This Row],[Tanggal]]))</f>
        <v>2024</v>
      </c>
      <c r="M905" s="37" t="str">
        <f>_xlfn.IFNA(INDEX(Data!$D:$D,MATCH(Table1[[#This Row],[Entry Type]],Data!$E:$E,0)),"")</f>
        <v>Coverage</v>
      </c>
      <c r="N905" s="50" t="str">
        <f>IF(Table1[[#This Row],[Tanggal]]="","","Jaringan")</f>
        <v>Jaringan</v>
      </c>
      <c r="O905" s="1"/>
    </row>
    <row r="906" spans="2:15" ht="30" x14ac:dyDescent="0.25">
      <c r="B906" s="4" t="str">
        <f>_xlfn.IFNA(INDEX(Data!$B:$B,MATCH(Table1[[#This Row],[Desa/Kelurahan]],Data!$C:$C,0)),"")</f>
        <v>DAMAI</v>
      </c>
      <c r="C906" s="1" t="s">
        <v>155</v>
      </c>
      <c r="D906" s="2" t="s">
        <v>75</v>
      </c>
      <c r="E906" s="2" t="s">
        <v>70</v>
      </c>
      <c r="F906" s="2"/>
      <c r="G906" s="2" t="s">
        <v>80</v>
      </c>
      <c r="H906" s="2" t="s">
        <v>313</v>
      </c>
      <c r="J906" s="51">
        <v>45635</v>
      </c>
      <c r="K906" s="36">
        <f>IF(Table1[[#This Row],[Tanggal]]="","",YEAR(Table1[[#This Row],[Tanggal]]))</f>
        <v>2024</v>
      </c>
      <c r="L906" s="36">
        <f>IF(Table1[[#This Row],[Tanggal]]="","",YEAR(Table1[[#This Row],[Tanggal]]))</f>
        <v>2024</v>
      </c>
      <c r="M906" s="37" t="str">
        <f>_xlfn.IFNA(INDEX(Data!$D:$D,MATCH(Table1[[#This Row],[Entry Type]],Data!$E:$E,0)),"")</f>
        <v>Coverage</v>
      </c>
      <c r="N906" s="50" t="str">
        <f>IF(Table1[[#This Row],[Tanggal]]="","","Jaringan")</f>
        <v>Jaringan</v>
      </c>
      <c r="O906" s="1"/>
    </row>
    <row r="907" spans="2:15" ht="30" x14ac:dyDescent="0.25">
      <c r="B907" s="4" t="str">
        <f>_xlfn.IFNA(INDEX(Data!$B:$B,MATCH(Table1[[#This Row],[Desa/Kelurahan]],Data!$C:$C,0)),"")</f>
        <v>DAMAI</v>
      </c>
      <c r="C907" s="1" t="s">
        <v>161</v>
      </c>
      <c r="D907" s="2" t="s">
        <v>75</v>
      </c>
      <c r="E907" s="2" t="s">
        <v>85</v>
      </c>
      <c r="F907" s="2" t="s">
        <v>312</v>
      </c>
      <c r="G907" s="2" t="s">
        <v>80</v>
      </c>
      <c r="H907" s="2" t="s">
        <v>313</v>
      </c>
      <c r="J907" s="51">
        <v>45635</v>
      </c>
      <c r="K907" s="36">
        <f>IF(Table1[[#This Row],[Tanggal]]="","",YEAR(Table1[[#This Row],[Tanggal]]))</f>
        <v>2024</v>
      </c>
      <c r="L907" s="36">
        <f>IF(Table1[[#This Row],[Tanggal]]="","",YEAR(Table1[[#This Row],[Tanggal]]))</f>
        <v>2024</v>
      </c>
      <c r="M907" s="37" t="str">
        <f>_xlfn.IFNA(INDEX(Data!$D:$D,MATCH(Table1[[#This Row],[Entry Type]],Data!$E:$E,0)),"")</f>
        <v>Lemah</v>
      </c>
      <c r="N907" s="50" t="str">
        <f>IF(Table1[[#This Row],[Tanggal]]="","","Jaringan")</f>
        <v>Jaringan</v>
      </c>
      <c r="O907" s="1"/>
    </row>
    <row r="908" spans="2:15" x14ac:dyDescent="0.25">
      <c r="B908" s="4" t="str">
        <f>_xlfn.IFNA(INDEX(Data!$B:$B,MATCH(Table1[[#This Row],[Desa/Kelurahan]],Data!$C:$C,0)),"")</f>
        <v>DAMAI</v>
      </c>
      <c r="C908" s="1" t="s">
        <v>168</v>
      </c>
      <c r="D908" s="2" t="s">
        <v>75</v>
      </c>
      <c r="E908" s="2" t="s">
        <v>85</v>
      </c>
      <c r="F908" s="2"/>
      <c r="G908" s="2" t="s">
        <v>72</v>
      </c>
      <c r="H908" s="2" t="s">
        <v>310</v>
      </c>
      <c r="J908" s="51">
        <v>45489</v>
      </c>
      <c r="K908" s="36">
        <f>IF(Table1[[#This Row],[Tanggal]]="","",YEAR(Table1[[#This Row],[Tanggal]]))</f>
        <v>2024</v>
      </c>
      <c r="L908" s="36">
        <f>IF(Table1[[#This Row],[Tanggal]]="","",YEAR(Table1[[#This Row],[Tanggal]]))</f>
        <v>2024</v>
      </c>
      <c r="M908" s="37" t="str">
        <f>_xlfn.IFNA(INDEX(Data!$D:$D,MATCH(Table1[[#This Row],[Entry Type]],Data!$E:$E,0)),"")</f>
        <v>Lemah</v>
      </c>
      <c r="N908" s="50" t="str">
        <f>IF(Table1[[#This Row],[Tanggal]]="","","Jaringan")</f>
        <v>Jaringan</v>
      </c>
      <c r="O908" s="1"/>
    </row>
    <row r="909" spans="2:15" ht="30" x14ac:dyDescent="0.25">
      <c r="B909" s="4" t="str">
        <f>_xlfn.IFNA(INDEX(Data!$B:$B,MATCH(Table1[[#This Row],[Desa/Kelurahan]],Data!$C:$C,0)),"")</f>
        <v>DAMAI</v>
      </c>
      <c r="C909" s="1" t="s">
        <v>163</v>
      </c>
      <c r="D909" s="2" t="s">
        <v>92</v>
      </c>
      <c r="E909" s="2" t="s">
        <v>92</v>
      </c>
      <c r="F909" s="2" t="s">
        <v>312</v>
      </c>
      <c r="G909" s="2" t="s">
        <v>80</v>
      </c>
      <c r="H909" s="2" t="s">
        <v>313</v>
      </c>
      <c r="J909" s="51">
        <v>45635</v>
      </c>
      <c r="K909" s="36">
        <f>IF(Table1[[#This Row],[Tanggal]]="","",YEAR(Table1[[#This Row],[Tanggal]]))</f>
        <v>2024</v>
      </c>
      <c r="L909" s="36">
        <f>IF(Table1[[#This Row],[Tanggal]]="","",YEAR(Table1[[#This Row],[Tanggal]]))</f>
        <v>2024</v>
      </c>
      <c r="M909" s="37" t="str">
        <f>_xlfn.IFNA(INDEX(Data!$D:$D,MATCH(Table1[[#This Row],[Entry Type]],Data!$E:$E,0)),"")</f>
        <v>Blankspot</v>
      </c>
      <c r="N909" s="50" t="str">
        <f>IF(Table1[[#This Row],[Tanggal]]="","","Jaringan")</f>
        <v>Jaringan</v>
      </c>
      <c r="O909" s="1"/>
    </row>
    <row r="910" spans="2:15" ht="30" x14ac:dyDescent="0.25">
      <c r="B910" s="4" t="str">
        <f>_xlfn.IFNA(INDEX(Data!$B:$B,MATCH(Table1[[#This Row],[Desa/Kelurahan]],Data!$C:$C,0)),"")</f>
        <v>DAMAI</v>
      </c>
      <c r="C910" s="1" t="s">
        <v>160</v>
      </c>
      <c r="D910" s="2" t="s">
        <v>75</v>
      </c>
      <c r="E910" s="2" t="s">
        <v>85</v>
      </c>
      <c r="F910" s="2"/>
      <c r="G910" s="2" t="s">
        <v>80</v>
      </c>
      <c r="H910" s="2" t="s">
        <v>313</v>
      </c>
      <c r="J910" s="51">
        <v>45635</v>
      </c>
      <c r="K910" s="36">
        <f>IF(Table1[[#This Row],[Tanggal]]="","",YEAR(Table1[[#This Row],[Tanggal]]))</f>
        <v>2024</v>
      </c>
      <c r="L910" s="36">
        <f>IF(Table1[[#This Row],[Tanggal]]="","",YEAR(Table1[[#This Row],[Tanggal]]))</f>
        <v>2024</v>
      </c>
      <c r="M910" s="37" t="str">
        <f>_xlfn.IFNA(INDEX(Data!$D:$D,MATCH(Table1[[#This Row],[Entry Type]],Data!$E:$E,0)),"")</f>
        <v>Lemah</v>
      </c>
      <c r="N910" s="50" t="str">
        <f>IF(Table1[[#This Row],[Tanggal]]="","","Jaringan")</f>
        <v>Jaringan</v>
      </c>
      <c r="O910" s="1"/>
    </row>
    <row r="911" spans="2:15" ht="30" x14ac:dyDescent="0.25">
      <c r="B911" s="4" t="str">
        <f>_xlfn.IFNA(INDEX(Data!$B:$B,MATCH(Table1[[#This Row],[Desa/Kelurahan]],Data!$C:$C,0)),"")</f>
        <v>DAMAI</v>
      </c>
      <c r="C911" s="1" t="s">
        <v>158</v>
      </c>
      <c r="D911" s="2" t="s">
        <v>75</v>
      </c>
      <c r="E911" s="2" t="s">
        <v>70</v>
      </c>
      <c r="F911" s="2"/>
      <c r="G911" s="2" t="s">
        <v>80</v>
      </c>
      <c r="H911" s="2" t="s">
        <v>313</v>
      </c>
      <c r="J911" s="51">
        <v>45635</v>
      </c>
      <c r="K911" s="36">
        <f>IF(Table1[[#This Row],[Tanggal]]="","",YEAR(Table1[[#This Row],[Tanggal]]))</f>
        <v>2024</v>
      </c>
      <c r="L911" s="36">
        <f>IF(Table1[[#This Row],[Tanggal]]="","",YEAR(Table1[[#This Row],[Tanggal]]))</f>
        <v>2024</v>
      </c>
      <c r="M911" s="37" t="str">
        <f>_xlfn.IFNA(INDEX(Data!$D:$D,MATCH(Table1[[#This Row],[Entry Type]],Data!$E:$E,0)),"")</f>
        <v>Coverage</v>
      </c>
      <c r="N911" s="50" t="str">
        <f>IF(Table1[[#This Row],[Tanggal]]="","","Jaringan")</f>
        <v>Jaringan</v>
      </c>
      <c r="O911" s="1"/>
    </row>
    <row r="912" spans="2:15" ht="120" x14ac:dyDescent="0.25">
      <c r="B912" s="4" t="str">
        <f>_xlfn.IFNA(INDEX(Data!$B:$B,MATCH(Table1[[#This Row],[Desa/Kelurahan]],Data!$C:$C,0)),"")</f>
        <v>MUARA LAWA</v>
      </c>
      <c r="C912" s="1" t="s">
        <v>233</v>
      </c>
      <c r="D912" s="2" t="s">
        <v>112</v>
      </c>
      <c r="E912" s="2" t="s">
        <v>85</v>
      </c>
      <c r="F912" s="2"/>
      <c r="G912" s="2" t="s">
        <v>72</v>
      </c>
      <c r="H912" s="2" t="s">
        <v>310</v>
      </c>
      <c r="J912" s="51">
        <v>45495</v>
      </c>
      <c r="K912" s="36">
        <f>IF(Table1[[#This Row],[Tanggal]]="","",YEAR(Table1[[#This Row],[Tanggal]]))</f>
        <v>2024</v>
      </c>
      <c r="L912" s="36">
        <f>IF(Table1[[#This Row],[Tanggal]]="","",YEAR(Table1[[#This Row],[Tanggal]]))</f>
        <v>2024</v>
      </c>
      <c r="M912" s="37" t="str">
        <f>_xlfn.IFNA(INDEX(Data!$D:$D,MATCH(Table1[[#This Row],[Entry Type]],Data!$E:$E,0)),"")</f>
        <v>Lemah</v>
      </c>
      <c r="N912" s="50" t="str">
        <f>IF(Table1[[#This Row],[Tanggal]]="","","Jaringan")</f>
        <v>Jaringan</v>
      </c>
      <c r="O912" s="1" t="s">
        <v>325</v>
      </c>
    </row>
    <row r="913" spans="2:15" x14ac:dyDescent="0.25">
      <c r="B913" s="4" t="str">
        <f>_xlfn.IFNA(INDEX(Data!$B:$B,MATCH(Table1[[#This Row],[Desa/Kelurahan]],Data!$C:$C,0)),"")</f>
        <v>MUARA LAWA</v>
      </c>
      <c r="C913" s="1" t="s">
        <v>227</v>
      </c>
      <c r="D913" s="2" t="s">
        <v>104</v>
      </c>
      <c r="E913" s="2" t="s">
        <v>70</v>
      </c>
      <c r="F913" s="2" t="s">
        <v>93</v>
      </c>
      <c r="G913" s="2" t="s">
        <v>72</v>
      </c>
      <c r="H913" s="2" t="s">
        <v>310</v>
      </c>
      <c r="J913" s="51">
        <v>45462</v>
      </c>
      <c r="K913" s="36">
        <f>IF(Table1[[#This Row],[Tanggal]]="","",YEAR(Table1[[#This Row],[Tanggal]]))</f>
        <v>2024</v>
      </c>
      <c r="L913" s="36">
        <f>IF(Table1[[#This Row],[Tanggal]]="","",YEAR(Table1[[#This Row],[Tanggal]]))</f>
        <v>2024</v>
      </c>
      <c r="M913" s="37" t="str">
        <f>_xlfn.IFNA(INDEX(Data!$D:$D,MATCH(Table1[[#This Row],[Entry Type]],Data!$E:$E,0)),"")</f>
        <v>Coverage</v>
      </c>
      <c r="N913" s="50" t="str">
        <f>IF(Table1[[#This Row],[Tanggal]]="","","Jaringan")</f>
        <v>Jaringan</v>
      </c>
      <c r="O913" s="1"/>
    </row>
    <row r="914" spans="2:15" ht="30" x14ac:dyDescent="0.25">
      <c r="B914" s="4" t="str">
        <f>_xlfn.IFNA(INDEX(Data!$B:$B,MATCH(Table1[[#This Row],[Desa/Kelurahan]],Data!$C:$C,0)),"")</f>
        <v>MUARA LAWA</v>
      </c>
      <c r="C914" s="1" t="s">
        <v>229</v>
      </c>
      <c r="D914" s="2" t="s">
        <v>75</v>
      </c>
      <c r="E914" s="2" t="s">
        <v>70</v>
      </c>
      <c r="F914" s="2" t="s">
        <v>86</v>
      </c>
      <c r="G914" s="2" t="s">
        <v>80</v>
      </c>
      <c r="H914" s="2" t="s">
        <v>313</v>
      </c>
      <c r="J914" s="51">
        <v>45635</v>
      </c>
      <c r="K914" s="36">
        <f>IF(Table1[[#This Row],[Tanggal]]="","",YEAR(Table1[[#This Row],[Tanggal]]))</f>
        <v>2024</v>
      </c>
      <c r="L914" s="36">
        <f>IF(Table1[[#This Row],[Tanggal]]="","",YEAR(Table1[[#This Row],[Tanggal]]))</f>
        <v>2024</v>
      </c>
      <c r="M914" s="37" t="str">
        <f>_xlfn.IFNA(INDEX(Data!$D:$D,MATCH(Table1[[#This Row],[Entry Type]],Data!$E:$E,0)),"")</f>
        <v>Coverage</v>
      </c>
      <c r="N914" s="50" t="str">
        <f>IF(Table1[[#This Row],[Tanggal]]="","","Jaringan")</f>
        <v>Jaringan</v>
      </c>
      <c r="O914" s="1"/>
    </row>
    <row r="915" spans="2:15" x14ac:dyDescent="0.25">
      <c r="B915" s="4" t="str">
        <f>_xlfn.IFNA(INDEX(Data!$B:$B,MATCH(Table1[[#This Row],[Desa/Kelurahan]],Data!$C:$C,0)),"")</f>
        <v>MUARA LAWA</v>
      </c>
      <c r="C915" s="1" t="s">
        <v>232</v>
      </c>
      <c r="D915" s="2" t="s">
        <v>104</v>
      </c>
      <c r="E915" s="2" t="s">
        <v>70</v>
      </c>
      <c r="F915" s="2" t="s">
        <v>93</v>
      </c>
      <c r="G915" s="2" t="s">
        <v>72</v>
      </c>
      <c r="H915" s="2" t="s">
        <v>310</v>
      </c>
      <c r="J915" s="51">
        <v>45462</v>
      </c>
      <c r="K915" s="36">
        <f>IF(Table1[[#This Row],[Tanggal]]="","",YEAR(Table1[[#This Row],[Tanggal]]))</f>
        <v>2024</v>
      </c>
      <c r="L915" s="36">
        <f>IF(Table1[[#This Row],[Tanggal]]="","",YEAR(Table1[[#This Row],[Tanggal]]))</f>
        <v>2024</v>
      </c>
      <c r="M915" s="37" t="str">
        <f>_xlfn.IFNA(INDEX(Data!$D:$D,MATCH(Table1[[#This Row],[Entry Type]],Data!$E:$E,0)),"")</f>
        <v>Coverage</v>
      </c>
      <c r="N915" s="50" t="str">
        <f>IF(Table1[[#This Row],[Tanggal]]="","","Jaringan")</f>
        <v>Jaringan</v>
      </c>
      <c r="O915" s="1"/>
    </row>
    <row r="916" spans="2:15" ht="30" x14ac:dyDescent="0.25">
      <c r="B916" s="4" t="str">
        <f>_xlfn.IFNA(INDEX(Data!$B:$B,MATCH(Table1[[#This Row],[Desa/Kelurahan]],Data!$C:$C,0)),"")</f>
        <v>MUARA LAWA</v>
      </c>
      <c r="C916" s="1" t="s">
        <v>230</v>
      </c>
      <c r="D916" s="2" t="s">
        <v>75</v>
      </c>
      <c r="E916" s="2" t="s">
        <v>85</v>
      </c>
      <c r="F916" s="2"/>
      <c r="G916" s="2" t="s">
        <v>80</v>
      </c>
      <c r="H916" s="2" t="s">
        <v>313</v>
      </c>
      <c r="J916" s="51">
        <v>45635</v>
      </c>
      <c r="K916" s="36">
        <f>IF(Table1[[#This Row],[Tanggal]]="","",YEAR(Table1[[#This Row],[Tanggal]]))</f>
        <v>2024</v>
      </c>
      <c r="L916" s="36">
        <f>IF(Table1[[#This Row],[Tanggal]]="","",YEAR(Table1[[#This Row],[Tanggal]]))</f>
        <v>2024</v>
      </c>
      <c r="M916" s="37" t="str">
        <f>_xlfn.IFNA(INDEX(Data!$D:$D,MATCH(Table1[[#This Row],[Entry Type]],Data!$E:$E,0)),"")</f>
        <v>Lemah</v>
      </c>
      <c r="N916" s="50" t="str">
        <f>IF(Table1[[#This Row],[Tanggal]]="","","Jaringan")</f>
        <v>Jaringan</v>
      </c>
      <c r="O916" s="1"/>
    </row>
    <row r="917" spans="2:15" ht="30" x14ac:dyDescent="0.25">
      <c r="B917" s="4" t="str">
        <f>_xlfn.IFNA(INDEX(Data!$B:$B,MATCH(Table1[[#This Row],[Desa/Kelurahan]],Data!$C:$C,0)),"")</f>
        <v>MUARA LAWA</v>
      </c>
      <c r="C917" s="1" t="s">
        <v>231</v>
      </c>
      <c r="D917" s="2" t="s">
        <v>75</v>
      </c>
      <c r="E917" s="2" t="s">
        <v>70</v>
      </c>
      <c r="F917" s="2"/>
      <c r="G917" s="2" t="s">
        <v>80</v>
      </c>
      <c r="H917" s="2" t="s">
        <v>313</v>
      </c>
      <c r="J917" s="51">
        <v>45635</v>
      </c>
      <c r="K917" s="36">
        <f>IF(Table1[[#This Row],[Tanggal]]="","",YEAR(Table1[[#This Row],[Tanggal]]))</f>
        <v>2024</v>
      </c>
      <c r="L917" s="36">
        <f>IF(Table1[[#This Row],[Tanggal]]="","",YEAR(Table1[[#This Row],[Tanggal]]))</f>
        <v>2024</v>
      </c>
      <c r="M917" s="37" t="str">
        <f>_xlfn.IFNA(INDEX(Data!$D:$D,MATCH(Table1[[#This Row],[Entry Type]],Data!$E:$E,0)),"")</f>
        <v>Coverage</v>
      </c>
      <c r="N917" s="50" t="str">
        <f>IF(Table1[[#This Row],[Tanggal]]="","","Jaringan")</f>
        <v>Jaringan</v>
      </c>
      <c r="O917" s="1"/>
    </row>
    <row r="918" spans="2:15" x14ac:dyDescent="0.25">
      <c r="B918" s="4" t="str">
        <f>_xlfn.IFNA(INDEX(Data!$B:$B,MATCH(Table1[[#This Row],[Desa/Kelurahan]],Data!$C:$C,0)),"")</f>
        <v>MUARA LAWA</v>
      </c>
      <c r="C918" s="1" t="s">
        <v>25</v>
      </c>
      <c r="D918" s="2" t="s">
        <v>104</v>
      </c>
      <c r="E918" s="2" t="s">
        <v>70</v>
      </c>
      <c r="F918" s="2" t="s">
        <v>93</v>
      </c>
      <c r="G918" s="2" t="s">
        <v>72</v>
      </c>
      <c r="H918" s="2" t="s">
        <v>310</v>
      </c>
      <c r="J918" s="51">
        <v>45462</v>
      </c>
      <c r="K918" s="36">
        <f>IF(Table1[[#This Row],[Tanggal]]="","",YEAR(Table1[[#This Row],[Tanggal]]))</f>
        <v>2024</v>
      </c>
      <c r="L918" s="36">
        <f>IF(Table1[[#This Row],[Tanggal]]="","",YEAR(Table1[[#This Row],[Tanggal]]))</f>
        <v>2024</v>
      </c>
      <c r="M918" s="37" t="str">
        <f>_xlfn.IFNA(INDEX(Data!$D:$D,MATCH(Table1[[#This Row],[Entry Type]],Data!$E:$E,0)),"")</f>
        <v>Coverage</v>
      </c>
      <c r="N918" s="50" t="str">
        <f>IF(Table1[[#This Row],[Tanggal]]="","","Jaringan")</f>
        <v>Jaringan</v>
      </c>
      <c r="O918" s="1"/>
    </row>
    <row r="919" spans="2:15" ht="30" x14ac:dyDescent="0.25">
      <c r="B919" s="4" t="str">
        <f>_xlfn.IFNA(INDEX(Data!$B:$B,MATCH(Table1[[#This Row],[Desa/Kelurahan]],Data!$C:$C,0)),"")</f>
        <v>MUARA LAWA</v>
      </c>
      <c r="C919" s="1" t="s">
        <v>228</v>
      </c>
      <c r="D919" s="2" t="s">
        <v>68</v>
      </c>
      <c r="E919" s="2" t="s">
        <v>70</v>
      </c>
      <c r="F919" s="2" t="s">
        <v>93</v>
      </c>
      <c r="G919" s="2" t="s">
        <v>72</v>
      </c>
      <c r="H919" s="2" t="s">
        <v>310</v>
      </c>
      <c r="J919" s="51">
        <v>45462</v>
      </c>
      <c r="K919" s="36">
        <f>IF(Table1[[#This Row],[Tanggal]]="","",YEAR(Table1[[#This Row],[Tanggal]]))</f>
        <v>2024</v>
      </c>
      <c r="L919" s="36">
        <f>IF(Table1[[#This Row],[Tanggal]]="","",YEAR(Table1[[#This Row],[Tanggal]]))</f>
        <v>2024</v>
      </c>
      <c r="M919" s="37" t="str">
        <f>_xlfn.IFNA(INDEX(Data!$D:$D,MATCH(Table1[[#This Row],[Entry Type]],Data!$E:$E,0)),"")</f>
        <v>Coverage</v>
      </c>
      <c r="N919" s="50" t="str">
        <f>IF(Table1[[#This Row],[Tanggal]]="","","Jaringan")</f>
        <v>Jaringan</v>
      </c>
      <c r="O919" s="2" t="s">
        <v>326</v>
      </c>
    </row>
    <row r="920" spans="2:15" ht="30" x14ac:dyDescent="0.25">
      <c r="B920" s="4" t="str">
        <f>_xlfn.IFNA(INDEX(Data!$B:$B,MATCH(Table1[[#This Row],[Desa/Kelurahan]],Data!$C:$C,0)),"")</f>
        <v>SILUQ NGURAI</v>
      </c>
      <c r="C920" s="1" t="s">
        <v>272</v>
      </c>
      <c r="D920" s="2" t="s">
        <v>75</v>
      </c>
      <c r="E920" s="2" t="s">
        <v>85</v>
      </c>
      <c r="F920" s="2" t="s">
        <v>71</v>
      </c>
      <c r="G920" s="2" t="s">
        <v>80</v>
      </c>
      <c r="H920" s="2" t="s">
        <v>313</v>
      </c>
      <c r="J920" s="51">
        <v>45635</v>
      </c>
      <c r="K920" s="36">
        <f>IF(Table1[[#This Row],[Tanggal]]="","",YEAR(Table1[[#This Row],[Tanggal]]))</f>
        <v>2024</v>
      </c>
      <c r="L920" s="36">
        <f>IF(Table1[[#This Row],[Tanggal]]="","",YEAR(Table1[[#This Row],[Tanggal]]))</f>
        <v>2024</v>
      </c>
      <c r="M920" s="37" t="str">
        <f>_xlfn.IFNA(INDEX(Data!$D:$D,MATCH(Table1[[#This Row],[Entry Type]],Data!$E:$E,0)),"")</f>
        <v>Lemah</v>
      </c>
      <c r="N920" s="50" t="str">
        <f>IF(Table1[[#This Row],[Tanggal]]="","","Jaringan")</f>
        <v>Jaringan</v>
      </c>
      <c r="O920" s="1"/>
    </row>
    <row r="921" spans="2:15" ht="30" x14ac:dyDescent="0.25">
      <c r="B921" s="4" t="str">
        <f>_xlfn.IFNA(INDEX(Data!$B:$B,MATCH(Table1[[#This Row],[Desa/Kelurahan]],Data!$C:$C,0)),"")</f>
        <v>SILUQ NGURAI</v>
      </c>
      <c r="C921" s="1" t="s">
        <v>273</v>
      </c>
      <c r="D921" s="2" t="s">
        <v>75</v>
      </c>
      <c r="E921" s="2" t="s">
        <v>85</v>
      </c>
      <c r="F921" s="2"/>
      <c r="G921" s="2" t="s">
        <v>80</v>
      </c>
      <c r="H921" s="2" t="s">
        <v>313</v>
      </c>
      <c r="J921" s="51">
        <v>45635</v>
      </c>
      <c r="K921" s="36">
        <f>IF(Table1[[#This Row],[Tanggal]]="","",YEAR(Table1[[#This Row],[Tanggal]]))</f>
        <v>2024</v>
      </c>
      <c r="L921" s="36">
        <f>IF(Table1[[#This Row],[Tanggal]]="","",YEAR(Table1[[#This Row],[Tanggal]]))</f>
        <v>2024</v>
      </c>
      <c r="M921" s="37" t="str">
        <f>_xlfn.IFNA(INDEX(Data!$D:$D,MATCH(Table1[[#This Row],[Entry Type]],Data!$E:$E,0)),"")</f>
        <v>Lemah</v>
      </c>
      <c r="N921" s="50" t="str">
        <f>IF(Table1[[#This Row],[Tanggal]]="","","Jaringan")</f>
        <v>Jaringan</v>
      </c>
      <c r="O921" s="1"/>
    </row>
    <row r="922" spans="2:15" x14ac:dyDescent="0.25">
      <c r="B922" s="4" t="str">
        <f>_xlfn.IFNA(INDEX(Data!$B:$B,MATCH(Table1[[#This Row],[Desa/Kelurahan]],Data!$C:$C,0)),"")</f>
        <v>SILUQ NGURAI</v>
      </c>
      <c r="C922" s="1" t="s">
        <v>275</v>
      </c>
      <c r="D922" s="2" t="s">
        <v>75</v>
      </c>
      <c r="E922" s="2" t="s">
        <v>70</v>
      </c>
      <c r="F922" s="2" t="s">
        <v>93</v>
      </c>
      <c r="G922" s="2" t="s">
        <v>72</v>
      </c>
      <c r="H922" s="2" t="s">
        <v>310</v>
      </c>
      <c r="J922" s="51">
        <v>45515</v>
      </c>
      <c r="K922" s="36">
        <f>IF(Table1[[#This Row],[Tanggal]]="","",YEAR(Table1[[#This Row],[Tanggal]]))</f>
        <v>2024</v>
      </c>
      <c r="L922" s="36">
        <f>IF(Table1[[#This Row],[Tanggal]]="","",YEAR(Table1[[#This Row],[Tanggal]]))</f>
        <v>2024</v>
      </c>
      <c r="M922" s="37" t="str">
        <f>_xlfn.IFNA(INDEX(Data!$D:$D,MATCH(Table1[[#This Row],[Entry Type]],Data!$E:$E,0)),"")</f>
        <v>Coverage</v>
      </c>
      <c r="N922" s="50" t="str">
        <f>IF(Table1[[#This Row],[Tanggal]]="","","Jaringan")</f>
        <v>Jaringan</v>
      </c>
      <c r="O922" s="1"/>
    </row>
    <row r="923" spans="2:15" ht="30" x14ac:dyDescent="0.25">
      <c r="B923" s="4" t="str">
        <f>_xlfn.IFNA(INDEX(Data!$B:$B,MATCH(Table1[[#This Row],[Desa/Kelurahan]],Data!$C:$C,0)),"")</f>
        <v>SILUQ NGURAI</v>
      </c>
      <c r="C923" s="1" t="s">
        <v>269</v>
      </c>
      <c r="D923" s="2" t="s">
        <v>92</v>
      </c>
      <c r="E923" s="2" t="s">
        <v>92</v>
      </c>
      <c r="F923" s="2"/>
      <c r="G923" s="2" t="s">
        <v>80</v>
      </c>
      <c r="H923" s="2" t="s">
        <v>313</v>
      </c>
      <c r="J923" s="51">
        <v>45635</v>
      </c>
      <c r="K923" s="36">
        <f>IF(Table1[[#This Row],[Tanggal]]="","",YEAR(Table1[[#This Row],[Tanggal]]))</f>
        <v>2024</v>
      </c>
      <c r="L923" s="36">
        <f>IF(Table1[[#This Row],[Tanggal]]="","",YEAR(Table1[[#This Row],[Tanggal]]))</f>
        <v>2024</v>
      </c>
      <c r="M923" s="37" t="str">
        <f>_xlfn.IFNA(INDEX(Data!$D:$D,MATCH(Table1[[#This Row],[Entry Type]],Data!$E:$E,0)),"")</f>
        <v>Blankspot</v>
      </c>
      <c r="N923" s="50" t="str">
        <f>IF(Table1[[#This Row],[Tanggal]]="","","Jaringan")</f>
        <v>Jaringan</v>
      </c>
      <c r="O923" s="1"/>
    </row>
    <row r="924" spans="2:15" ht="30" x14ac:dyDescent="0.25">
      <c r="B924" s="4" t="str">
        <f>_xlfn.IFNA(INDEX(Data!$B:$B,MATCH(Table1[[#This Row],[Desa/Kelurahan]],Data!$C:$C,0)),"")</f>
        <v>SILUQ NGURAI</v>
      </c>
      <c r="C924" s="1" t="s">
        <v>280</v>
      </c>
      <c r="D924" s="2" t="s">
        <v>92</v>
      </c>
      <c r="E924" s="2" t="s">
        <v>92</v>
      </c>
      <c r="F924" s="2"/>
      <c r="G924" s="2" t="s">
        <v>80</v>
      </c>
      <c r="H924" s="2" t="s">
        <v>313</v>
      </c>
      <c r="J924" s="51">
        <v>45635</v>
      </c>
      <c r="K924" s="36">
        <f>IF(Table1[[#This Row],[Tanggal]]="","",YEAR(Table1[[#This Row],[Tanggal]]))</f>
        <v>2024</v>
      </c>
      <c r="L924" s="36">
        <f>IF(Table1[[#This Row],[Tanggal]]="","",YEAR(Table1[[#This Row],[Tanggal]]))</f>
        <v>2024</v>
      </c>
      <c r="M924" s="37" t="str">
        <f>_xlfn.IFNA(INDEX(Data!$D:$D,MATCH(Table1[[#This Row],[Entry Type]],Data!$E:$E,0)),"")</f>
        <v>Blankspot</v>
      </c>
      <c r="N924" s="50" t="str">
        <f>IF(Table1[[#This Row],[Tanggal]]="","","Jaringan")</f>
        <v>Jaringan</v>
      </c>
      <c r="O924" s="1"/>
    </row>
    <row r="925" spans="2:15" ht="60" x14ac:dyDescent="0.25">
      <c r="B925" s="4" t="str">
        <f>_xlfn.IFNA(INDEX(Data!$B:$B,MATCH(Table1[[#This Row],[Desa/Kelurahan]],Data!$C:$C,0)),"")</f>
        <v>SILUQ NGURAI</v>
      </c>
      <c r="C925" s="1" t="s">
        <v>278</v>
      </c>
      <c r="D925" s="2" t="s">
        <v>92</v>
      </c>
      <c r="E925" s="2" t="s">
        <v>92</v>
      </c>
      <c r="F925" s="2"/>
      <c r="G925" s="2" t="s">
        <v>72</v>
      </c>
      <c r="H925" s="2" t="s">
        <v>310</v>
      </c>
      <c r="J925" s="51">
        <v>45484</v>
      </c>
      <c r="K925" s="36">
        <f>IF(Table1[[#This Row],[Tanggal]]="","",YEAR(Table1[[#This Row],[Tanggal]]))</f>
        <v>2024</v>
      </c>
      <c r="L925" s="36">
        <f>IF(Table1[[#This Row],[Tanggal]]="","",YEAR(Table1[[#This Row],[Tanggal]]))</f>
        <v>2024</v>
      </c>
      <c r="M925" s="37" t="str">
        <f>_xlfn.IFNA(INDEX(Data!$D:$D,MATCH(Table1[[#This Row],[Entry Type]],Data!$E:$E,0)),"")</f>
        <v>Blankspot</v>
      </c>
      <c r="N925" s="50" t="str">
        <f>IF(Table1[[#This Row],[Tanggal]]="","","Jaringan")</f>
        <v>Jaringan</v>
      </c>
      <c r="O925" s="2" t="s">
        <v>327</v>
      </c>
    </row>
    <row r="926" spans="2:15" ht="30" x14ac:dyDescent="0.25">
      <c r="B926" s="4" t="str">
        <f>_xlfn.IFNA(INDEX(Data!$B:$B,MATCH(Table1[[#This Row],[Desa/Kelurahan]],Data!$C:$C,0)),"")</f>
        <v>SILUQ NGURAI</v>
      </c>
      <c r="C926" s="1" t="s">
        <v>283</v>
      </c>
      <c r="D926" s="2" t="s">
        <v>92</v>
      </c>
      <c r="E926" s="2" t="s">
        <v>92</v>
      </c>
      <c r="F926" s="2"/>
      <c r="G926" s="2" t="s">
        <v>80</v>
      </c>
      <c r="H926" s="2" t="s">
        <v>313</v>
      </c>
      <c r="J926" s="51">
        <v>45635</v>
      </c>
      <c r="K926" s="36">
        <f>IF(Table1[[#This Row],[Tanggal]]="","",YEAR(Table1[[#This Row],[Tanggal]]))</f>
        <v>2024</v>
      </c>
      <c r="L926" s="36">
        <f>IF(Table1[[#This Row],[Tanggal]]="","",YEAR(Table1[[#This Row],[Tanggal]]))</f>
        <v>2024</v>
      </c>
      <c r="M926" s="37" t="str">
        <f>_xlfn.IFNA(INDEX(Data!$D:$D,MATCH(Table1[[#This Row],[Entry Type]],Data!$E:$E,0)),"")</f>
        <v>Blankspot</v>
      </c>
      <c r="N926" s="50" t="str">
        <f>IF(Table1[[#This Row],[Tanggal]]="","","Jaringan")</f>
        <v>Jaringan</v>
      </c>
      <c r="O926" s="1"/>
    </row>
    <row r="927" spans="2:15" ht="30" x14ac:dyDescent="0.25">
      <c r="B927" s="4" t="str">
        <f>_xlfn.IFNA(INDEX(Data!$B:$B,MATCH(Table1[[#This Row],[Desa/Kelurahan]],Data!$C:$C,0)),"")</f>
        <v>SILUQ NGURAI</v>
      </c>
      <c r="C927" s="1" t="s">
        <v>279</v>
      </c>
      <c r="D927" s="2" t="s">
        <v>75</v>
      </c>
      <c r="E927" s="2" t="s">
        <v>85</v>
      </c>
      <c r="F927" s="2"/>
      <c r="G927" s="2" t="s">
        <v>80</v>
      </c>
      <c r="H927" s="2" t="s">
        <v>313</v>
      </c>
      <c r="J927" s="51">
        <v>45635</v>
      </c>
      <c r="K927" s="36">
        <f>IF(Table1[[#This Row],[Tanggal]]="","",YEAR(Table1[[#This Row],[Tanggal]]))</f>
        <v>2024</v>
      </c>
      <c r="L927" s="36">
        <f>IF(Table1[[#This Row],[Tanggal]]="","",YEAR(Table1[[#This Row],[Tanggal]]))</f>
        <v>2024</v>
      </c>
      <c r="M927" s="37" t="str">
        <f>_xlfn.IFNA(INDEX(Data!$D:$D,MATCH(Table1[[#This Row],[Entry Type]],Data!$E:$E,0)),"")</f>
        <v>Lemah</v>
      </c>
      <c r="N927" s="50" t="str">
        <f>IF(Table1[[#This Row],[Tanggal]]="","","Jaringan")</f>
        <v>Jaringan</v>
      </c>
      <c r="O927" s="1"/>
    </row>
    <row r="928" spans="2:15" ht="30" x14ac:dyDescent="0.25">
      <c r="B928" s="4" t="str">
        <f>_xlfn.IFNA(INDEX(Data!$B:$B,MATCH(Table1[[#This Row],[Desa/Kelurahan]],Data!$C:$C,0)),"")</f>
        <v>SILUQ NGURAI</v>
      </c>
      <c r="C928" s="1" t="s">
        <v>271</v>
      </c>
      <c r="D928" s="2" t="s">
        <v>75</v>
      </c>
      <c r="E928" s="2" t="s">
        <v>85</v>
      </c>
      <c r="F928" s="2"/>
      <c r="G928" s="2" t="s">
        <v>80</v>
      </c>
      <c r="H928" s="2" t="s">
        <v>313</v>
      </c>
      <c r="J928" s="51">
        <v>45635</v>
      </c>
      <c r="K928" s="36">
        <f>IF(Table1[[#This Row],[Tanggal]]="","",YEAR(Table1[[#This Row],[Tanggal]]))</f>
        <v>2024</v>
      </c>
      <c r="L928" s="36">
        <f>IF(Table1[[#This Row],[Tanggal]]="","",YEAR(Table1[[#This Row],[Tanggal]]))</f>
        <v>2024</v>
      </c>
      <c r="M928" s="37" t="str">
        <f>_xlfn.IFNA(INDEX(Data!$D:$D,MATCH(Table1[[#This Row],[Entry Type]],Data!$E:$E,0)),"")</f>
        <v>Lemah</v>
      </c>
      <c r="N928" s="50" t="str">
        <f>IF(Table1[[#This Row],[Tanggal]]="","","Jaringan")</f>
        <v>Jaringan</v>
      </c>
      <c r="O928" s="1"/>
    </row>
    <row r="929" spans="2:15" x14ac:dyDescent="0.25">
      <c r="B929" s="4" t="str">
        <f>_xlfn.IFNA(INDEX(Data!$B:$B,MATCH(Table1[[#This Row],[Desa/Kelurahan]],Data!$C:$C,0)),"")</f>
        <v>SILUQ NGURAI</v>
      </c>
      <c r="C929" s="1" t="s">
        <v>284</v>
      </c>
      <c r="D929" s="2" t="s">
        <v>75</v>
      </c>
      <c r="E929" s="2" t="s">
        <v>70</v>
      </c>
      <c r="F929" s="2" t="s">
        <v>93</v>
      </c>
      <c r="G929" s="2" t="s">
        <v>72</v>
      </c>
      <c r="H929" s="2" t="s">
        <v>310</v>
      </c>
      <c r="J929" s="51">
        <v>45462</v>
      </c>
      <c r="K929" s="36">
        <f>IF(Table1[[#This Row],[Tanggal]]="","",YEAR(Table1[[#This Row],[Tanggal]]))</f>
        <v>2024</v>
      </c>
      <c r="L929" s="36">
        <f>IF(Table1[[#This Row],[Tanggal]]="","",YEAR(Table1[[#This Row],[Tanggal]]))</f>
        <v>2024</v>
      </c>
      <c r="M929" s="37" t="str">
        <f>_xlfn.IFNA(INDEX(Data!$D:$D,MATCH(Table1[[#This Row],[Entry Type]],Data!$E:$E,0)),"")</f>
        <v>Coverage</v>
      </c>
      <c r="N929" s="50" t="str">
        <f>IF(Table1[[#This Row],[Tanggal]]="","","Jaringan")</f>
        <v>Jaringan</v>
      </c>
      <c r="O929" s="1"/>
    </row>
    <row r="930" spans="2:15" ht="30" x14ac:dyDescent="0.25">
      <c r="B930" s="4" t="str">
        <f>_xlfn.IFNA(INDEX(Data!$B:$B,MATCH(Table1[[#This Row],[Desa/Kelurahan]],Data!$C:$C,0)),"")</f>
        <v>SILUQ NGURAI</v>
      </c>
      <c r="C930" s="1" t="s">
        <v>277</v>
      </c>
      <c r="D930" s="2" t="s">
        <v>75</v>
      </c>
      <c r="E930" s="2" t="s">
        <v>85</v>
      </c>
      <c r="F930" s="2"/>
      <c r="G930" s="2" t="s">
        <v>80</v>
      </c>
      <c r="H930" s="2" t="s">
        <v>313</v>
      </c>
      <c r="J930" s="51">
        <v>45635</v>
      </c>
      <c r="K930" s="36">
        <f>IF(Table1[[#This Row],[Tanggal]]="","",YEAR(Table1[[#This Row],[Tanggal]]))</f>
        <v>2024</v>
      </c>
      <c r="L930" s="36">
        <f>IF(Table1[[#This Row],[Tanggal]]="","",YEAR(Table1[[#This Row],[Tanggal]]))</f>
        <v>2024</v>
      </c>
      <c r="M930" s="37" t="str">
        <f>_xlfn.IFNA(INDEX(Data!$D:$D,MATCH(Table1[[#This Row],[Entry Type]],Data!$E:$E,0)),"")</f>
        <v>Lemah</v>
      </c>
      <c r="N930" s="50" t="str">
        <f>IF(Table1[[#This Row],[Tanggal]]="","","Jaringan")</f>
        <v>Jaringan</v>
      </c>
      <c r="O930" s="1"/>
    </row>
    <row r="931" spans="2:15" ht="30" x14ac:dyDescent="0.25">
      <c r="B931" s="4" t="str">
        <f>_xlfn.IFNA(INDEX(Data!$B:$B,MATCH(Table1[[#This Row],[Desa/Kelurahan]],Data!$C:$C,0)),"")</f>
        <v>SILUQ NGURAI</v>
      </c>
      <c r="C931" s="1" t="s">
        <v>282</v>
      </c>
      <c r="D931" s="2" t="s">
        <v>75</v>
      </c>
      <c r="E931" s="2" t="s">
        <v>85</v>
      </c>
      <c r="F931" s="2"/>
      <c r="G931" s="2" t="s">
        <v>80</v>
      </c>
      <c r="H931" s="2" t="s">
        <v>313</v>
      </c>
      <c r="J931" s="51">
        <v>45635</v>
      </c>
      <c r="K931" s="36">
        <f>IF(Table1[[#This Row],[Tanggal]]="","",YEAR(Table1[[#This Row],[Tanggal]]))</f>
        <v>2024</v>
      </c>
      <c r="L931" s="36">
        <f>IF(Table1[[#This Row],[Tanggal]]="","",YEAR(Table1[[#This Row],[Tanggal]]))</f>
        <v>2024</v>
      </c>
      <c r="M931" s="37" t="str">
        <f>_xlfn.IFNA(INDEX(Data!$D:$D,MATCH(Table1[[#This Row],[Entry Type]],Data!$E:$E,0)),"")</f>
        <v>Lemah</v>
      </c>
      <c r="N931" s="50" t="str">
        <f>IF(Table1[[#This Row],[Tanggal]]="","","Jaringan")</f>
        <v>Jaringan</v>
      </c>
      <c r="O931" s="1"/>
    </row>
    <row r="932" spans="2:15" ht="30" x14ac:dyDescent="0.25">
      <c r="B932" s="4" t="str">
        <f>_xlfn.IFNA(INDEX(Data!$B:$B,MATCH(Table1[[#This Row],[Desa/Kelurahan]],Data!$C:$C,0)),"")</f>
        <v>SILUQ NGURAI</v>
      </c>
      <c r="C932" s="1" t="s">
        <v>281</v>
      </c>
      <c r="D932" s="2" t="s">
        <v>75</v>
      </c>
      <c r="E932" s="2" t="s">
        <v>70</v>
      </c>
      <c r="F932" s="2"/>
      <c r="G932" s="2" t="s">
        <v>80</v>
      </c>
      <c r="H932" s="2" t="s">
        <v>313</v>
      </c>
      <c r="J932" s="51">
        <v>45635</v>
      </c>
      <c r="K932" s="36">
        <f>IF(Table1[[#This Row],[Tanggal]]="","",YEAR(Table1[[#This Row],[Tanggal]]))</f>
        <v>2024</v>
      </c>
      <c r="L932" s="36">
        <f>IF(Table1[[#This Row],[Tanggal]]="","",YEAR(Table1[[#This Row],[Tanggal]]))</f>
        <v>2024</v>
      </c>
      <c r="M932" s="37" t="str">
        <f>_xlfn.IFNA(INDEX(Data!$D:$D,MATCH(Table1[[#This Row],[Entry Type]],Data!$E:$E,0)),"")</f>
        <v>Coverage</v>
      </c>
      <c r="N932" s="50" t="str">
        <f>IF(Table1[[#This Row],[Tanggal]]="","","Jaringan")</f>
        <v>Jaringan</v>
      </c>
      <c r="O932" s="1"/>
    </row>
    <row r="933" spans="2:15" ht="30" x14ac:dyDescent="0.25">
      <c r="B933" s="4" t="str">
        <f>_xlfn.IFNA(INDEX(Data!$B:$B,MATCH(Table1[[#This Row],[Desa/Kelurahan]],Data!$C:$C,0)),"")</f>
        <v>SILUQ NGURAI</v>
      </c>
      <c r="C933" s="1" t="s">
        <v>270</v>
      </c>
      <c r="D933" s="2" t="s">
        <v>75</v>
      </c>
      <c r="E933" s="2" t="s">
        <v>70</v>
      </c>
      <c r="F933" s="2" t="s">
        <v>93</v>
      </c>
      <c r="G933" s="2" t="s">
        <v>72</v>
      </c>
      <c r="H933" s="2" t="s">
        <v>310</v>
      </c>
      <c r="J933" s="51">
        <v>45519</v>
      </c>
      <c r="K933" s="36">
        <f>IF(Table1[[#This Row],[Tanggal]]="","",YEAR(Table1[[#This Row],[Tanggal]]))</f>
        <v>2024</v>
      </c>
      <c r="L933" s="36">
        <f>IF(Table1[[#This Row],[Tanggal]]="","",YEAR(Table1[[#This Row],[Tanggal]]))</f>
        <v>2024</v>
      </c>
      <c r="M933" s="37" t="str">
        <f>_xlfn.IFNA(INDEX(Data!$D:$D,MATCH(Table1[[#This Row],[Entry Type]],Data!$E:$E,0)),"")</f>
        <v>Coverage</v>
      </c>
      <c r="N933" s="50" t="str">
        <f>IF(Table1[[#This Row],[Tanggal]]="","","Jaringan")</f>
        <v>Jaringan</v>
      </c>
      <c r="O933" s="1"/>
    </row>
    <row r="934" spans="2:15" x14ac:dyDescent="0.25">
      <c r="B934" s="4" t="str">
        <f>_xlfn.IFNA(INDEX(Data!$B:$B,MATCH(Table1[[#This Row],[Desa/Kelurahan]],Data!$C:$C,0)),"")</f>
        <v>SILUQ NGURAI</v>
      </c>
      <c r="C934" s="1" t="s">
        <v>274</v>
      </c>
      <c r="D934" s="2" t="s">
        <v>75</v>
      </c>
      <c r="E934" s="2" t="s">
        <v>85</v>
      </c>
      <c r="F934" s="2" t="s">
        <v>93</v>
      </c>
      <c r="G934" s="2" t="s">
        <v>72</v>
      </c>
      <c r="H934" s="2" t="s">
        <v>310</v>
      </c>
      <c r="J934" s="51">
        <v>45519</v>
      </c>
      <c r="K934" s="36">
        <f>IF(Table1[[#This Row],[Tanggal]]="","",YEAR(Table1[[#This Row],[Tanggal]]))</f>
        <v>2024</v>
      </c>
      <c r="L934" s="36">
        <f>IF(Table1[[#This Row],[Tanggal]]="","",YEAR(Table1[[#This Row],[Tanggal]]))</f>
        <v>2024</v>
      </c>
      <c r="M934" s="37" t="str">
        <f>_xlfn.IFNA(INDEX(Data!$D:$D,MATCH(Table1[[#This Row],[Entry Type]],Data!$E:$E,0)),"")</f>
        <v>Lemah</v>
      </c>
      <c r="N934" s="50" t="str">
        <f>IF(Table1[[#This Row],[Tanggal]]="","","Jaringan")</f>
        <v>Jaringan</v>
      </c>
      <c r="O934" s="1"/>
    </row>
    <row r="935" spans="2:15" ht="30" x14ac:dyDescent="0.25">
      <c r="B935" s="4" t="str">
        <f>_xlfn.IFNA(INDEX(Data!$B:$B,MATCH(Table1[[#This Row],[Desa/Kelurahan]],Data!$C:$C,0)),"")</f>
        <v>SILUQ NGURAI</v>
      </c>
      <c r="C935" s="1" t="s">
        <v>276</v>
      </c>
      <c r="D935" s="2" t="s">
        <v>75</v>
      </c>
      <c r="E935" s="2" t="s">
        <v>85</v>
      </c>
      <c r="F935" s="2"/>
      <c r="G935" s="2" t="s">
        <v>80</v>
      </c>
      <c r="H935" s="2" t="s">
        <v>313</v>
      </c>
      <c r="J935" s="51">
        <v>45635</v>
      </c>
      <c r="K935" s="36">
        <f>IF(Table1[[#This Row],[Tanggal]]="","",YEAR(Table1[[#This Row],[Tanggal]]))</f>
        <v>2024</v>
      </c>
      <c r="L935" s="36">
        <f>IF(Table1[[#This Row],[Tanggal]]="","",YEAR(Table1[[#This Row],[Tanggal]]))</f>
        <v>2024</v>
      </c>
      <c r="M935" s="37" t="str">
        <f>_xlfn.IFNA(INDEX(Data!$D:$D,MATCH(Table1[[#This Row],[Entry Type]],Data!$E:$E,0)),"")</f>
        <v>Lemah</v>
      </c>
      <c r="N935" s="50" t="str">
        <f>IF(Table1[[#This Row],[Tanggal]]="","","Jaringan")</f>
        <v>Jaringan</v>
      </c>
      <c r="O935" s="1"/>
    </row>
    <row r="936" spans="2:15" ht="30" x14ac:dyDescent="0.25">
      <c r="B936" s="4" t="str">
        <f>_xlfn.IFNA(INDEX(Data!$B:$B,MATCH(Table1[[#This Row],[Desa/Kelurahan]],Data!$C:$C,0)),"")</f>
        <v>BENTIAN BESAR</v>
      </c>
      <c r="C936" s="1" t="s">
        <v>137</v>
      </c>
      <c r="D936" s="2" t="s">
        <v>92</v>
      </c>
      <c r="E936" s="2" t="s">
        <v>92</v>
      </c>
      <c r="F936" s="2"/>
      <c r="G936" s="2" t="s">
        <v>80</v>
      </c>
      <c r="H936" s="2" t="s">
        <v>313</v>
      </c>
      <c r="J936" s="51">
        <v>45635</v>
      </c>
      <c r="K936" s="36">
        <f>IF(Table1[[#This Row],[Tanggal]]="","",YEAR(Table1[[#This Row],[Tanggal]]))</f>
        <v>2024</v>
      </c>
      <c r="L936" s="36">
        <f>IF(Table1[[#This Row],[Tanggal]]="","",YEAR(Table1[[#This Row],[Tanggal]]))</f>
        <v>2024</v>
      </c>
      <c r="M936" s="37" t="str">
        <f>_xlfn.IFNA(INDEX(Data!$D:$D,MATCH(Table1[[#This Row],[Entry Type]],Data!$E:$E,0)),"")</f>
        <v>Blankspot</v>
      </c>
      <c r="N936" s="50" t="str">
        <f>IF(Table1[[#This Row],[Tanggal]]="","","Jaringan")</f>
        <v>Jaringan</v>
      </c>
      <c r="O936" s="1"/>
    </row>
    <row r="937" spans="2:15" ht="30" x14ac:dyDescent="0.25">
      <c r="B937" s="4" t="str">
        <f>_xlfn.IFNA(INDEX(Data!$B:$B,MATCH(Table1[[#This Row],[Desa/Kelurahan]],Data!$C:$C,0)),"")</f>
        <v>BENTIAN BESAR</v>
      </c>
      <c r="C937" s="1" t="s">
        <v>138</v>
      </c>
      <c r="D937" s="2" t="s">
        <v>75</v>
      </c>
      <c r="E937" s="2" t="s">
        <v>70</v>
      </c>
      <c r="F937" s="2" t="s">
        <v>86</v>
      </c>
      <c r="G937" s="2" t="s">
        <v>80</v>
      </c>
      <c r="H937" s="2" t="s">
        <v>313</v>
      </c>
      <c r="J937" s="51">
        <v>45635</v>
      </c>
      <c r="K937" s="36">
        <f>IF(Table1[[#This Row],[Tanggal]]="","",YEAR(Table1[[#This Row],[Tanggal]]))</f>
        <v>2024</v>
      </c>
      <c r="L937" s="36">
        <f>IF(Table1[[#This Row],[Tanggal]]="","",YEAR(Table1[[#This Row],[Tanggal]]))</f>
        <v>2024</v>
      </c>
      <c r="M937" s="37" t="str">
        <f>_xlfn.IFNA(INDEX(Data!$D:$D,MATCH(Table1[[#This Row],[Entry Type]],Data!$E:$E,0)),"")</f>
        <v>Coverage</v>
      </c>
      <c r="N937" s="50" t="str">
        <f>IF(Table1[[#This Row],[Tanggal]]="","","Jaringan")</f>
        <v>Jaringan</v>
      </c>
      <c r="O937" s="1"/>
    </row>
    <row r="938" spans="2:15" ht="30" x14ac:dyDescent="0.25">
      <c r="B938" s="4" t="str">
        <f>_xlfn.IFNA(INDEX(Data!$B:$B,MATCH(Table1[[#This Row],[Desa/Kelurahan]],Data!$C:$C,0)),"")</f>
        <v>BENTIAN BESAR</v>
      </c>
      <c r="C938" s="1" t="s">
        <v>131</v>
      </c>
      <c r="D938" s="2" t="s">
        <v>92</v>
      </c>
      <c r="E938" s="2" t="s">
        <v>92</v>
      </c>
      <c r="F938" s="2"/>
      <c r="G938" s="2" t="s">
        <v>80</v>
      </c>
      <c r="H938" s="2" t="s">
        <v>313</v>
      </c>
      <c r="J938" s="51">
        <v>45635</v>
      </c>
      <c r="K938" s="36">
        <f>IF(Table1[[#This Row],[Tanggal]]="","",YEAR(Table1[[#This Row],[Tanggal]]))</f>
        <v>2024</v>
      </c>
      <c r="L938" s="36">
        <f>IF(Table1[[#This Row],[Tanggal]]="","",YEAR(Table1[[#This Row],[Tanggal]]))</f>
        <v>2024</v>
      </c>
      <c r="M938" s="37" t="str">
        <f>_xlfn.IFNA(INDEX(Data!$D:$D,MATCH(Table1[[#This Row],[Entry Type]],Data!$E:$E,0)),"")</f>
        <v>Blankspot</v>
      </c>
      <c r="N938" s="50" t="str">
        <f>IF(Table1[[#This Row],[Tanggal]]="","","Jaringan")</f>
        <v>Jaringan</v>
      </c>
      <c r="O938" s="1"/>
    </row>
    <row r="939" spans="2:15" ht="30" x14ac:dyDescent="0.25">
      <c r="B939" s="4" t="str">
        <f>_xlfn.IFNA(INDEX(Data!$B:$B,MATCH(Table1[[#This Row],[Desa/Kelurahan]],Data!$C:$C,0)),"")</f>
        <v>BENTIAN BESAR</v>
      </c>
      <c r="C939" s="1" t="s">
        <v>132</v>
      </c>
      <c r="D939" s="2" t="s">
        <v>75</v>
      </c>
      <c r="E939" s="2" t="s">
        <v>85</v>
      </c>
      <c r="F939" s="2" t="s">
        <v>86</v>
      </c>
      <c r="G939" s="2" t="s">
        <v>80</v>
      </c>
      <c r="H939" s="2" t="s">
        <v>313</v>
      </c>
      <c r="J939" s="51">
        <v>45635</v>
      </c>
      <c r="K939" s="36">
        <f>IF(Table1[[#This Row],[Tanggal]]="","",YEAR(Table1[[#This Row],[Tanggal]]))</f>
        <v>2024</v>
      </c>
      <c r="L939" s="36">
        <f>IF(Table1[[#This Row],[Tanggal]]="","",YEAR(Table1[[#This Row],[Tanggal]]))</f>
        <v>2024</v>
      </c>
      <c r="M939" s="37" t="str">
        <f>_xlfn.IFNA(INDEX(Data!$D:$D,MATCH(Table1[[#This Row],[Entry Type]],Data!$E:$E,0)),"")</f>
        <v>Lemah</v>
      </c>
      <c r="N939" s="50" t="str">
        <f>IF(Table1[[#This Row],[Tanggal]]="","","Jaringan")</f>
        <v>Jaringan</v>
      </c>
      <c r="O939" s="1"/>
    </row>
    <row r="940" spans="2:15" ht="30" x14ac:dyDescent="0.25">
      <c r="B940" s="4" t="str">
        <f>_xlfn.IFNA(INDEX(Data!$B:$B,MATCH(Table1[[#This Row],[Desa/Kelurahan]],Data!$C:$C,0)),"")</f>
        <v>BENTIAN BESAR</v>
      </c>
      <c r="C940" s="1" t="s">
        <v>130</v>
      </c>
      <c r="D940" s="2" t="s">
        <v>75</v>
      </c>
      <c r="E940" s="2" t="s">
        <v>85</v>
      </c>
      <c r="F940" s="2" t="s">
        <v>93</v>
      </c>
      <c r="G940" s="2" t="s">
        <v>80</v>
      </c>
      <c r="H940" s="2" t="s">
        <v>313</v>
      </c>
      <c r="J940" s="51">
        <v>45635</v>
      </c>
      <c r="K940" s="36">
        <f>IF(Table1[[#This Row],[Tanggal]]="","",YEAR(Table1[[#This Row],[Tanggal]]))</f>
        <v>2024</v>
      </c>
      <c r="L940" s="36">
        <f>IF(Table1[[#This Row],[Tanggal]]="","",YEAR(Table1[[#This Row],[Tanggal]]))</f>
        <v>2024</v>
      </c>
      <c r="M940" s="37" t="str">
        <f>_xlfn.IFNA(INDEX(Data!$D:$D,MATCH(Table1[[#This Row],[Entry Type]],Data!$E:$E,0)),"")</f>
        <v>Lemah</v>
      </c>
      <c r="N940" s="50" t="str">
        <f>IF(Table1[[#This Row],[Tanggal]]="","","Jaringan")</f>
        <v>Jaringan</v>
      </c>
      <c r="O940" s="1"/>
    </row>
    <row r="941" spans="2:15" ht="30" x14ac:dyDescent="0.25">
      <c r="B941" s="4" t="str">
        <f>_xlfn.IFNA(INDEX(Data!$B:$B,MATCH(Table1[[#This Row],[Desa/Kelurahan]],Data!$C:$C,0)),"")</f>
        <v>BENTIAN BESAR</v>
      </c>
      <c r="C941" s="1" t="s">
        <v>136</v>
      </c>
      <c r="D941" s="2" t="s">
        <v>112</v>
      </c>
      <c r="E941" s="2" t="s">
        <v>85</v>
      </c>
      <c r="F941" s="2"/>
      <c r="G941" s="2" t="s">
        <v>72</v>
      </c>
      <c r="H941" s="2" t="s">
        <v>310</v>
      </c>
      <c r="J941" s="51">
        <v>45489</v>
      </c>
      <c r="K941" s="36">
        <f>IF(Table1[[#This Row],[Tanggal]]="","",YEAR(Table1[[#This Row],[Tanggal]]))</f>
        <v>2024</v>
      </c>
      <c r="L941" s="36">
        <f>IF(Table1[[#This Row],[Tanggal]]="","",YEAR(Table1[[#This Row],[Tanggal]]))</f>
        <v>2024</v>
      </c>
      <c r="M941" s="37" t="str">
        <f>_xlfn.IFNA(INDEX(Data!$D:$D,MATCH(Table1[[#This Row],[Entry Type]],Data!$E:$E,0)),"")</f>
        <v>Lemah</v>
      </c>
      <c r="N941" s="50" t="str">
        <f>IF(Table1[[#This Row],[Tanggal]]="","","Jaringan")</f>
        <v>Jaringan</v>
      </c>
      <c r="O941" s="1"/>
    </row>
    <row r="942" spans="2:15" ht="30" x14ac:dyDescent="0.25">
      <c r="B942" s="4" t="str">
        <f>_xlfn.IFNA(INDEX(Data!$B:$B,MATCH(Table1[[#This Row],[Desa/Kelurahan]],Data!$C:$C,0)),"")</f>
        <v>BENTIAN BESAR</v>
      </c>
      <c r="C942" s="1" t="s">
        <v>134</v>
      </c>
      <c r="D942" s="2" t="s">
        <v>92</v>
      </c>
      <c r="E942" s="2" t="s">
        <v>92</v>
      </c>
      <c r="F942" s="2" t="s">
        <v>86</v>
      </c>
      <c r="G942" s="2" t="s">
        <v>80</v>
      </c>
      <c r="H942" s="2" t="s">
        <v>313</v>
      </c>
      <c r="J942" s="51">
        <v>45635</v>
      </c>
      <c r="K942" s="36">
        <f>IF(Table1[[#This Row],[Tanggal]]="","",YEAR(Table1[[#This Row],[Tanggal]]))</f>
        <v>2024</v>
      </c>
      <c r="L942" s="36">
        <f>IF(Table1[[#This Row],[Tanggal]]="","",YEAR(Table1[[#This Row],[Tanggal]]))</f>
        <v>2024</v>
      </c>
      <c r="M942" s="37" t="str">
        <f>_xlfn.IFNA(INDEX(Data!$D:$D,MATCH(Table1[[#This Row],[Entry Type]],Data!$E:$E,0)),"")</f>
        <v>Blankspot</v>
      </c>
      <c r="N942" s="50" t="str">
        <f>IF(Table1[[#This Row],[Tanggal]]="","","Jaringan")</f>
        <v>Jaringan</v>
      </c>
      <c r="O942" s="1"/>
    </row>
    <row r="943" spans="2:15" ht="30" x14ac:dyDescent="0.25">
      <c r="B943" s="4" t="str">
        <f>_xlfn.IFNA(INDEX(Data!$B:$B,MATCH(Table1[[#This Row],[Desa/Kelurahan]],Data!$C:$C,0)),"")</f>
        <v>BENTIAN BESAR</v>
      </c>
      <c r="C943" s="1" t="s">
        <v>135</v>
      </c>
      <c r="D943" s="2" t="s">
        <v>75</v>
      </c>
      <c r="E943" s="2" t="s">
        <v>70</v>
      </c>
      <c r="F943" s="2" t="s">
        <v>93</v>
      </c>
      <c r="G943" s="2" t="s">
        <v>80</v>
      </c>
      <c r="H943" s="2" t="s">
        <v>313</v>
      </c>
      <c r="J943" s="51">
        <v>45635</v>
      </c>
      <c r="K943" s="36">
        <f>IF(Table1[[#This Row],[Tanggal]]="","",YEAR(Table1[[#This Row],[Tanggal]]))</f>
        <v>2024</v>
      </c>
      <c r="L943" s="36">
        <f>IF(Table1[[#This Row],[Tanggal]]="","",YEAR(Table1[[#This Row],[Tanggal]]))</f>
        <v>2024</v>
      </c>
      <c r="M943" s="37" t="str">
        <f>_xlfn.IFNA(INDEX(Data!$D:$D,MATCH(Table1[[#This Row],[Entry Type]],Data!$E:$E,0)),"")</f>
        <v>Coverage</v>
      </c>
      <c r="N943" s="50" t="str">
        <f>IF(Table1[[#This Row],[Tanggal]]="","","Jaringan")</f>
        <v>Jaringan</v>
      </c>
      <c r="O943" s="1"/>
    </row>
    <row r="944" spans="2:15" ht="30" x14ac:dyDescent="0.25">
      <c r="B944" s="4" t="str">
        <f>_xlfn.IFNA(INDEX(Data!$B:$B,MATCH(Table1[[#This Row],[Desa/Kelurahan]],Data!$C:$C,0)),"")</f>
        <v>BENTIAN BESAR</v>
      </c>
      <c r="C944" s="1" t="s">
        <v>133</v>
      </c>
      <c r="D944" s="2" t="s">
        <v>92</v>
      </c>
      <c r="E944" s="2" t="s">
        <v>92</v>
      </c>
      <c r="F944" s="2"/>
      <c r="G944" s="2" t="s">
        <v>80</v>
      </c>
      <c r="H944" s="2" t="s">
        <v>313</v>
      </c>
      <c r="J944" s="51">
        <v>45635</v>
      </c>
      <c r="K944" s="36">
        <f>IF(Table1[[#This Row],[Tanggal]]="","",YEAR(Table1[[#This Row],[Tanggal]]))</f>
        <v>2024</v>
      </c>
      <c r="L944" s="36">
        <f>IF(Table1[[#This Row],[Tanggal]]="","",YEAR(Table1[[#This Row],[Tanggal]]))</f>
        <v>2024</v>
      </c>
      <c r="M944" s="37" t="str">
        <f>_xlfn.IFNA(INDEX(Data!$D:$D,MATCH(Table1[[#This Row],[Entry Type]],Data!$E:$E,0)),"")</f>
        <v>Blankspot</v>
      </c>
      <c r="N944" s="50" t="str">
        <f>IF(Table1[[#This Row],[Tanggal]]="","","Jaringan")</f>
        <v>Jaringan</v>
      </c>
      <c r="O944" s="1"/>
    </row>
    <row r="945" spans="2:15" ht="30" x14ac:dyDescent="0.25">
      <c r="B945" s="4" t="str">
        <f>_xlfn.IFNA(INDEX(Data!$B:$B,MATCH(Table1[[#This Row],[Desa/Kelurahan]],Data!$C:$C,0)),"")</f>
        <v>JEMPANG</v>
      </c>
      <c r="C945" s="1" t="s">
        <v>173</v>
      </c>
      <c r="D945" s="2" t="s">
        <v>75</v>
      </c>
      <c r="E945" s="2" t="s">
        <v>85</v>
      </c>
      <c r="F945" s="2" t="s">
        <v>71</v>
      </c>
      <c r="G945" s="2" t="s">
        <v>80</v>
      </c>
      <c r="H945" s="2" t="s">
        <v>313</v>
      </c>
      <c r="J945" s="51">
        <v>45635</v>
      </c>
      <c r="K945" s="36">
        <f>IF(Table1[[#This Row],[Tanggal]]="","",YEAR(Table1[[#This Row],[Tanggal]]))</f>
        <v>2024</v>
      </c>
      <c r="L945" s="36">
        <f>IF(Table1[[#This Row],[Tanggal]]="","",YEAR(Table1[[#This Row],[Tanggal]]))</f>
        <v>2024</v>
      </c>
      <c r="M945" s="37" t="str">
        <f>_xlfn.IFNA(INDEX(Data!$D:$D,MATCH(Table1[[#This Row],[Entry Type]],Data!$E:$E,0)),"")</f>
        <v>Lemah</v>
      </c>
      <c r="N945" s="50" t="str">
        <f>IF(Table1[[#This Row],[Tanggal]]="","","Jaringan")</f>
        <v>Jaringan</v>
      </c>
      <c r="O945" s="1"/>
    </row>
    <row r="946" spans="2:15" ht="30" x14ac:dyDescent="0.25">
      <c r="B946" s="4" t="str">
        <f>_xlfn.IFNA(INDEX(Data!$B:$B,MATCH(Table1[[#This Row],[Desa/Kelurahan]],Data!$C:$C,0)),"")</f>
        <v>JEMPANG</v>
      </c>
      <c r="C946" s="1" t="s">
        <v>183</v>
      </c>
      <c r="D946" s="2" t="s">
        <v>75</v>
      </c>
      <c r="E946" s="2" t="s">
        <v>70</v>
      </c>
      <c r="F946" s="2"/>
      <c r="G946" s="2" t="s">
        <v>80</v>
      </c>
      <c r="H946" s="2" t="s">
        <v>313</v>
      </c>
      <c r="J946" s="51">
        <v>45635</v>
      </c>
      <c r="K946" s="36">
        <f>IF(Table1[[#This Row],[Tanggal]]="","",YEAR(Table1[[#This Row],[Tanggal]]))</f>
        <v>2024</v>
      </c>
      <c r="L946" s="36">
        <f>IF(Table1[[#This Row],[Tanggal]]="","",YEAR(Table1[[#This Row],[Tanggal]]))</f>
        <v>2024</v>
      </c>
      <c r="M946" s="37" t="str">
        <f>_xlfn.IFNA(INDEX(Data!$D:$D,MATCH(Table1[[#This Row],[Entry Type]],Data!$E:$E,0)),"")</f>
        <v>Coverage</v>
      </c>
      <c r="N946" s="50" t="str">
        <f>IF(Table1[[#This Row],[Tanggal]]="","","Jaringan")</f>
        <v>Jaringan</v>
      </c>
      <c r="O946" s="1"/>
    </row>
    <row r="947" spans="2:15" ht="30" x14ac:dyDescent="0.25">
      <c r="B947" s="4" t="str">
        <f>_xlfn.IFNA(INDEX(Data!$B:$B,MATCH(Table1[[#This Row],[Desa/Kelurahan]],Data!$C:$C,0)),"")</f>
        <v>JEMPANG</v>
      </c>
      <c r="C947" s="1" t="s">
        <v>180</v>
      </c>
      <c r="D947" s="2" t="s">
        <v>75</v>
      </c>
      <c r="E947" s="2" t="s">
        <v>85</v>
      </c>
      <c r="F947" s="2"/>
      <c r="G947" s="2" t="s">
        <v>80</v>
      </c>
      <c r="H947" s="2" t="s">
        <v>313</v>
      </c>
      <c r="J947" s="51">
        <v>45635</v>
      </c>
      <c r="K947" s="36">
        <f>IF(Table1[[#This Row],[Tanggal]]="","",YEAR(Table1[[#This Row],[Tanggal]]))</f>
        <v>2024</v>
      </c>
      <c r="L947" s="36">
        <f>IF(Table1[[#This Row],[Tanggal]]="","",YEAR(Table1[[#This Row],[Tanggal]]))</f>
        <v>2024</v>
      </c>
      <c r="M947" s="37" t="str">
        <f>_xlfn.IFNA(INDEX(Data!$D:$D,MATCH(Table1[[#This Row],[Entry Type]],Data!$E:$E,0)),"")</f>
        <v>Lemah</v>
      </c>
      <c r="N947" s="50" t="str">
        <f>IF(Table1[[#This Row],[Tanggal]]="","","Jaringan")</f>
        <v>Jaringan</v>
      </c>
      <c r="O947" s="1"/>
    </row>
    <row r="948" spans="2:15" ht="30" x14ac:dyDescent="0.25">
      <c r="B948" s="4" t="str">
        <f>_xlfn.IFNA(INDEX(Data!$B:$B,MATCH(Table1[[#This Row],[Desa/Kelurahan]],Data!$C:$C,0)),"")</f>
        <v>JEMPANG</v>
      </c>
      <c r="C948" s="1" t="s">
        <v>178</v>
      </c>
      <c r="D948" s="2" t="s">
        <v>75</v>
      </c>
      <c r="E948" s="2" t="s">
        <v>70</v>
      </c>
      <c r="F948" s="2" t="s">
        <v>71</v>
      </c>
      <c r="G948" s="2" t="s">
        <v>80</v>
      </c>
      <c r="H948" s="2" t="s">
        <v>313</v>
      </c>
      <c r="J948" s="51">
        <v>45635</v>
      </c>
      <c r="K948" s="36">
        <f>IF(Table1[[#This Row],[Tanggal]]="","",YEAR(Table1[[#This Row],[Tanggal]]))</f>
        <v>2024</v>
      </c>
      <c r="L948" s="36">
        <f>IF(Table1[[#This Row],[Tanggal]]="","",YEAR(Table1[[#This Row],[Tanggal]]))</f>
        <v>2024</v>
      </c>
      <c r="M948" s="37" t="str">
        <f>_xlfn.IFNA(INDEX(Data!$D:$D,MATCH(Table1[[#This Row],[Entry Type]],Data!$E:$E,0)),"")</f>
        <v>Coverage</v>
      </c>
      <c r="N948" s="50" t="str">
        <f>IF(Table1[[#This Row],[Tanggal]]="","","Jaringan")</f>
        <v>Jaringan</v>
      </c>
      <c r="O948" s="1"/>
    </row>
    <row r="949" spans="2:15" ht="30" x14ac:dyDescent="0.25">
      <c r="B949" s="4" t="str">
        <f>_xlfn.IFNA(INDEX(Data!$B:$B,MATCH(Table1[[#This Row],[Desa/Kelurahan]],Data!$C:$C,0)),"")</f>
        <v>JEMPANG</v>
      </c>
      <c r="C949" s="1" t="s">
        <v>177</v>
      </c>
      <c r="D949" s="2" t="s">
        <v>75</v>
      </c>
      <c r="E949" s="2" t="s">
        <v>70</v>
      </c>
      <c r="F949" s="2"/>
      <c r="G949" s="2" t="s">
        <v>80</v>
      </c>
      <c r="H949" s="2" t="s">
        <v>313</v>
      </c>
      <c r="J949" s="51">
        <v>45635</v>
      </c>
      <c r="K949" s="36">
        <f>IF(Table1[[#This Row],[Tanggal]]="","",YEAR(Table1[[#This Row],[Tanggal]]))</f>
        <v>2024</v>
      </c>
      <c r="L949" s="36">
        <f>IF(Table1[[#This Row],[Tanggal]]="","",YEAR(Table1[[#This Row],[Tanggal]]))</f>
        <v>2024</v>
      </c>
      <c r="M949" s="37" t="str">
        <f>_xlfn.IFNA(INDEX(Data!$D:$D,MATCH(Table1[[#This Row],[Entry Type]],Data!$E:$E,0)),"")</f>
        <v>Coverage</v>
      </c>
      <c r="N949" s="50" t="str">
        <f>IF(Table1[[#This Row],[Tanggal]]="","","Jaringan")</f>
        <v>Jaringan</v>
      </c>
      <c r="O949" s="1"/>
    </row>
    <row r="950" spans="2:15" x14ac:dyDescent="0.25">
      <c r="B950" s="4" t="str">
        <f>_xlfn.IFNA(INDEX(Data!$B:$B,MATCH(Table1[[#This Row],[Desa/Kelurahan]],Data!$C:$C,0)),"")</f>
        <v>JEMPANG</v>
      </c>
      <c r="C950" s="1" t="s">
        <v>174</v>
      </c>
      <c r="D950" s="2" t="s">
        <v>75</v>
      </c>
      <c r="E950" s="2" t="s">
        <v>70</v>
      </c>
      <c r="F950" s="2" t="s">
        <v>93</v>
      </c>
      <c r="G950" s="2" t="s">
        <v>72</v>
      </c>
      <c r="H950" s="2" t="s">
        <v>310</v>
      </c>
      <c r="J950" s="51">
        <v>45462</v>
      </c>
      <c r="K950" s="36">
        <f>IF(Table1[[#This Row],[Tanggal]]="","",YEAR(Table1[[#This Row],[Tanggal]]))</f>
        <v>2024</v>
      </c>
      <c r="L950" s="36">
        <f>IF(Table1[[#This Row],[Tanggal]]="","",YEAR(Table1[[#This Row],[Tanggal]]))</f>
        <v>2024</v>
      </c>
      <c r="M950" s="37" t="str">
        <f>_xlfn.IFNA(INDEX(Data!$D:$D,MATCH(Table1[[#This Row],[Entry Type]],Data!$E:$E,0)),"")</f>
        <v>Coverage</v>
      </c>
      <c r="N950" s="50" t="str">
        <f>IF(Table1[[#This Row],[Tanggal]]="","","Jaringan")</f>
        <v>Jaringan</v>
      </c>
      <c r="O950" s="1"/>
    </row>
    <row r="951" spans="2:15" ht="30" x14ac:dyDescent="0.25">
      <c r="B951" s="4" t="str">
        <f>_xlfn.IFNA(INDEX(Data!$B:$B,MATCH(Table1[[#This Row],[Desa/Kelurahan]],Data!$C:$C,0)),"")</f>
        <v>JEMPANG</v>
      </c>
      <c r="C951" s="1" t="s">
        <v>172</v>
      </c>
      <c r="D951" s="2" t="s">
        <v>75</v>
      </c>
      <c r="E951" s="2" t="s">
        <v>70</v>
      </c>
      <c r="F951" s="2" t="s">
        <v>71</v>
      </c>
      <c r="G951" s="2" t="s">
        <v>72</v>
      </c>
      <c r="H951" s="2" t="s">
        <v>313</v>
      </c>
      <c r="J951" s="51">
        <v>45635</v>
      </c>
      <c r="K951" s="36">
        <f>IF(Table1[[#This Row],[Tanggal]]="","",YEAR(Table1[[#This Row],[Tanggal]]))</f>
        <v>2024</v>
      </c>
      <c r="L951" s="36">
        <f>IF(Table1[[#This Row],[Tanggal]]="","",YEAR(Table1[[#This Row],[Tanggal]]))</f>
        <v>2024</v>
      </c>
      <c r="M951" s="37" t="str">
        <f>_xlfn.IFNA(INDEX(Data!$D:$D,MATCH(Table1[[#This Row],[Entry Type]],Data!$E:$E,0)),"")</f>
        <v>Coverage</v>
      </c>
      <c r="N951" s="50" t="str">
        <f>IF(Table1[[#This Row],[Tanggal]]="","","Jaringan")</f>
        <v>Jaringan</v>
      </c>
      <c r="O951" s="1"/>
    </row>
    <row r="952" spans="2:15" ht="30" x14ac:dyDescent="0.25">
      <c r="B952" s="4" t="str">
        <f>_xlfn.IFNA(INDEX(Data!$B:$B,MATCH(Table1[[#This Row],[Desa/Kelurahan]],Data!$C:$C,0)),"")</f>
        <v>JEMPANG</v>
      </c>
      <c r="C952" s="1" t="s">
        <v>179</v>
      </c>
      <c r="D952" s="2" t="s">
        <v>75</v>
      </c>
      <c r="E952" s="2" t="s">
        <v>85</v>
      </c>
      <c r="F952" s="2"/>
      <c r="G952" s="2" t="s">
        <v>80</v>
      </c>
      <c r="H952" s="2" t="s">
        <v>313</v>
      </c>
      <c r="J952" s="51">
        <v>45635</v>
      </c>
      <c r="K952" s="36">
        <f>IF(Table1[[#This Row],[Tanggal]]="","",YEAR(Table1[[#This Row],[Tanggal]]))</f>
        <v>2024</v>
      </c>
      <c r="L952" s="36">
        <f>IF(Table1[[#This Row],[Tanggal]]="","",YEAR(Table1[[#This Row],[Tanggal]]))</f>
        <v>2024</v>
      </c>
      <c r="M952" s="37" t="str">
        <f>_xlfn.IFNA(INDEX(Data!$D:$D,MATCH(Table1[[#This Row],[Entry Type]],Data!$E:$E,0)),"")</f>
        <v>Lemah</v>
      </c>
      <c r="N952" s="50" t="str">
        <f>IF(Table1[[#This Row],[Tanggal]]="","","Jaringan")</f>
        <v>Jaringan</v>
      </c>
      <c r="O952" s="1"/>
    </row>
    <row r="953" spans="2:15" ht="30" x14ac:dyDescent="0.25">
      <c r="B953" s="4" t="str">
        <f>_xlfn.IFNA(INDEX(Data!$B:$B,MATCH(Table1[[#This Row],[Desa/Kelurahan]],Data!$C:$C,0)),"")</f>
        <v>JEMPANG</v>
      </c>
      <c r="C953" s="1" t="s">
        <v>181</v>
      </c>
      <c r="D953" s="2" t="s">
        <v>75</v>
      </c>
      <c r="E953" s="2" t="s">
        <v>70</v>
      </c>
      <c r="F953" s="2"/>
      <c r="G953" s="2" t="s">
        <v>80</v>
      </c>
      <c r="H953" s="2" t="s">
        <v>313</v>
      </c>
      <c r="J953" s="51">
        <v>45635</v>
      </c>
      <c r="K953" s="36">
        <f>IF(Table1[[#This Row],[Tanggal]]="","",YEAR(Table1[[#This Row],[Tanggal]]))</f>
        <v>2024</v>
      </c>
      <c r="L953" s="36">
        <f>IF(Table1[[#This Row],[Tanggal]]="","",YEAR(Table1[[#This Row],[Tanggal]]))</f>
        <v>2024</v>
      </c>
      <c r="M953" s="37" t="str">
        <f>_xlfn.IFNA(INDEX(Data!$D:$D,MATCH(Table1[[#This Row],[Entry Type]],Data!$E:$E,0)),"")</f>
        <v>Coverage</v>
      </c>
      <c r="N953" s="50" t="str">
        <f>IF(Table1[[#This Row],[Tanggal]]="","","Jaringan")</f>
        <v>Jaringan</v>
      </c>
      <c r="O953" s="1"/>
    </row>
    <row r="954" spans="2:15" ht="30" x14ac:dyDescent="0.25">
      <c r="B954" s="4" t="str">
        <f>_xlfn.IFNA(INDEX(Data!$B:$B,MATCH(Table1[[#This Row],[Desa/Kelurahan]],Data!$C:$C,0)),"")</f>
        <v>JEMPANG</v>
      </c>
      <c r="C954" s="1" t="s">
        <v>176</v>
      </c>
      <c r="D954" s="2" t="s">
        <v>75</v>
      </c>
      <c r="E954" s="2" t="s">
        <v>70</v>
      </c>
      <c r="F954" s="2"/>
      <c r="G954" s="2" t="s">
        <v>80</v>
      </c>
      <c r="H954" s="2" t="s">
        <v>313</v>
      </c>
      <c r="J954" s="51">
        <v>45635</v>
      </c>
      <c r="K954" s="36">
        <f>IF(Table1[[#This Row],[Tanggal]]="","",YEAR(Table1[[#This Row],[Tanggal]]))</f>
        <v>2024</v>
      </c>
      <c r="L954" s="36">
        <f>IF(Table1[[#This Row],[Tanggal]]="","",YEAR(Table1[[#This Row],[Tanggal]]))</f>
        <v>2024</v>
      </c>
      <c r="M954" s="37" t="str">
        <f>_xlfn.IFNA(INDEX(Data!$D:$D,MATCH(Table1[[#This Row],[Entry Type]],Data!$E:$E,0)),"")</f>
        <v>Coverage</v>
      </c>
      <c r="N954" s="50" t="str">
        <f>IF(Table1[[#This Row],[Tanggal]]="","","Jaringan")</f>
        <v>Jaringan</v>
      </c>
      <c r="O954" s="1"/>
    </row>
    <row r="955" spans="2:15" ht="30" x14ac:dyDescent="0.25">
      <c r="B955" s="4" t="str">
        <f>_xlfn.IFNA(INDEX(Data!$B:$B,MATCH(Table1[[#This Row],[Desa/Kelurahan]],Data!$C:$C,0)),"")</f>
        <v>JEMPANG</v>
      </c>
      <c r="C955" s="1" t="s">
        <v>175</v>
      </c>
      <c r="D955" s="2" t="s">
        <v>75</v>
      </c>
      <c r="E955" s="2" t="s">
        <v>70</v>
      </c>
      <c r="F955" s="2"/>
      <c r="G955" s="2" t="s">
        <v>80</v>
      </c>
      <c r="H955" s="2" t="s">
        <v>313</v>
      </c>
      <c r="J955" s="51">
        <v>45635</v>
      </c>
      <c r="K955" s="36">
        <f>IF(Table1[[#This Row],[Tanggal]]="","",YEAR(Table1[[#This Row],[Tanggal]]))</f>
        <v>2024</v>
      </c>
      <c r="L955" s="36">
        <f>IF(Table1[[#This Row],[Tanggal]]="","",YEAR(Table1[[#This Row],[Tanggal]]))</f>
        <v>2024</v>
      </c>
      <c r="M955" s="37" t="str">
        <f>_xlfn.IFNA(INDEX(Data!$D:$D,MATCH(Table1[[#This Row],[Entry Type]],Data!$E:$E,0)),"")</f>
        <v>Coverage</v>
      </c>
      <c r="N955" s="50" t="str">
        <f>IF(Table1[[#This Row],[Tanggal]]="","","Jaringan")</f>
        <v>Jaringan</v>
      </c>
      <c r="O955" s="1"/>
    </row>
    <row r="956" spans="2:15" ht="30" x14ac:dyDescent="0.25">
      <c r="B956" s="4" t="str">
        <f>_xlfn.IFNA(INDEX(Data!$B:$B,MATCH(Table1[[#This Row],[Desa/Kelurahan]],Data!$C:$C,0)),"")</f>
        <v>JEMPANG</v>
      </c>
      <c r="C956" s="1" t="s">
        <v>182</v>
      </c>
      <c r="D956" s="2" t="s">
        <v>75</v>
      </c>
      <c r="E956" s="2" t="s">
        <v>70</v>
      </c>
      <c r="F956" s="2"/>
      <c r="G956" s="2" t="s">
        <v>80</v>
      </c>
      <c r="H956" s="2" t="s">
        <v>313</v>
      </c>
      <c r="J956" s="51">
        <v>45635</v>
      </c>
      <c r="K956" s="36">
        <f>IF(Table1[[#This Row],[Tanggal]]="","",YEAR(Table1[[#This Row],[Tanggal]]))</f>
        <v>2024</v>
      </c>
      <c r="L956" s="36">
        <f>IF(Table1[[#This Row],[Tanggal]]="","",YEAR(Table1[[#This Row],[Tanggal]]))</f>
        <v>2024</v>
      </c>
      <c r="M956" s="37" t="str">
        <f>_xlfn.IFNA(INDEX(Data!$D:$D,MATCH(Table1[[#This Row],[Entry Type]],Data!$E:$E,0)),"")</f>
        <v>Coverage</v>
      </c>
      <c r="N956" s="50" t="str">
        <f>IF(Table1[[#This Row],[Tanggal]]="","","Jaringan")</f>
        <v>Jaringan</v>
      </c>
      <c r="O956" s="1"/>
    </row>
    <row r="957" spans="2:15" ht="30" x14ac:dyDescent="0.25">
      <c r="B957" s="4" t="str">
        <f>_xlfn.IFNA(INDEX(Data!$B:$B,MATCH(Table1[[#This Row],[Desa/Kelurahan]],Data!$C:$C,0)),"")</f>
        <v>BONGAN</v>
      </c>
      <c r="C957" s="1" t="s">
        <v>145</v>
      </c>
      <c r="D957" s="2" t="s">
        <v>75</v>
      </c>
      <c r="E957" s="2" t="s">
        <v>70</v>
      </c>
      <c r="F957" s="2"/>
      <c r="G957" s="2" t="s">
        <v>80</v>
      </c>
      <c r="H957" s="2" t="s">
        <v>313</v>
      </c>
      <c r="J957" s="51">
        <v>45635</v>
      </c>
      <c r="K957" s="36">
        <f>IF(Table1[[#This Row],[Tanggal]]="","",YEAR(Table1[[#This Row],[Tanggal]]))</f>
        <v>2024</v>
      </c>
      <c r="L957" s="36">
        <f>IF(Table1[[#This Row],[Tanggal]]="","",YEAR(Table1[[#This Row],[Tanggal]]))</f>
        <v>2024</v>
      </c>
      <c r="M957" s="37" t="str">
        <f>_xlfn.IFNA(INDEX(Data!$D:$D,MATCH(Table1[[#This Row],[Entry Type]],Data!$E:$E,0)),"")</f>
        <v>Coverage</v>
      </c>
      <c r="N957" s="50" t="str">
        <f>IF(Table1[[#This Row],[Tanggal]]="","","Jaringan")</f>
        <v>Jaringan</v>
      </c>
      <c r="O957" s="1"/>
    </row>
    <row r="958" spans="2:15" ht="30" x14ac:dyDescent="0.25">
      <c r="B958" s="4" t="str">
        <f>_xlfn.IFNA(INDEX(Data!$B:$B,MATCH(Table1[[#This Row],[Desa/Kelurahan]],Data!$C:$C,0)),"")</f>
        <v>BONGAN</v>
      </c>
      <c r="C958" s="1" t="s">
        <v>149</v>
      </c>
      <c r="D958" s="2" t="s">
        <v>92</v>
      </c>
      <c r="E958" s="2" t="s">
        <v>92</v>
      </c>
      <c r="F958" s="2"/>
      <c r="G958" s="2" t="s">
        <v>80</v>
      </c>
      <c r="H958" s="2" t="s">
        <v>313</v>
      </c>
      <c r="J958" s="51">
        <v>45635</v>
      </c>
      <c r="K958" s="36">
        <f>IF(Table1[[#This Row],[Tanggal]]="","",YEAR(Table1[[#This Row],[Tanggal]]))</f>
        <v>2024</v>
      </c>
      <c r="L958" s="36">
        <f>IF(Table1[[#This Row],[Tanggal]]="","",YEAR(Table1[[#This Row],[Tanggal]]))</f>
        <v>2024</v>
      </c>
      <c r="M958" s="37" t="str">
        <f>_xlfn.IFNA(INDEX(Data!$D:$D,MATCH(Table1[[#This Row],[Entry Type]],Data!$E:$E,0)),"")</f>
        <v>Blankspot</v>
      </c>
      <c r="N958" s="50" t="str">
        <f>IF(Table1[[#This Row],[Tanggal]]="","","Jaringan")</f>
        <v>Jaringan</v>
      </c>
      <c r="O958" s="1"/>
    </row>
    <row r="959" spans="2:15" x14ac:dyDescent="0.25">
      <c r="B959" s="4" t="str">
        <f>_xlfn.IFNA(INDEX(Data!$B:$B,MATCH(Table1[[#This Row],[Desa/Kelurahan]],Data!$C:$C,0)),"")</f>
        <v>BONGAN</v>
      </c>
      <c r="C959" s="1" t="s">
        <v>150</v>
      </c>
      <c r="D959" s="2" t="s">
        <v>92</v>
      </c>
      <c r="E959" s="2" t="s">
        <v>92</v>
      </c>
      <c r="F959" s="2"/>
      <c r="G959" s="2" t="s">
        <v>72</v>
      </c>
      <c r="H959" s="2" t="s">
        <v>310</v>
      </c>
      <c r="J959" s="51">
        <v>45484</v>
      </c>
      <c r="K959" s="36">
        <f>IF(Table1[[#This Row],[Tanggal]]="","",YEAR(Table1[[#This Row],[Tanggal]]))</f>
        <v>2024</v>
      </c>
      <c r="L959" s="36">
        <f>IF(Table1[[#This Row],[Tanggal]]="","",YEAR(Table1[[#This Row],[Tanggal]]))</f>
        <v>2024</v>
      </c>
      <c r="M959" s="37" t="str">
        <f>_xlfn.IFNA(INDEX(Data!$D:$D,MATCH(Table1[[#This Row],[Entry Type]],Data!$E:$E,0)),"")</f>
        <v>Blankspot</v>
      </c>
      <c r="N959" s="50" t="str">
        <f>IF(Table1[[#This Row],[Tanggal]]="","","Jaringan")</f>
        <v>Jaringan</v>
      </c>
      <c r="O959" s="1"/>
    </row>
    <row r="960" spans="2:15" ht="30" x14ac:dyDescent="0.25">
      <c r="B960" s="4" t="str">
        <f>_xlfn.IFNA(INDEX(Data!$B:$B,MATCH(Table1[[#This Row],[Desa/Kelurahan]],Data!$C:$C,0)),"")</f>
        <v>BONGAN</v>
      </c>
      <c r="C960" s="1" t="s">
        <v>140</v>
      </c>
      <c r="D960" s="2" t="s">
        <v>75</v>
      </c>
      <c r="E960" s="2" t="s">
        <v>70</v>
      </c>
      <c r="F960" s="2"/>
      <c r="G960" s="2" t="s">
        <v>80</v>
      </c>
      <c r="H960" s="2" t="s">
        <v>313</v>
      </c>
      <c r="J960" s="51">
        <v>45635</v>
      </c>
      <c r="K960" s="36">
        <f>IF(Table1[[#This Row],[Tanggal]]="","",YEAR(Table1[[#This Row],[Tanggal]]))</f>
        <v>2024</v>
      </c>
      <c r="L960" s="36">
        <f>IF(Table1[[#This Row],[Tanggal]]="","",YEAR(Table1[[#This Row],[Tanggal]]))</f>
        <v>2024</v>
      </c>
      <c r="M960" s="37" t="str">
        <f>_xlfn.IFNA(INDEX(Data!$D:$D,MATCH(Table1[[#This Row],[Entry Type]],Data!$E:$E,0)),"")</f>
        <v>Coverage</v>
      </c>
      <c r="N960" s="50" t="str">
        <f>IF(Table1[[#This Row],[Tanggal]]="","","Jaringan")</f>
        <v>Jaringan</v>
      </c>
      <c r="O960" s="1"/>
    </row>
    <row r="961" spans="2:15" ht="30" x14ac:dyDescent="0.25">
      <c r="B961" s="4" t="str">
        <f>_xlfn.IFNA(INDEX(Data!$B:$B,MATCH(Table1[[#This Row],[Desa/Kelurahan]],Data!$C:$C,0)),"")</f>
        <v>BONGAN</v>
      </c>
      <c r="C961" s="1" t="s">
        <v>146</v>
      </c>
      <c r="D961" s="2" t="s">
        <v>75</v>
      </c>
      <c r="E961" s="2" t="s">
        <v>70</v>
      </c>
      <c r="F961" s="2"/>
      <c r="G961" s="2" t="s">
        <v>80</v>
      </c>
      <c r="H961" s="2" t="s">
        <v>313</v>
      </c>
      <c r="J961" s="51">
        <v>45635</v>
      </c>
      <c r="K961" s="36">
        <f>IF(Table1[[#This Row],[Tanggal]]="","",YEAR(Table1[[#This Row],[Tanggal]]))</f>
        <v>2024</v>
      </c>
      <c r="L961" s="36">
        <f>IF(Table1[[#This Row],[Tanggal]]="","",YEAR(Table1[[#This Row],[Tanggal]]))</f>
        <v>2024</v>
      </c>
      <c r="M961" s="37" t="str">
        <f>_xlfn.IFNA(INDEX(Data!$D:$D,MATCH(Table1[[#This Row],[Entry Type]],Data!$E:$E,0)),"")</f>
        <v>Coverage</v>
      </c>
      <c r="N961" s="50" t="str">
        <f>IF(Table1[[#This Row],[Tanggal]]="","","Jaringan")</f>
        <v>Jaringan</v>
      </c>
      <c r="O961" s="1"/>
    </row>
    <row r="962" spans="2:15" ht="30" x14ac:dyDescent="0.25">
      <c r="B962" s="4" t="str">
        <f>_xlfn.IFNA(INDEX(Data!$B:$B,MATCH(Table1[[#This Row],[Desa/Kelurahan]],Data!$C:$C,0)),"")</f>
        <v>BONGAN</v>
      </c>
      <c r="C962" s="1" t="s">
        <v>141</v>
      </c>
      <c r="D962" s="2" t="s">
        <v>92</v>
      </c>
      <c r="E962" s="2" t="s">
        <v>92</v>
      </c>
      <c r="F962" s="2" t="s">
        <v>93</v>
      </c>
      <c r="G962" s="2" t="s">
        <v>80</v>
      </c>
      <c r="H962" s="2" t="s">
        <v>313</v>
      </c>
      <c r="J962" s="51">
        <v>45635</v>
      </c>
      <c r="K962" s="36">
        <f>IF(Table1[[#This Row],[Tanggal]]="","",YEAR(Table1[[#This Row],[Tanggal]]))</f>
        <v>2024</v>
      </c>
      <c r="L962" s="36">
        <f>IF(Table1[[#This Row],[Tanggal]]="","",YEAR(Table1[[#This Row],[Tanggal]]))</f>
        <v>2024</v>
      </c>
      <c r="M962" s="37" t="str">
        <f>_xlfn.IFNA(INDEX(Data!$D:$D,MATCH(Table1[[#This Row],[Entry Type]],Data!$E:$E,0)),"")</f>
        <v>Blankspot</v>
      </c>
      <c r="N962" s="50" t="str">
        <f>IF(Table1[[#This Row],[Tanggal]]="","","Jaringan")</f>
        <v>Jaringan</v>
      </c>
      <c r="O962" s="1"/>
    </row>
    <row r="963" spans="2:15" ht="30" x14ac:dyDescent="0.25">
      <c r="B963" s="4" t="str">
        <f>_xlfn.IFNA(INDEX(Data!$B:$B,MATCH(Table1[[#This Row],[Desa/Kelurahan]],Data!$C:$C,0)),"")</f>
        <v>BONGAN</v>
      </c>
      <c r="C963" s="1" t="s">
        <v>154</v>
      </c>
      <c r="D963" s="2" t="s">
        <v>75</v>
      </c>
      <c r="E963" s="2" t="s">
        <v>70</v>
      </c>
      <c r="F963" s="2"/>
      <c r="G963" s="2" t="s">
        <v>80</v>
      </c>
      <c r="H963" s="2" t="s">
        <v>313</v>
      </c>
      <c r="J963" s="51">
        <v>45635</v>
      </c>
      <c r="K963" s="36">
        <f>IF(Table1[[#This Row],[Tanggal]]="","",YEAR(Table1[[#This Row],[Tanggal]]))</f>
        <v>2024</v>
      </c>
      <c r="L963" s="36">
        <f>IF(Table1[[#This Row],[Tanggal]]="","",YEAR(Table1[[#This Row],[Tanggal]]))</f>
        <v>2024</v>
      </c>
      <c r="M963" s="37" t="str">
        <f>_xlfn.IFNA(INDEX(Data!$D:$D,MATCH(Table1[[#This Row],[Entry Type]],Data!$E:$E,0)),"")</f>
        <v>Coverage</v>
      </c>
      <c r="N963" s="50" t="str">
        <f>IF(Table1[[#This Row],[Tanggal]]="","","Jaringan")</f>
        <v>Jaringan</v>
      </c>
      <c r="O963" s="1"/>
    </row>
    <row r="964" spans="2:15" ht="30" x14ac:dyDescent="0.25">
      <c r="B964" s="4" t="str">
        <f>_xlfn.IFNA(INDEX(Data!$B:$B,MATCH(Table1[[#This Row],[Desa/Kelurahan]],Data!$C:$C,0)),"")</f>
        <v>BONGAN</v>
      </c>
      <c r="C964" s="1" t="s">
        <v>139</v>
      </c>
      <c r="D964" s="2" t="s">
        <v>75</v>
      </c>
      <c r="E964" s="2" t="s">
        <v>70</v>
      </c>
      <c r="F964" s="2"/>
      <c r="G964" s="2" t="s">
        <v>80</v>
      </c>
      <c r="H964" s="2" t="s">
        <v>313</v>
      </c>
      <c r="J964" s="51">
        <v>45635</v>
      </c>
      <c r="K964" s="36">
        <f>IF(Table1[[#This Row],[Tanggal]]="","",YEAR(Table1[[#This Row],[Tanggal]]))</f>
        <v>2024</v>
      </c>
      <c r="L964" s="36">
        <f>IF(Table1[[#This Row],[Tanggal]]="","",YEAR(Table1[[#This Row],[Tanggal]]))</f>
        <v>2024</v>
      </c>
      <c r="M964" s="37" t="str">
        <f>_xlfn.IFNA(INDEX(Data!$D:$D,MATCH(Table1[[#This Row],[Entry Type]],Data!$E:$E,0)),"")</f>
        <v>Coverage</v>
      </c>
      <c r="N964" s="50" t="str">
        <f>IF(Table1[[#This Row],[Tanggal]]="","","Jaringan")</f>
        <v>Jaringan</v>
      </c>
      <c r="O964" s="1"/>
    </row>
    <row r="965" spans="2:15" ht="30" x14ac:dyDescent="0.25">
      <c r="B965" s="4" t="str">
        <f>_xlfn.IFNA(INDEX(Data!$B:$B,MATCH(Table1[[#This Row],[Desa/Kelurahan]],Data!$C:$C,0)),"")</f>
        <v>BONGAN</v>
      </c>
      <c r="C965" s="1" t="s">
        <v>152</v>
      </c>
      <c r="D965" s="2" t="s">
        <v>92</v>
      </c>
      <c r="E965" s="2" t="s">
        <v>92</v>
      </c>
      <c r="F965" s="2"/>
      <c r="G965" s="2" t="s">
        <v>80</v>
      </c>
      <c r="H965" s="2" t="s">
        <v>313</v>
      </c>
      <c r="J965" s="51">
        <v>45635</v>
      </c>
      <c r="K965" s="36">
        <f>IF(Table1[[#This Row],[Tanggal]]="","",YEAR(Table1[[#This Row],[Tanggal]]))</f>
        <v>2024</v>
      </c>
      <c r="L965" s="36">
        <f>IF(Table1[[#This Row],[Tanggal]]="","",YEAR(Table1[[#This Row],[Tanggal]]))</f>
        <v>2024</v>
      </c>
      <c r="M965" s="37" t="str">
        <f>_xlfn.IFNA(INDEX(Data!$D:$D,MATCH(Table1[[#This Row],[Entry Type]],Data!$E:$E,0)),"")</f>
        <v>Blankspot</v>
      </c>
      <c r="N965" s="50" t="str">
        <f>IF(Table1[[#This Row],[Tanggal]]="","","Jaringan")</f>
        <v>Jaringan</v>
      </c>
      <c r="O965" s="1"/>
    </row>
    <row r="966" spans="2:15" ht="30" x14ac:dyDescent="0.25">
      <c r="B966" s="4" t="str">
        <f>_xlfn.IFNA(INDEX(Data!$B:$B,MATCH(Table1[[#This Row],[Desa/Kelurahan]],Data!$C:$C,0)),"")</f>
        <v>BONGAN</v>
      </c>
      <c r="C966" s="1" t="s">
        <v>143</v>
      </c>
      <c r="D966" s="2" t="s">
        <v>75</v>
      </c>
      <c r="E966" s="2" t="s">
        <v>85</v>
      </c>
      <c r="F966" s="2"/>
      <c r="G966" s="2" t="s">
        <v>80</v>
      </c>
      <c r="H966" s="2" t="s">
        <v>313</v>
      </c>
      <c r="J966" s="51">
        <v>45635</v>
      </c>
      <c r="K966" s="36">
        <f>IF(Table1[[#This Row],[Tanggal]]="","",YEAR(Table1[[#This Row],[Tanggal]]))</f>
        <v>2024</v>
      </c>
      <c r="L966" s="36">
        <f>IF(Table1[[#This Row],[Tanggal]]="","",YEAR(Table1[[#This Row],[Tanggal]]))</f>
        <v>2024</v>
      </c>
      <c r="M966" s="37" t="str">
        <f>_xlfn.IFNA(INDEX(Data!$D:$D,MATCH(Table1[[#This Row],[Entry Type]],Data!$E:$E,0)),"")</f>
        <v>Lemah</v>
      </c>
      <c r="N966" s="50" t="str">
        <f>IF(Table1[[#This Row],[Tanggal]]="","","Jaringan")</f>
        <v>Jaringan</v>
      </c>
      <c r="O966" s="1"/>
    </row>
    <row r="967" spans="2:15" ht="30" x14ac:dyDescent="0.25">
      <c r="B967" s="4" t="str">
        <f>_xlfn.IFNA(INDEX(Data!$B:$B,MATCH(Table1[[#This Row],[Desa/Kelurahan]],Data!$C:$C,0)),"")</f>
        <v>BONGAN</v>
      </c>
      <c r="C967" s="1" t="s">
        <v>142</v>
      </c>
      <c r="D967" s="2" t="s">
        <v>75</v>
      </c>
      <c r="E967" s="2" t="s">
        <v>85</v>
      </c>
      <c r="F967" s="2"/>
      <c r="G967" s="2" t="s">
        <v>80</v>
      </c>
      <c r="H967" s="2" t="s">
        <v>313</v>
      </c>
      <c r="J967" s="51">
        <v>45635</v>
      </c>
      <c r="K967" s="36">
        <f>IF(Table1[[#This Row],[Tanggal]]="","",YEAR(Table1[[#This Row],[Tanggal]]))</f>
        <v>2024</v>
      </c>
      <c r="L967" s="36">
        <f>IF(Table1[[#This Row],[Tanggal]]="","",YEAR(Table1[[#This Row],[Tanggal]]))</f>
        <v>2024</v>
      </c>
      <c r="M967" s="37" t="str">
        <f>_xlfn.IFNA(INDEX(Data!$D:$D,MATCH(Table1[[#This Row],[Entry Type]],Data!$E:$E,0)),"")</f>
        <v>Lemah</v>
      </c>
      <c r="N967" s="50" t="str">
        <f>IF(Table1[[#This Row],[Tanggal]]="","","Jaringan")</f>
        <v>Jaringan</v>
      </c>
      <c r="O967" s="1"/>
    </row>
    <row r="968" spans="2:15" ht="30" x14ac:dyDescent="0.25">
      <c r="B968" s="4" t="str">
        <f>_xlfn.IFNA(INDEX(Data!$B:$B,MATCH(Table1[[#This Row],[Desa/Kelurahan]],Data!$C:$C,0)),"")</f>
        <v>BONGAN</v>
      </c>
      <c r="C968" s="1" t="s">
        <v>147</v>
      </c>
      <c r="D968" s="2" t="s">
        <v>75</v>
      </c>
      <c r="E968" s="2" t="s">
        <v>70</v>
      </c>
      <c r="F968" s="2"/>
      <c r="G968" s="2" t="s">
        <v>80</v>
      </c>
      <c r="H968" s="2" t="s">
        <v>313</v>
      </c>
      <c r="J968" s="51">
        <v>45635</v>
      </c>
      <c r="K968" s="36">
        <f>IF(Table1[[#This Row],[Tanggal]]="","",YEAR(Table1[[#This Row],[Tanggal]]))</f>
        <v>2024</v>
      </c>
      <c r="L968" s="36">
        <f>IF(Table1[[#This Row],[Tanggal]]="","",YEAR(Table1[[#This Row],[Tanggal]]))</f>
        <v>2024</v>
      </c>
      <c r="M968" s="37" t="str">
        <f>_xlfn.IFNA(INDEX(Data!$D:$D,MATCH(Table1[[#This Row],[Entry Type]],Data!$E:$E,0)),"")</f>
        <v>Coverage</v>
      </c>
      <c r="N968" s="50" t="str">
        <f>IF(Table1[[#This Row],[Tanggal]]="","","Jaringan")</f>
        <v>Jaringan</v>
      </c>
      <c r="O968" s="1"/>
    </row>
    <row r="969" spans="2:15" ht="30" x14ac:dyDescent="0.25">
      <c r="B969" s="4" t="str">
        <f>_xlfn.IFNA(INDEX(Data!$B:$B,MATCH(Table1[[#This Row],[Desa/Kelurahan]],Data!$C:$C,0)),"")</f>
        <v>BONGAN</v>
      </c>
      <c r="C969" s="1" t="s">
        <v>144</v>
      </c>
      <c r="D969" s="2" t="s">
        <v>92</v>
      </c>
      <c r="E969" s="2" t="s">
        <v>92</v>
      </c>
      <c r="F969" s="2"/>
      <c r="G969" s="2" t="s">
        <v>80</v>
      </c>
      <c r="H969" s="2" t="s">
        <v>313</v>
      </c>
      <c r="J969" s="51">
        <v>45635</v>
      </c>
      <c r="K969" s="36">
        <f>IF(Table1[[#This Row],[Tanggal]]="","",YEAR(Table1[[#This Row],[Tanggal]]))</f>
        <v>2024</v>
      </c>
      <c r="L969" s="36">
        <f>IF(Table1[[#This Row],[Tanggal]]="","",YEAR(Table1[[#This Row],[Tanggal]]))</f>
        <v>2024</v>
      </c>
      <c r="M969" s="37" t="str">
        <f>_xlfn.IFNA(INDEX(Data!$D:$D,MATCH(Table1[[#This Row],[Entry Type]],Data!$E:$E,0)),"")</f>
        <v>Blankspot</v>
      </c>
      <c r="N969" s="50" t="str">
        <f>IF(Table1[[#This Row],[Tanggal]]="","","Jaringan")</f>
        <v>Jaringan</v>
      </c>
      <c r="O969" s="1"/>
    </row>
    <row r="970" spans="2:15" ht="30" x14ac:dyDescent="0.25">
      <c r="B970" s="4" t="str">
        <f>_xlfn.IFNA(INDEX(Data!$B:$B,MATCH(Table1[[#This Row],[Desa/Kelurahan]],Data!$C:$C,0)),"")</f>
        <v>BONGAN</v>
      </c>
      <c r="C970" s="1" t="s">
        <v>153</v>
      </c>
      <c r="D970" s="2" t="s">
        <v>92</v>
      </c>
      <c r="E970" s="2" t="s">
        <v>92</v>
      </c>
      <c r="F970" s="2"/>
      <c r="G970" s="2" t="s">
        <v>80</v>
      </c>
      <c r="H970" s="2" t="s">
        <v>313</v>
      </c>
      <c r="J970" s="51">
        <v>45635</v>
      </c>
      <c r="K970" s="36">
        <f>IF(Table1[[#This Row],[Tanggal]]="","",YEAR(Table1[[#This Row],[Tanggal]]))</f>
        <v>2024</v>
      </c>
      <c r="L970" s="36">
        <f>IF(Table1[[#This Row],[Tanggal]]="","",YEAR(Table1[[#This Row],[Tanggal]]))</f>
        <v>2024</v>
      </c>
      <c r="M970" s="37" t="str">
        <f>_xlfn.IFNA(INDEX(Data!$D:$D,MATCH(Table1[[#This Row],[Entry Type]],Data!$E:$E,0)),"")</f>
        <v>Blankspot</v>
      </c>
      <c r="N970" s="50" t="str">
        <f>IF(Table1[[#This Row],[Tanggal]]="","","Jaringan")</f>
        <v>Jaringan</v>
      </c>
      <c r="O970" s="1"/>
    </row>
    <row r="971" spans="2:15" ht="30" x14ac:dyDescent="0.25">
      <c r="B971" s="4" t="str">
        <f>_xlfn.IFNA(INDEX(Data!$B:$B,MATCH(Table1[[#This Row],[Desa/Kelurahan]],Data!$C:$C,0)),"")</f>
        <v>BONGAN</v>
      </c>
      <c r="C971" s="1" t="s">
        <v>151</v>
      </c>
      <c r="D971" s="2" t="s">
        <v>75</v>
      </c>
      <c r="E971" s="2" t="s">
        <v>85</v>
      </c>
      <c r="F971" s="2"/>
      <c r="G971" s="2" t="s">
        <v>80</v>
      </c>
      <c r="H971" s="2" t="s">
        <v>313</v>
      </c>
      <c r="J971" s="51">
        <v>45635</v>
      </c>
      <c r="K971" s="36">
        <f>IF(Table1[[#This Row],[Tanggal]]="","",YEAR(Table1[[#This Row],[Tanggal]]))</f>
        <v>2024</v>
      </c>
      <c r="L971" s="36">
        <f>IF(Table1[[#This Row],[Tanggal]]="","",YEAR(Table1[[#This Row],[Tanggal]]))</f>
        <v>2024</v>
      </c>
      <c r="M971" s="37" t="str">
        <f>_xlfn.IFNA(INDEX(Data!$D:$D,MATCH(Table1[[#This Row],[Entry Type]],Data!$E:$E,0)),"")</f>
        <v>Lemah</v>
      </c>
      <c r="N971" s="50" t="str">
        <f>IF(Table1[[#This Row],[Tanggal]]="","","Jaringan")</f>
        <v>Jaringan</v>
      </c>
      <c r="O971" s="1"/>
    </row>
    <row r="972" spans="2:15" ht="30" x14ac:dyDescent="0.25">
      <c r="B972" s="4" t="str">
        <f>_xlfn.IFNA(INDEX(Data!$B:$B,MATCH(Table1[[#This Row],[Desa/Kelurahan]],Data!$C:$C,0)),"")</f>
        <v>BONGAN</v>
      </c>
      <c r="C972" s="1" t="s">
        <v>148</v>
      </c>
      <c r="D972" s="2" t="s">
        <v>75</v>
      </c>
      <c r="E972" s="2" t="s">
        <v>70</v>
      </c>
      <c r="F972" s="2" t="s">
        <v>93</v>
      </c>
      <c r="G972" s="2" t="s">
        <v>80</v>
      </c>
      <c r="H972" s="2" t="s">
        <v>313</v>
      </c>
      <c r="J972" s="51">
        <v>45635</v>
      </c>
      <c r="K972" s="36">
        <f>IF(Table1[[#This Row],[Tanggal]]="","",YEAR(Table1[[#This Row],[Tanggal]]))</f>
        <v>2024</v>
      </c>
      <c r="L972" s="36">
        <f>IF(Table1[[#This Row],[Tanggal]]="","",YEAR(Table1[[#This Row],[Tanggal]]))</f>
        <v>2024</v>
      </c>
      <c r="M972" s="37" t="str">
        <f>_xlfn.IFNA(INDEX(Data!$D:$D,MATCH(Table1[[#This Row],[Entry Type]],Data!$E:$E,0)),"")</f>
        <v>Coverage</v>
      </c>
      <c r="N972" s="50" t="str">
        <f>IF(Table1[[#This Row],[Tanggal]]="","","Jaringan")</f>
        <v>Jaringan</v>
      </c>
      <c r="O972" s="1"/>
    </row>
    <row r="973" spans="2:15" x14ac:dyDescent="0.25">
      <c r="B973" s="4" t="str">
        <f>_xlfn.IFNA(INDEX(Data!$B:$B,MATCH(Table1[[#This Row],[Desa/Kelurahan]],Data!$C:$C,0)),"")</f>
        <v>BARONG TONGKOK</v>
      </c>
      <c r="C973" s="1" t="s">
        <v>129</v>
      </c>
      <c r="F973" s="2"/>
      <c r="G973" s="2"/>
      <c r="H973" s="2"/>
      <c r="J973" s="51"/>
      <c r="K973" s="36" t="str">
        <f>IF(Table1[[#This Row],[Tanggal]]="","",YEAR(Table1[[#This Row],[Tanggal]]))</f>
        <v/>
      </c>
      <c r="L973" s="36" t="str">
        <f>IF(Table1[[#This Row],[Tanggal]]="","",YEAR(Table1[[#This Row],[Tanggal]]))</f>
        <v/>
      </c>
      <c r="M973" s="37" t="str">
        <f>_xlfn.IFNA(INDEX(Data!$D:$D,MATCH(Table1[[#This Row],[Entry Type]],Data!$E:$E,0)),"")</f>
        <v/>
      </c>
      <c r="N973" s="50" t="str">
        <f>IF(Table1[[#This Row],[Tanggal]]="","","Jaringan")</f>
        <v/>
      </c>
      <c r="O973" s="1"/>
    </row>
    <row r="974" spans="2:15" x14ac:dyDescent="0.25">
      <c r="B974" s="4" t="str">
        <f>_xlfn.IFNA(INDEX(Data!$B:$B,MATCH(Table1[[#This Row],[Desa/Kelurahan]],Data!$C:$C,0)),"")</f>
        <v>BARONG TONGKOK</v>
      </c>
      <c r="C974" s="1" t="s">
        <v>128</v>
      </c>
      <c r="F974" s="2"/>
      <c r="G974" s="2"/>
      <c r="H974" s="2"/>
      <c r="J974" s="51"/>
      <c r="K974" s="36" t="str">
        <f>IF(Table1[[#This Row],[Tanggal]]="","",YEAR(Table1[[#This Row],[Tanggal]]))</f>
        <v/>
      </c>
      <c r="L974" s="36" t="str">
        <f>IF(Table1[[#This Row],[Tanggal]]="","",YEAR(Table1[[#This Row],[Tanggal]]))</f>
        <v/>
      </c>
      <c r="M974" s="37" t="str">
        <f>_xlfn.IFNA(INDEX(Data!$D:$D,MATCH(Table1[[#This Row],[Entry Type]],Data!$E:$E,0)),"")</f>
        <v/>
      </c>
      <c r="N974" s="50" t="str">
        <f>IF(Table1[[#This Row],[Tanggal]]="","","Jaringan")</f>
        <v/>
      </c>
      <c r="O974" s="1"/>
    </row>
    <row r="975" spans="2:15" x14ac:dyDescent="0.25">
      <c r="B975" s="4" t="str">
        <f>_xlfn.IFNA(INDEX(Data!$B:$B,MATCH(Table1[[#This Row],[Desa/Kelurahan]],Data!$C:$C,0)),"")</f>
        <v>BARONG TONGKOK</v>
      </c>
      <c r="C975" s="1" t="s">
        <v>14</v>
      </c>
      <c r="F975" s="2"/>
      <c r="G975" s="2"/>
      <c r="H975" s="2"/>
      <c r="J975" s="51"/>
      <c r="K975" s="36" t="str">
        <f>IF(Table1[[#This Row],[Tanggal]]="","",YEAR(Table1[[#This Row],[Tanggal]]))</f>
        <v/>
      </c>
      <c r="L975" s="36" t="str">
        <f>IF(Table1[[#This Row],[Tanggal]]="","",YEAR(Table1[[#This Row],[Tanggal]]))</f>
        <v/>
      </c>
      <c r="M975" s="37" t="str">
        <f>_xlfn.IFNA(INDEX(Data!$D:$D,MATCH(Table1[[#This Row],[Entry Type]],Data!$E:$E,0)),"")</f>
        <v/>
      </c>
      <c r="N975" s="50" t="str">
        <f>IF(Table1[[#This Row],[Tanggal]]="","","Jaringan")</f>
        <v/>
      </c>
      <c r="O975" s="1"/>
    </row>
    <row r="976" spans="2:15" x14ac:dyDescent="0.25">
      <c r="B976" s="4" t="str">
        <f>_xlfn.IFNA(INDEX(Data!$B:$B,MATCH(Table1[[#This Row],[Desa/Kelurahan]],Data!$C:$C,0)),"")</f>
        <v>BARONG TONGKOK</v>
      </c>
      <c r="C976" s="1" t="s">
        <v>101</v>
      </c>
      <c r="F976" s="2"/>
      <c r="G976" s="2"/>
      <c r="H976" s="2"/>
      <c r="J976" s="51"/>
      <c r="K976" s="36" t="str">
        <f>IF(Table1[[#This Row],[Tanggal]]="","",YEAR(Table1[[#This Row],[Tanggal]]))</f>
        <v/>
      </c>
      <c r="L976" s="36" t="str">
        <f>IF(Table1[[#This Row],[Tanggal]]="","",YEAR(Table1[[#This Row],[Tanggal]]))</f>
        <v/>
      </c>
      <c r="M976" s="37" t="str">
        <f>_xlfn.IFNA(INDEX(Data!$D:$D,MATCH(Table1[[#This Row],[Entry Type]],Data!$E:$E,0)),"")</f>
        <v/>
      </c>
      <c r="N976" s="50" t="str">
        <f>IF(Table1[[#This Row],[Tanggal]]="","","Jaringan")</f>
        <v/>
      </c>
      <c r="O976" s="1"/>
    </row>
    <row r="977" spans="2:15" x14ac:dyDescent="0.25">
      <c r="B977" s="4" t="str">
        <f>_xlfn.IFNA(INDEX(Data!$B:$B,MATCH(Table1[[#This Row],[Desa/Kelurahan]],Data!$C:$C,0)),"")</f>
        <v>BARONG TONGKOK</v>
      </c>
      <c r="C977" s="1" t="s">
        <v>110</v>
      </c>
      <c r="F977" s="2"/>
      <c r="G977" s="2"/>
      <c r="H977" s="2"/>
      <c r="J977" s="51"/>
      <c r="K977" s="36" t="str">
        <f>IF(Table1[[#This Row],[Tanggal]]="","",YEAR(Table1[[#This Row],[Tanggal]]))</f>
        <v/>
      </c>
      <c r="L977" s="36" t="str">
        <f>IF(Table1[[#This Row],[Tanggal]]="","",YEAR(Table1[[#This Row],[Tanggal]]))</f>
        <v/>
      </c>
      <c r="M977" s="37" t="str">
        <f>_xlfn.IFNA(INDEX(Data!$D:$D,MATCH(Table1[[#This Row],[Entry Type]],Data!$E:$E,0)),"")</f>
        <v/>
      </c>
      <c r="N977" s="50" t="str">
        <f>IF(Table1[[#This Row],[Tanggal]]="","","Jaringan")</f>
        <v/>
      </c>
      <c r="O977" s="1"/>
    </row>
    <row r="978" spans="2:15" x14ac:dyDescent="0.25">
      <c r="B978" s="4" t="str">
        <f>_xlfn.IFNA(INDEX(Data!$B:$B,MATCH(Table1[[#This Row],[Desa/Kelurahan]],Data!$C:$C,0)),"")</f>
        <v>BARONG TONGKOK</v>
      </c>
      <c r="C978" s="1" t="s">
        <v>107</v>
      </c>
      <c r="F978" s="2"/>
      <c r="G978" s="2"/>
      <c r="H978" s="2"/>
      <c r="J978" s="51"/>
      <c r="K978" s="36" t="str">
        <f>IF(Table1[[#This Row],[Tanggal]]="","",YEAR(Table1[[#This Row],[Tanggal]]))</f>
        <v/>
      </c>
      <c r="L978" s="36" t="str">
        <f>IF(Table1[[#This Row],[Tanggal]]="","",YEAR(Table1[[#This Row],[Tanggal]]))</f>
        <v/>
      </c>
      <c r="M978" s="37" t="str">
        <f>_xlfn.IFNA(INDEX(Data!$D:$D,MATCH(Table1[[#This Row],[Entry Type]],Data!$E:$E,0)),"")</f>
        <v/>
      </c>
      <c r="N978" s="50" t="str">
        <f>IF(Table1[[#This Row],[Tanggal]]="","","Jaringan")</f>
        <v/>
      </c>
      <c r="O978" s="1"/>
    </row>
    <row r="979" spans="2:15" x14ac:dyDescent="0.25">
      <c r="B979" s="4" t="str">
        <f>_xlfn.IFNA(INDEX(Data!$B:$B,MATCH(Table1[[#This Row],[Desa/Kelurahan]],Data!$C:$C,0)),"")</f>
        <v>BARONG TONGKOK</v>
      </c>
      <c r="C979" s="1" t="s">
        <v>98</v>
      </c>
      <c r="F979" s="2"/>
      <c r="G979" s="2"/>
      <c r="H979" s="2"/>
      <c r="J979" s="51"/>
      <c r="K979" s="36" t="str">
        <f>IF(Table1[[#This Row],[Tanggal]]="","",YEAR(Table1[[#This Row],[Tanggal]]))</f>
        <v/>
      </c>
      <c r="L979" s="36" t="str">
        <f>IF(Table1[[#This Row],[Tanggal]]="","",YEAR(Table1[[#This Row],[Tanggal]]))</f>
        <v/>
      </c>
      <c r="M979" s="37" t="str">
        <f>_xlfn.IFNA(INDEX(Data!$D:$D,MATCH(Table1[[#This Row],[Entry Type]],Data!$E:$E,0)),"")</f>
        <v/>
      </c>
      <c r="N979" s="50" t="str">
        <f>IF(Table1[[#This Row],[Tanggal]]="","","Jaringan")</f>
        <v/>
      </c>
      <c r="O979" s="1"/>
    </row>
    <row r="980" spans="2:15" x14ac:dyDescent="0.25">
      <c r="B980" s="4" t="str">
        <f>_xlfn.IFNA(INDEX(Data!$B:$B,MATCH(Table1[[#This Row],[Desa/Kelurahan]],Data!$C:$C,0)),"")</f>
        <v>BARONG TONGKOK</v>
      </c>
      <c r="C980" s="1" t="s">
        <v>76</v>
      </c>
      <c r="F980" s="2"/>
      <c r="G980" s="2"/>
      <c r="H980" s="2"/>
      <c r="J980" s="51"/>
      <c r="K980" s="36" t="str">
        <f>IF(Table1[[#This Row],[Tanggal]]="","",YEAR(Table1[[#This Row],[Tanggal]]))</f>
        <v/>
      </c>
      <c r="L980" s="36" t="str">
        <f>IF(Table1[[#This Row],[Tanggal]]="","",YEAR(Table1[[#This Row],[Tanggal]]))</f>
        <v/>
      </c>
      <c r="M980" s="37" t="str">
        <f>_xlfn.IFNA(INDEX(Data!$D:$D,MATCH(Table1[[#This Row],[Entry Type]],Data!$E:$E,0)),"")</f>
        <v/>
      </c>
      <c r="N980" s="50" t="str">
        <f>IF(Table1[[#This Row],[Tanggal]]="","","Jaringan")</f>
        <v/>
      </c>
      <c r="O980" s="1"/>
    </row>
    <row r="981" spans="2:15" x14ac:dyDescent="0.25">
      <c r="B981" s="4" t="str">
        <f>_xlfn.IFNA(INDEX(Data!$B:$B,MATCH(Table1[[#This Row],[Desa/Kelurahan]],Data!$C:$C,0)),"")</f>
        <v>BARONG TONGKOK</v>
      </c>
      <c r="C981" s="1" t="s">
        <v>69</v>
      </c>
      <c r="F981" s="2"/>
      <c r="G981" s="2"/>
      <c r="H981" s="2"/>
      <c r="J981" s="51"/>
      <c r="K981" s="36" t="str">
        <f>IF(Table1[[#This Row],[Tanggal]]="","",YEAR(Table1[[#This Row],[Tanggal]]))</f>
        <v/>
      </c>
      <c r="L981" s="36" t="str">
        <f>IF(Table1[[#This Row],[Tanggal]]="","",YEAR(Table1[[#This Row],[Tanggal]]))</f>
        <v/>
      </c>
      <c r="M981" s="37" t="str">
        <f>_xlfn.IFNA(INDEX(Data!$D:$D,MATCH(Table1[[#This Row],[Entry Type]],Data!$E:$E,0)),"")</f>
        <v/>
      </c>
      <c r="N981" s="50" t="str">
        <f>IF(Table1[[#This Row],[Tanggal]]="","","Jaringan")</f>
        <v/>
      </c>
      <c r="O981" s="1"/>
    </row>
    <row r="982" spans="2:15" x14ac:dyDescent="0.25">
      <c r="B982" s="4" t="str">
        <f>_xlfn.IFNA(INDEX(Data!$B:$B,MATCH(Table1[[#This Row],[Desa/Kelurahan]],Data!$C:$C,0)),"")</f>
        <v>BARONG TONGKOK</v>
      </c>
      <c r="C982" s="1" t="s">
        <v>91</v>
      </c>
      <c r="F982" s="2"/>
      <c r="G982" s="2"/>
      <c r="H982" s="2"/>
      <c r="J982" s="51"/>
      <c r="K982" s="36" t="str">
        <f>IF(Table1[[#This Row],[Tanggal]]="","",YEAR(Table1[[#This Row],[Tanggal]]))</f>
        <v/>
      </c>
      <c r="L982" s="36" t="str">
        <f>IF(Table1[[#This Row],[Tanggal]]="","",YEAR(Table1[[#This Row],[Tanggal]]))</f>
        <v/>
      </c>
      <c r="M982" s="37" t="str">
        <f>_xlfn.IFNA(INDEX(Data!$D:$D,MATCH(Table1[[#This Row],[Entry Type]],Data!$E:$E,0)),"")</f>
        <v/>
      </c>
      <c r="N982" s="50" t="str">
        <f>IF(Table1[[#This Row],[Tanggal]]="","","Jaringan")</f>
        <v/>
      </c>
      <c r="O982" s="1"/>
    </row>
    <row r="983" spans="2:15" x14ac:dyDescent="0.25">
      <c r="B983" s="4" t="str">
        <f>_xlfn.IFNA(INDEX(Data!$B:$B,MATCH(Table1[[#This Row],[Desa/Kelurahan]],Data!$C:$C,0)),"")</f>
        <v>BARONG TONGKOK</v>
      </c>
      <c r="C983" s="1" t="s">
        <v>84</v>
      </c>
      <c r="F983" s="2"/>
      <c r="G983" s="2"/>
      <c r="H983" s="2"/>
      <c r="J983" s="51"/>
      <c r="K983" s="36" t="str">
        <f>IF(Table1[[#This Row],[Tanggal]]="","",YEAR(Table1[[#This Row],[Tanggal]]))</f>
        <v/>
      </c>
      <c r="L983" s="36" t="str">
        <f>IF(Table1[[#This Row],[Tanggal]]="","",YEAR(Table1[[#This Row],[Tanggal]]))</f>
        <v/>
      </c>
      <c r="M983" s="37" t="str">
        <f>_xlfn.IFNA(INDEX(Data!$D:$D,MATCH(Table1[[#This Row],[Entry Type]],Data!$E:$E,0)),"")</f>
        <v/>
      </c>
      <c r="N983" s="50" t="str">
        <f>IF(Table1[[#This Row],[Tanggal]]="","","Jaringan")</f>
        <v/>
      </c>
      <c r="O983" s="1"/>
    </row>
    <row r="984" spans="2:15" x14ac:dyDescent="0.25">
      <c r="B984" s="4" t="str">
        <f>_xlfn.IFNA(INDEX(Data!$B:$B,MATCH(Table1[[#This Row],[Desa/Kelurahan]],Data!$C:$C,0)),"")</f>
        <v>BARONG TONGKOK</v>
      </c>
      <c r="C984" s="1" t="s">
        <v>113</v>
      </c>
      <c r="F984" s="2"/>
      <c r="G984" s="2"/>
      <c r="H984" s="2"/>
      <c r="J984" s="51"/>
      <c r="K984" s="36" t="str">
        <f>IF(Table1[[#This Row],[Tanggal]]="","",YEAR(Table1[[#This Row],[Tanggal]]))</f>
        <v/>
      </c>
      <c r="L984" s="36" t="str">
        <f>IF(Table1[[#This Row],[Tanggal]]="","",YEAR(Table1[[#This Row],[Tanggal]]))</f>
        <v/>
      </c>
      <c r="M984" s="37" t="str">
        <f>_xlfn.IFNA(INDEX(Data!$D:$D,MATCH(Table1[[#This Row],[Entry Type]],Data!$E:$E,0)),"")</f>
        <v/>
      </c>
      <c r="N984" s="50" t="str">
        <f>IF(Table1[[#This Row],[Tanggal]]="","","Jaringan")</f>
        <v/>
      </c>
      <c r="O984" s="1"/>
    </row>
    <row r="985" spans="2:15" x14ac:dyDescent="0.25">
      <c r="B985" s="4" t="str">
        <f>_xlfn.IFNA(INDEX(Data!$B:$B,MATCH(Table1[[#This Row],[Desa/Kelurahan]],Data!$C:$C,0)),"")</f>
        <v>BARONG TONGKOK</v>
      </c>
      <c r="C985" s="1" t="s">
        <v>125</v>
      </c>
      <c r="F985" s="2"/>
      <c r="G985" s="2"/>
      <c r="H985" s="2"/>
      <c r="J985" s="51"/>
      <c r="K985" s="36" t="str">
        <f>IF(Table1[[#This Row],[Tanggal]]="","",YEAR(Table1[[#This Row],[Tanggal]]))</f>
        <v/>
      </c>
      <c r="L985" s="36" t="str">
        <f>IF(Table1[[#This Row],[Tanggal]]="","",YEAR(Table1[[#This Row],[Tanggal]]))</f>
        <v/>
      </c>
      <c r="M985" s="37" t="str">
        <f>_xlfn.IFNA(INDEX(Data!$D:$D,MATCH(Table1[[#This Row],[Entry Type]],Data!$E:$E,0)),"")</f>
        <v/>
      </c>
      <c r="N985" s="50" t="str">
        <f>IF(Table1[[#This Row],[Tanggal]]="","","Jaringan")</f>
        <v/>
      </c>
      <c r="O985" s="1"/>
    </row>
    <row r="986" spans="2:15" x14ac:dyDescent="0.25">
      <c r="B986" s="4" t="str">
        <f>_xlfn.IFNA(INDEX(Data!$B:$B,MATCH(Table1[[#This Row],[Desa/Kelurahan]],Data!$C:$C,0)),"")</f>
        <v>BARONG TONGKOK</v>
      </c>
      <c r="C986" s="1" t="s">
        <v>124</v>
      </c>
      <c r="F986" s="2"/>
      <c r="G986" s="2"/>
      <c r="H986" s="2"/>
      <c r="J986" s="51"/>
      <c r="K986" s="36" t="str">
        <f>IF(Table1[[#This Row],[Tanggal]]="","",YEAR(Table1[[#This Row],[Tanggal]]))</f>
        <v/>
      </c>
      <c r="L986" s="36" t="str">
        <f>IF(Table1[[#This Row],[Tanggal]]="","",YEAR(Table1[[#This Row],[Tanggal]]))</f>
        <v/>
      </c>
      <c r="M986" s="37" t="str">
        <f>_xlfn.IFNA(INDEX(Data!$D:$D,MATCH(Table1[[#This Row],[Entry Type]],Data!$E:$E,0)),"")</f>
        <v/>
      </c>
      <c r="N986" s="50" t="str">
        <f>IF(Table1[[#This Row],[Tanggal]]="","","Jaringan")</f>
        <v/>
      </c>
      <c r="O986" s="1"/>
    </row>
    <row r="987" spans="2:15" x14ac:dyDescent="0.25">
      <c r="B987" s="4" t="str">
        <f>_xlfn.IFNA(INDEX(Data!$B:$B,MATCH(Table1[[#This Row],[Desa/Kelurahan]],Data!$C:$C,0)),"")</f>
        <v>BARONG TONGKOK</v>
      </c>
      <c r="C987" s="1" t="s">
        <v>127</v>
      </c>
      <c r="F987" s="2"/>
      <c r="G987" s="2"/>
      <c r="H987" s="2"/>
      <c r="J987" s="51"/>
      <c r="K987" s="36" t="str">
        <f>IF(Table1[[#This Row],[Tanggal]]="","",YEAR(Table1[[#This Row],[Tanggal]]))</f>
        <v/>
      </c>
      <c r="L987" s="36" t="str">
        <f>IF(Table1[[#This Row],[Tanggal]]="","",YEAR(Table1[[#This Row],[Tanggal]]))</f>
        <v/>
      </c>
      <c r="M987" s="37" t="str">
        <f>_xlfn.IFNA(INDEX(Data!$D:$D,MATCH(Table1[[#This Row],[Entry Type]],Data!$E:$E,0)),"")</f>
        <v/>
      </c>
      <c r="N987" s="50" t="str">
        <f>IF(Table1[[#This Row],[Tanggal]]="","","Jaringan")</f>
        <v/>
      </c>
      <c r="O987" s="1"/>
    </row>
    <row r="988" spans="2:15" x14ac:dyDescent="0.25">
      <c r="B988" s="4" t="str">
        <f>_xlfn.IFNA(INDEX(Data!$B:$B,MATCH(Table1[[#This Row],[Desa/Kelurahan]],Data!$C:$C,0)),"")</f>
        <v>BARONG TONGKOK</v>
      </c>
      <c r="C988" s="1" t="s">
        <v>126</v>
      </c>
      <c r="F988" s="2"/>
      <c r="G988" s="2"/>
      <c r="H988" s="2"/>
      <c r="J988" s="51"/>
      <c r="K988" s="36" t="str">
        <f>IF(Table1[[#This Row],[Tanggal]]="","",YEAR(Table1[[#This Row],[Tanggal]]))</f>
        <v/>
      </c>
      <c r="L988" s="36" t="str">
        <f>IF(Table1[[#This Row],[Tanggal]]="","",YEAR(Table1[[#This Row],[Tanggal]]))</f>
        <v/>
      </c>
      <c r="M988" s="37" t="str">
        <f>_xlfn.IFNA(INDEX(Data!$D:$D,MATCH(Table1[[#This Row],[Entry Type]],Data!$E:$E,0)),"")</f>
        <v/>
      </c>
      <c r="N988" s="50" t="str">
        <f>IF(Table1[[#This Row],[Tanggal]]="","","Jaringan")</f>
        <v/>
      </c>
      <c r="O988" s="1"/>
    </row>
    <row r="989" spans="2:15" x14ac:dyDescent="0.25">
      <c r="B989" s="4" t="str">
        <f>_xlfn.IFNA(INDEX(Data!$B:$B,MATCH(Table1[[#This Row],[Desa/Kelurahan]],Data!$C:$C,0)),"")</f>
        <v>BARONG TONGKOK</v>
      </c>
      <c r="C989" s="1" t="s">
        <v>123</v>
      </c>
      <c r="F989" s="2"/>
      <c r="G989" s="2"/>
      <c r="H989" s="2"/>
      <c r="J989" s="51"/>
      <c r="K989" s="36" t="str">
        <f>IF(Table1[[#This Row],[Tanggal]]="","",YEAR(Table1[[#This Row],[Tanggal]]))</f>
        <v/>
      </c>
      <c r="L989" s="36" t="str">
        <f>IF(Table1[[#This Row],[Tanggal]]="","",YEAR(Table1[[#This Row],[Tanggal]]))</f>
        <v/>
      </c>
      <c r="M989" s="37" t="str">
        <f>_xlfn.IFNA(INDEX(Data!$D:$D,MATCH(Table1[[#This Row],[Entry Type]],Data!$E:$E,0)),"")</f>
        <v/>
      </c>
      <c r="N989" s="50" t="str">
        <f>IF(Table1[[#This Row],[Tanggal]]="","","Jaringan")</f>
        <v/>
      </c>
      <c r="O989" s="1"/>
    </row>
    <row r="990" spans="2:15" x14ac:dyDescent="0.25">
      <c r="B990" s="4" t="str">
        <f>_xlfn.IFNA(INDEX(Data!$B:$B,MATCH(Table1[[#This Row],[Desa/Kelurahan]],Data!$C:$C,0)),"")</f>
        <v>BARONG TONGKOK</v>
      </c>
      <c r="C990" s="1" t="s">
        <v>118</v>
      </c>
      <c r="F990" s="2"/>
      <c r="G990" s="2"/>
      <c r="H990" s="2"/>
      <c r="J990" s="51"/>
      <c r="K990" s="36" t="str">
        <f>IF(Table1[[#This Row],[Tanggal]]="","",YEAR(Table1[[#This Row],[Tanggal]]))</f>
        <v/>
      </c>
      <c r="L990" s="36" t="str">
        <f>IF(Table1[[#This Row],[Tanggal]]="","",YEAR(Table1[[#This Row],[Tanggal]]))</f>
        <v/>
      </c>
      <c r="M990" s="37" t="str">
        <f>_xlfn.IFNA(INDEX(Data!$D:$D,MATCH(Table1[[#This Row],[Entry Type]],Data!$E:$E,0)),"")</f>
        <v/>
      </c>
      <c r="N990" s="50" t="str">
        <f>IF(Table1[[#This Row],[Tanggal]]="","","Jaringan")</f>
        <v/>
      </c>
      <c r="O990" s="1"/>
    </row>
    <row r="991" spans="2:15" x14ac:dyDescent="0.25">
      <c r="B991" s="4" t="str">
        <f>_xlfn.IFNA(INDEX(Data!$B:$B,MATCH(Table1[[#This Row],[Desa/Kelurahan]],Data!$C:$C,0)),"")</f>
        <v>BARONG TONGKOK</v>
      </c>
      <c r="C991" s="1" t="s">
        <v>116</v>
      </c>
      <c r="F991" s="2"/>
      <c r="G991" s="2"/>
      <c r="H991" s="2"/>
      <c r="J991" s="51"/>
      <c r="K991" s="36" t="str">
        <f>IF(Table1[[#This Row],[Tanggal]]="","",YEAR(Table1[[#This Row],[Tanggal]]))</f>
        <v/>
      </c>
      <c r="L991" s="36" t="str">
        <f>IF(Table1[[#This Row],[Tanggal]]="","",YEAR(Table1[[#This Row],[Tanggal]]))</f>
        <v/>
      </c>
      <c r="M991" s="37" t="str">
        <f>_xlfn.IFNA(INDEX(Data!$D:$D,MATCH(Table1[[#This Row],[Entry Type]],Data!$E:$E,0)),"")</f>
        <v/>
      </c>
      <c r="N991" s="50" t="str">
        <f>IF(Table1[[#This Row],[Tanggal]]="","","Jaringan")</f>
        <v/>
      </c>
      <c r="O991" s="1"/>
    </row>
    <row r="992" spans="2:15" x14ac:dyDescent="0.25">
      <c r="B992" s="4" t="str">
        <f>_xlfn.IFNA(INDEX(Data!$B:$B,MATCH(Table1[[#This Row],[Desa/Kelurahan]],Data!$C:$C,0)),"")</f>
        <v>BARONG TONGKOK</v>
      </c>
      <c r="C992" s="1" t="s">
        <v>121</v>
      </c>
      <c r="F992" s="2"/>
      <c r="G992" s="2"/>
      <c r="H992" s="2"/>
      <c r="J992" s="51"/>
      <c r="K992" s="36" t="str">
        <f>IF(Table1[[#This Row],[Tanggal]]="","",YEAR(Table1[[#This Row],[Tanggal]]))</f>
        <v/>
      </c>
      <c r="L992" s="36" t="str">
        <f>IF(Table1[[#This Row],[Tanggal]]="","",YEAR(Table1[[#This Row],[Tanggal]]))</f>
        <v/>
      </c>
      <c r="M992" s="37" t="str">
        <f>_xlfn.IFNA(INDEX(Data!$D:$D,MATCH(Table1[[#This Row],[Entry Type]],Data!$E:$E,0)),"")</f>
        <v/>
      </c>
      <c r="N992" s="50" t="str">
        <f>IF(Table1[[#This Row],[Tanggal]]="","","Jaringan")</f>
        <v/>
      </c>
      <c r="O992" s="1"/>
    </row>
    <row r="993" spans="2:15" x14ac:dyDescent="0.25">
      <c r="B993" s="4" t="str">
        <f>_xlfn.IFNA(INDEX(Data!$B:$B,MATCH(Table1[[#This Row],[Desa/Kelurahan]],Data!$C:$C,0)),"")</f>
        <v>BARONG TONGKOK</v>
      </c>
      <c r="C993" s="1" t="s">
        <v>119</v>
      </c>
      <c r="F993" s="2"/>
      <c r="G993" s="2"/>
      <c r="H993" s="2"/>
      <c r="J993" s="51"/>
      <c r="K993" s="36" t="str">
        <f>IF(Table1[[#This Row],[Tanggal]]="","",YEAR(Table1[[#This Row],[Tanggal]]))</f>
        <v/>
      </c>
      <c r="L993" s="36" t="str">
        <f>IF(Table1[[#This Row],[Tanggal]]="","",YEAR(Table1[[#This Row],[Tanggal]]))</f>
        <v/>
      </c>
      <c r="M993" s="37" t="str">
        <f>_xlfn.IFNA(INDEX(Data!$D:$D,MATCH(Table1[[#This Row],[Entry Type]],Data!$E:$E,0)),"")</f>
        <v/>
      </c>
      <c r="N993" s="50" t="str">
        <f>IF(Table1[[#This Row],[Tanggal]]="","","Jaringan")</f>
        <v/>
      </c>
      <c r="O993" s="1"/>
    </row>
    <row r="994" spans="2:15" x14ac:dyDescent="0.25">
      <c r="B994" s="4" t="str">
        <f>_xlfn.IFNA(INDEX(Data!$B:$B,MATCH(Table1[[#This Row],[Desa/Kelurahan]],Data!$C:$C,0)),"")</f>
        <v>SEKOLAQ DARAT</v>
      </c>
      <c r="C994" s="1" t="s">
        <v>15</v>
      </c>
      <c r="F994" s="2"/>
      <c r="G994" s="2"/>
      <c r="H994" s="2"/>
      <c r="J994" s="51"/>
      <c r="K994" s="36" t="str">
        <f>IF(Table1[[#This Row],[Tanggal]]="","",YEAR(Table1[[#This Row],[Tanggal]]))</f>
        <v/>
      </c>
      <c r="L994" s="36" t="str">
        <f>IF(Table1[[#This Row],[Tanggal]]="","",YEAR(Table1[[#This Row],[Tanggal]]))</f>
        <v/>
      </c>
      <c r="M994" s="37" t="str">
        <f>_xlfn.IFNA(INDEX(Data!$D:$D,MATCH(Table1[[#This Row],[Entry Type]],Data!$E:$E,0)),"")</f>
        <v/>
      </c>
      <c r="N994" s="50" t="str">
        <f>IF(Table1[[#This Row],[Tanggal]]="","","Jaringan")</f>
        <v/>
      </c>
      <c r="O994" s="1"/>
    </row>
    <row r="995" spans="2:15" x14ac:dyDescent="0.25">
      <c r="B995" s="4" t="str">
        <f>_xlfn.IFNA(INDEX(Data!$B:$B,MATCH(Table1[[#This Row],[Desa/Kelurahan]],Data!$C:$C,0)),"")</f>
        <v>SEKOLAQ DARAT</v>
      </c>
      <c r="C995" s="1" t="s">
        <v>262</v>
      </c>
      <c r="F995" s="2"/>
      <c r="G995" s="2"/>
      <c r="H995" s="2"/>
      <c r="J995" s="51"/>
      <c r="K995" s="36" t="str">
        <f>IF(Table1[[#This Row],[Tanggal]]="","",YEAR(Table1[[#This Row],[Tanggal]]))</f>
        <v/>
      </c>
      <c r="L995" s="36" t="str">
        <f>IF(Table1[[#This Row],[Tanggal]]="","",YEAR(Table1[[#This Row],[Tanggal]]))</f>
        <v/>
      </c>
      <c r="M995" s="37" t="str">
        <f>_xlfn.IFNA(INDEX(Data!$D:$D,MATCH(Table1[[#This Row],[Entry Type]],Data!$E:$E,0)),"")</f>
        <v/>
      </c>
      <c r="N995" s="50" t="str">
        <f>IF(Table1[[#This Row],[Tanggal]]="","","Jaringan")</f>
        <v/>
      </c>
      <c r="O995" s="1"/>
    </row>
    <row r="996" spans="2:15" x14ac:dyDescent="0.25">
      <c r="B996" s="4" t="str">
        <f>_xlfn.IFNA(INDEX(Data!$B:$B,MATCH(Table1[[#This Row],[Desa/Kelurahan]],Data!$C:$C,0)),"")</f>
        <v>SEKOLAQ DARAT</v>
      </c>
      <c r="C996" s="1" t="s">
        <v>268</v>
      </c>
      <c r="F996" s="2"/>
      <c r="G996" s="2"/>
      <c r="H996" s="2"/>
      <c r="J996" s="51"/>
      <c r="K996" s="36" t="str">
        <f>IF(Table1[[#This Row],[Tanggal]]="","",YEAR(Table1[[#This Row],[Tanggal]]))</f>
        <v/>
      </c>
      <c r="L996" s="36" t="str">
        <f>IF(Table1[[#This Row],[Tanggal]]="","",YEAR(Table1[[#This Row],[Tanggal]]))</f>
        <v/>
      </c>
      <c r="M996" s="37" t="str">
        <f>_xlfn.IFNA(INDEX(Data!$D:$D,MATCH(Table1[[#This Row],[Entry Type]],Data!$E:$E,0)),"")</f>
        <v/>
      </c>
      <c r="N996" s="50" t="str">
        <f>IF(Table1[[#This Row],[Tanggal]]="","","Jaringan")</f>
        <v/>
      </c>
      <c r="O996" s="1"/>
    </row>
    <row r="997" spans="2:15" x14ac:dyDescent="0.25">
      <c r="B997" s="4" t="str">
        <f>_xlfn.IFNA(INDEX(Data!$B:$B,MATCH(Table1[[#This Row],[Desa/Kelurahan]],Data!$C:$C,0)),"")</f>
        <v>SEKOLAQ DARAT</v>
      </c>
      <c r="C997" s="1" t="s">
        <v>264</v>
      </c>
      <c r="F997" s="2"/>
      <c r="G997" s="2"/>
      <c r="H997" s="2"/>
      <c r="J997" s="51"/>
      <c r="K997" s="36" t="str">
        <f>IF(Table1[[#This Row],[Tanggal]]="","",YEAR(Table1[[#This Row],[Tanggal]]))</f>
        <v/>
      </c>
      <c r="L997" s="36" t="str">
        <f>IF(Table1[[#This Row],[Tanggal]]="","",YEAR(Table1[[#This Row],[Tanggal]]))</f>
        <v/>
      </c>
      <c r="M997" s="37" t="str">
        <f>_xlfn.IFNA(INDEX(Data!$D:$D,MATCH(Table1[[#This Row],[Entry Type]],Data!$E:$E,0)),"")</f>
        <v/>
      </c>
      <c r="N997" s="50" t="str">
        <f>IF(Table1[[#This Row],[Tanggal]]="","","Jaringan")</f>
        <v/>
      </c>
      <c r="O997" s="1"/>
    </row>
    <row r="998" spans="2:15" x14ac:dyDescent="0.25">
      <c r="B998" s="4" t="str">
        <f>_xlfn.IFNA(INDEX(Data!$B:$B,MATCH(Table1[[#This Row],[Desa/Kelurahan]],Data!$C:$C,0)),"")</f>
        <v>SEKOLAQ DARAT</v>
      </c>
      <c r="C998" s="1" t="s">
        <v>263</v>
      </c>
      <c r="F998" s="2"/>
      <c r="G998" s="2"/>
      <c r="H998" s="2"/>
      <c r="J998" s="51"/>
      <c r="K998" s="36" t="str">
        <f>IF(Table1[[#This Row],[Tanggal]]="","",YEAR(Table1[[#This Row],[Tanggal]]))</f>
        <v/>
      </c>
      <c r="L998" s="36" t="str">
        <f>IF(Table1[[#This Row],[Tanggal]]="","",YEAR(Table1[[#This Row],[Tanggal]]))</f>
        <v/>
      </c>
      <c r="M998" s="37" t="str">
        <f>_xlfn.IFNA(INDEX(Data!$D:$D,MATCH(Table1[[#This Row],[Entry Type]],Data!$E:$E,0)),"")</f>
        <v/>
      </c>
      <c r="N998" s="50" t="str">
        <f>IF(Table1[[#This Row],[Tanggal]]="","","Jaringan")</f>
        <v/>
      </c>
      <c r="O998" s="1"/>
    </row>
    <row r="999" spans="2:15" x14ac:dyDescent="0.25">
      <c r="B999" s="4" t="str">
        <f>_xlfn.IFNA(INDEX(Data!$B:$B,MATCH(Table1[[#This Row],[Desa/Kelurahan]],Data!$C:$C,0)),"")</f>
        <v>SEKOLAQ DARAT</v>
      </c>
      <c r="C999" s="1" t="s">
        <v>265</v>
      </c>
      <c r="F999" s="2"/>
      <c r="G999" s="2"/>
      <c r="H999" s="2"/>
      <c r="J999" s="51"/>
      <c r="K999" s="36" t="str">
        <f>IF(Table1[[#This Row],[Tanggal]]="","",YEAR(Table1[[#This Row],[Tanggal]]))</f>
        <v/>
      </c>
      <c r="L999" s="36" t="str">
        <f>IF(Table1[[#This Row],[Tanggal]]="","",YEAR(Table1[[#This Row],[Tanggal]]))</f>
        <v/>
      </c>
      <c r="M999" s="37" t="str">
        <f>_xlfn.IFNA(INDEX(Data!$D:$D,MATCH(Table1[[#This Row],[Entry Type]],Data!$E:$E,0)),"")</f>
        <v/>
      </c>
      <c r="N999" s="50" t="str">
        <f>IF(Table1[[#This Row],[Tanggal]]="","","Jaringan")</f>
        <v/>
      </c>
      <c r="O999" s="1"/>
    </row>
    <row r="1000" spans="2:15" x14ac:dyDescent="0.25">
      <c r="B1000" s="4" t="str">
        <f>_xlfn.IFNA(INDEX(Data!$B:$B,MATCH(Table1[[#This Row],[Desa/Kelurahan]],Data!$C:$C,0)),"")</f>
        <v>SEKOLAQ DARAT</v>
      </c>
      <c r="C1000" s="1" t="s">
        <v>266</v>
      </c>
      <c r="F1000" s="2"/>
      <c r="G1000" s="2"/>
      <c r="H1000" s="2"/>
      <c r="J1000" s="51"/>
      <c r="K1000" s="36" t="str">
        <f>IF(Table1[[#This Row],[Tanggal]]="","",YEAR(Table1[[#This Row],[Tanggal]]))</f>
        <v/>
      </c>
      <c r="L1000" s="36" t="str">
        <f>IF(Table1[[#This Row],[Tanggal]]="","",YEAR(Table1[[#This Row],[Tanggal]]))</f>
        <v/>
      </c>
      <c r="M1000" s="37" t="str">
        <f>_xlfn.IFNA(INDEX(Data!$D:$D,MATCH(Table1[[#This Row],[Entry Type]],Data!$E:$E,0)),"")</f>
        <v/>
      </c>
      <c r="N1000" s="50" t="str">
        <f>IF(Table1[[#This Row],[Tanggal]]="","","Jaringan")</f>
        <v/>
      </c>
      <c r="O1000" s="1"/>
    </row>
    <row r="1001" spans="2:15" x14ac:dyDescent="0.25">
      <c r="B1001" s="4" t="str">
        <f>_xlfn.IFNA(INDEX(Data!$B:$B,MATCH(Table1[[#This Row],[Desa/Kelurahan]],Data!$C:$C,0)),"")</f>
        <v>SEKOLAQ DARAT</v>
      </c>
      <c r="C1001" s="1" t="s">
        <v>267</v>
      </c>
      <c r="F1001" s="2"/>
      <c r="G1001" s="2"/>
      <c r="H1001" s="2"/>
      <c r="J1001" s="51"/>
      <c r="K1001" s="36" t="str">
        <f>IF(Table1[[#This Row],[Tanggal]]="","",YEAR(Table1[[#This Row],[Tanggal]]))</f>
        <v/>
      </c>
      <c r="L1001" s="36" t="str">
        <f>IF(Table1[[#This Row],[Tanggal]]="","",YEAR(Table1[[#This Row],[Tanggal]]))</f>
        <v/>
      </c>
      <c r="M1001" s="37" t="str">
        <f>_xlfn.IFNA(INDEX(Data!$D:$D,MATCH(Table1[[#This Row],[Entry Type]],Data!$E:$E,0)),"")</f>
        <v/>
      </c>
      <c r="N1001" s="50" t="str">
        <f>IF(Table1[[#This Row],[Tanggal]]="","","Jaringan")</f>
        <v/>
      </c>
      <c r="O1001" s="1"/>
    </row>
    <row r="1002" spans="2:15" x14ac:dyDescent="0.25">
      <c r="B1002" s="4" t="str">
        <f>_xlfn.IFNA(INDEX(Data!$B:$B,MATCH(Table1[[#This Row],[Desa/Kelurahan]],Data!$C:$C,0)),"")</f>
        <v>MELAK</v>
      </c>
      <c r="C1002" s="1" t="s">
        <v>210</v>
      </c>
      <c r="F1002" s="2"/>
      <c r="G1002" s="2"/>
      <c r="H1002" s="2"/>
      <c r="J1002" s="51"/>
      <c r="K1002" s="36" t="str">
        <f>IF(Table1[[#This Row],[Tanggal]]="","",YEAR(Table1[[#This Row],[Tanggal]]))</f>
        <v/>
      </c>
      <c r="L1002" s="36" t="str">
        <f>IF(Table1[[#This Row],[Tanggal]]="","",YEAR(Table1[[#This Row],[Tanggal]]))</f>
        <v/>
      </c>
      <c r="M1002" s="37" t="str">
        <f>_xlfn.IFNA(INDEX(Data!$D:$D,MATCH(Table1[[#This Row],[Entry Type]],Data!$E:$E,0)),"")</f>
        <v/>
      </c>
      <c r="N1002" s="50" t="str">
        <f>IF(Table1[[#This Row],[Tanggal]]="","","Jaringan")</f>
        <v/>
      </c>
      <c r="O1002" s="1"/>
    </row>
    <row r="1003" spans="2:15" x14ac:dyDescent="0.25">
      <c r="B1003" s="4" t="str">
        <f>_xlfn.IFNA(INDEX(Data!$B:$B,MATCH(Table1[[#This Row],[Desa/Kelurahan]],Data!$C:$C,0)),"")</f>
        <v>MELAK</v>
      </c>
      <c r="C1003" s="1" t="s">
        <v>206</v>
      </c>
      <c r="F1003" s="2"/>
      <c r="G1003" s="2"/>
      <c r="H1003" s="2"/>
      <c r="J1003" s="51"/>
      <c r="K1003" s="36" t="str">
        <f>IF(Table1[[#This Row],[Tanggal]]="","",YEAR(Table1[[#This Row],[Tanggal]]))</f>
        <v/>
      </c>
      <c r="L1003" s="36" t="str">
        <f>IF(Table1[[#This Row],[Tanggal]]="","",YEAR(Table1[[#This Row],[Tanggal]]))</f>
        <v/>
      </c>
      <c r="M1003" s="37" t="str">
        <f>_xlfn.IFNA(INDEX(Data!$D:$D,MATCH(Table1[[#This Row],[Entry Type]],Data!$E:$E,0)),"")</f>
        <v/>
      </c>
      <c r="N1003" s="50" t="str">
        <f>IF(Table1[[#This Row],[Tanggal]]="","","Jaringan")</f>
        <v/>
      </c>
      <c r="O1003" s="1"/>
    </row>
    <row r="1004" spans="2:15" x14ac:dyDescent="0.25">
      <c r="B1004" s="4" t="str">
        <f>_xlfn.IFNA(INDEX(Data!$B:$B,MATCH(Table1[[#This Row],[Desa/Kelurahan]],Data!$C:$C,0)),"")</f>
        <v>MELAK</v>
      </c>
      <c r="C1004" s="1" t="s">
        <v>207</v>
      </c>
      <c r="F1004" s="2"/>
      <c r="G1004" s="2"/>
      <c r="H1004" s="2"/>
      <c r="J1004" s="51"/>
      <c r="K1004" s="36" t="str">
        <f>IF(Table1[[#This Row],[Tanggal]]="","",YEAR(Table1[[#This Row],[Tanggal]]))</f>
        <v/>
      </c>
      <c r="L1004" s="36" t="str">
        <f>IF(Table1[[#This Row],[Tanggal]]="","",YEAR(Table1[[#This Row],[Tanggal]]))</f>
        <v/>
      </c>
      <c r="M1004" s="37" t="str">
        <f>_xlfn.IFNA(INDEX(Data!$D:$D,MATCH(Table1[[#This Row],[Entry Type]],Data!$E:$E,0)),"")</f>
        <v/>
      </c>
      <c r="N1004" s="50" t="str">
        <f>IF(Table1[[#This Row],[Tanggal]]="","","Jaringan")</f>
        <v/>
      </c>
      <c r="O1004" s="1"/>
    </row>
    <row r="1005" spans="2:15" x14ac:dyDescent="0.25">
      <c r="B1005" s="4" t="str">
        <f>_xlfn.IFNA(INDEX(Data!$B:$B,MATCH(Table1[[#This Row],[Desa/Kelurahan]],Data!$C:$C,0)),"")</f>
        <v>MELAK</v>
      </c>
      <c r="C1005" s="1" t="s">
        <v>208</v>
      </c>
      <c r="F1005" s="2"/>
      <c r="G1005" s="2"/>
      <c r="H1005" s="2"/>
      <c r="J1005" s="51"/>
      <c r="K1005" s="36" t="str">
        <f>IF(Table1[[#This Row],[Tanggal]]="","",YEAR(Table1[[#This Row],[Tanggal]]))</f>
        <v/>
      </c>
      <c r="L1005" s="36" t="str">
        <f>IF(Table1[[#This Row],[Tanggal]]="","",YEAR(Table1[[#This Row],[Tanggal]]))</f>
        <v/>
      </c>
      <c r="M1005" s="37" t="str">
        <f>_xlfn.IFNA(INDEX(Data!$D:$D,MATCH(Table1[[#This Row],[Entry Type]],Data!$E:$E,0)),"")</f>
        <v/>
      </c>
      <c r="N1005" s="50" t="str">
        <f>IF(Table1[[#This Row],[Tanggal]]="","","Jaringan")</f>
        <v/>
      </c>
      <c r="O1005" s="1"/>
    </row>
    <row r="1006" spans="2:15" x14ac:dyDescent="0.25">
      <c r="B1006" s="4" t="str">
        <f>_xlfn.IFNA(INDEX(Data!$B:$B,MATCH(Table1[[#This Row],[Desa/Kelurahan]],Data!$C:$C,0)),"")</f>
        <v>MELAK</v>
      </c>
      <c r="C1006" s="1" t="s">
        <v>205</v>
      </c>
      <c r="F1006" s="2"/>
      <c r="G1006" s="2"/>
      <c r="H1006" s="2"/>
      <c r="J1006" s="51"/>
      <c r="K1006" s="36" t="str">
        <f>IF(Table1[[#This Row],[Tanggal]]="","",YEAR(Table1[[#This Row],[Tanggal]]))</f>
        <v/>
      </c>
      <c r="L1006" s="36" t="str">
        <f>IF(Table1[[#This Row],[Tanggal]]="","",YEAR(Table1[[#This Row],[Tanggal]]))</f>
        <v/>
      </c>
      <c r="M1006" s="37" t="str">
        <f>_xlfn.IFNA(INDEX(Data!$D:$D,MATCH(Table1[[#This Row],[Entry Type]],Data!$E:$E,0)),"")</f>
        <v/>
      </c>
      <c r="N1006" s="50" t="str">
        <f>IF(Table1[[#This Row],[Tanggal]]="","","Jaringan")</f>
        <v/>
      </c>
      <c r="O1006" s="1"/>
    </row>
    <row r="1007" spans="2:15" x14ac:dyDescent="0.25">
      <c r="B1007" s="4" t="str">
        <f>_xlfn.IFNA(INDEX(Data!$B:$B,MATCH(Table1[[#This Row],[Desa/Kelurahan]],Data!$C:$C,0)),"")</f>
        <v>MELAK</v>
      </c>
      <c r="C1007" s="1" t="s">
        <v>209</v>
      </c>
      <c r="F1007" s="2"/>
      <c r="G1007" s="2"/>
      <c r="H1007" s="2"/>
      <c r="J1007" s="51"/>
      <c r="K1007" s="36" t="str">
        <f>IF(Table1[[#This Row],[Tanggal]]="","",YEAR(Table1[[#This Row],[Tanggal]]))</f>
        <v/>
      </c>
      <c r="L1007" s="36" t="str">
        <f>IF(Table1[[#This Row],[Tanggal]]="","",YEAR(Table1[[#This Row],[Tanggal]]))</f>
        <v/>
      </c>
      <c r="M1007" s="37" t="str">
        <f>_xlfn.IFNA(INDEX(Data!$D:$D,MATCH(Table1[[#This Row],[Entry Type]],Data!$E:$E,0)),"")</f>
        <v/>
      </c>
      <c r="N1007" s="50" t="str">
        <f>IF(Table1[[#This Row],[Tanggal]]="","","Jaringan")</f>
        <v/>
      </c>
      <c r="O1007" s="1"/>
    </row>
    <row r="1008" spans="2:15" x14ac:dyDescent="0.25">
      <c r="B1008" s="4" t="str">
        <f>_xlfn.IFNA(INDEX(Data!$B:$B,MATCH(Table1[[#This Row],[Desa/Kelurahan]],Data!$C:$C,0)),"")</f>
        <v>LINGGANG BIGUNG</v>
      </c>
      <c r="C1008" s="1" t="s">
        <v>191</v>
      </c>
      <c r="F1008" s="2"/>
      <c r="G1008" s="2"/>
      <c r="H1008" s="2"/>
      <c r="J1008" s="51"/>
      <c r="K1008" s="36" t="str">
        <f>IF(Table1[[#This Row],[Tanggal]]="","",YEAR(Table1[[#This Row],[Tanggal]]))</f>
        <v/>
      </c>
      <c r="L1008" s="36" t="str">
        <f>IF(Table1[[#This Row],[Tanggal]]="","",YEAR(Table1[[#This Row],[Tanggal]]))</f>
        <v/>
      </c>
      <c r="M1008" s="37" t="str">
        <f>_xlfn.IFNA(INDEX(Data!$D:$D,MATCH(Table1[[#This Row],[Entry Type]],Data!$E:$E,0)),"")</f>
        <v/>
      </c>
      <c r="N1008" s="50" t="str">
        <f>IF(Table1[[#This Row],[Tanggal]]="","","Jaringan")</f>
        <v/>
      </c>
      <c r="O1008" s="1"/>
    </row>
    <row r="1009" spans="2:15" x14ac:dyDescent="0.25">
      <c r="B1009" s="4" t="str">
        <f>_xlfn.IFNA(INDEX(Data!$B:$B,MATCH(Table1[[#This Row],[Desa/Kelurahan]],Data!$C:$C,0)),"")</f>
        <v>LINGGANG BIGUNG</v>
      </c>
      <c r="C1009" s="1" t="s">
        <v>184</v>
      </c>
      <c r="F1009" s="2"/>
      <c r="G1009" s="2"/>
      <c r="H1009" s="2"/>
      <c r="J1009" s="51"/>
      <c r="K1009" s="36" t="str">
        <f>IF(Table1[[#This Row],[Tanggal]]="","",YEAR(Table1[[#This Row],[Tanggal]]))</f>
        <v/>
      </c>
      <c r="L1009" s="36" t="str">
        <f>IF(Table1[[#This Row],[Tanggal]]="","",YEAR(Table1[[#This Row],[Tanggal]]))</f>
        <v/>
      </c>
      <c r="M1009" s="37" t="str">
        <f>_xlfn.IFNA(INDEX(Data!$D:$D,MATCH(Table1[[#This Row],[Entry Type]],Data!$E:$E,0)),"")</f>
        <v/>
      </c>
      <c r="N1009" s="50" t="str">
        <f>IF(Table1[[#This Row],[Tanggal]]="","","Jaringan")</f>
        <v/>
      </c>
      <c r="O1009" s="1"/>
    </row>
    <row r="1010" spans="2:15" x14ac:dyDescent="0.25">
      <c r="B1010" s="4" t="str">
        <f>_xlfn.IFNA(INDEX(Data!$B:$B,MATCH(Table1[[#This Row],[Desa/Kelurahan]],Data!$C:$C,0)),"")</f>
        <v>LINGGANG BIGUNG</v>
      </c>
      <c r="C1010" s="1" t="s">
        <v>190</v>
      </c>
      <c r="F1010" s="2"/>
      <c r="G1010" s="2"/>
      <c r="H1010" s="2"/>
      <c r="J1010" s="51"/>
      <c r="K1010" s="36" t="str">
        <f>IF(Table1[[#This Row],[Tanggal]]="","",YEAR(Table1[[#This Row],[Tanggal]]))</f>
        <v/>
      </c>
      <c r="L1010" s="36" t="str">
        <f>IF(Table1[[#This Row],[Tanggal]]="","",YEAR(Table1[[#This Row],[Tanggal]]))</f>
        <v/>
      </c>
      <c r="M1010" s="37" t="str">
        <f>_xlfn.IFNA(INDEX(Data!$D:$D,MATCH(Table1[[#This Row],[Entry Type]],Data!$E:$E,0)),"")</f>
        <v/>
      </c>
      <c r="N1010" s="50" t="str">
        <f>IF(Table1[[#This Row],[Tanggal]]="","","Jaringan")</f>
        <v/>
      </c>
      <c r="O1010" s="1"/>
    </row>
    <row r="1011" spans="2:15" x14ac:dyDescent="0.25">
      <c r="B1011" s="4" t="str">
        <f>_xlfn.IFNA(INDEX(Data!$B:$B,MATCH(Table1[[#This Row],[Desa/Kelurahan]],Data!$C:$C,0)),"")</f>
        <v>LINGGANG BIGUNG</v>
      </c>
      <c r="C1011" s="1" t="s">
        <v>17</v>
      </c>
      <c r="F1011" s="2"/>
      <c r="G1011" s="2"/>
      <c r="H1011" s="2"/>
      <c r="J1011" s="51"/>
      <c r="K1011" s="36" t="str">
        <f>IF(Table1[[#This Row],[Tanggal]]="","",YEAR(Table1[[#This Row],[Tanggal]]))</f>
        <v/>
      </c>
      <c r="L1011" s="36" t="str">
        <f>IF(Table1[[#This Row],[Tanggal]]="","",YEAR(Table1[[#This Row],[Tanggal]]))</f>
        <v/>
      </c>
      <c r="M1011" s="37" t="str">
        <f>_xlfn.IFNA(INDEX(Data!$D:$D,MATCH(Table1[[#This Row],[Entry Type]],Data!$E:$E,0)),"")</f>
        <v/>
      </c>
      <c r="N1011" s="50" t="str">
        <f>IF(Table1[[#This Row],[Tanggal]]="","","Jaringan")</f>
        <v/>
      </c>
      <c r="O1011" s="1"/>
    </row>
    <row r="1012" spans="2:15" x14ac:dyDescent="0.25">
      <c r="B1012" s="4" t="str">
        <f>_xlfn.IFNA(INDEX(Data!$B:$B,MATCH(Table1[[#This Row],[Desa/Kelurahan]],Data!$C:$C,0)),"")</f>
        <v>LINGGANG BIGUNG</v>
      </c>
      <c r="C1012" s="1" t="s">
        <v>192</v>
      </c>
      <c r="F1012" s="2"/>
      <c r="G1012" s="2"/>
      <c r="H1012" s="2"/>
      <c r="J1012" s="51"/>
      <c r="K1012" s="36" t="str">
        <f>IF(Table1[[#This Row],[Tanggal]]="","",YEAR(Table1[[#This Row],[Tanggal]]))</f>
        <v/>
      </c>
      <c r="L1012" s="36" t="str">
        <f>IF(Table1[[#This Row],[Tanggal]]="","",YEAR(Table1[[#This Row],[Tanggal]]))</f>
        <v/>
      </c>
      <c r="M1012" s="37" t="str">
        <f>_xlfn.IFNA(INDEX(Data!$D:$D,MATCH(Table1[[#This Row],[Entry Type]],Data!$E:$E,0)),"")</f>
        <v/>
      </c>
      <c r="N1012" s="50" t="str">
        <f>IF(Table1[[#This Row],[Tanggal]]="","","Jaringan")</f>
        <v/>
      </c>
      <c r="O1012" s="1"/>
    </row>
    <row r="1013" spans="2:15" x14ac:dyDescent="0.25">
      <c r="B1013" s="4" t="str">
        <f>_xlfn.IFNA(INDEX(Data!$B:$B,MATCH(Table1[[#This Row],[Desa/Kelurahan]],Data!$C:$C,0)),"")</f>
        <v>LINGGANG BIGUNG</v>
      </c>
      <c r="C1013" s="1" t="s">
        <v>189</v>
      </c>
      <c r="F1013" s="2"/>
      <c r="G1013" s="2"/>
      <c r="H1013" s="2"/>
      <c r="J1013" s="51"/>
      <c r="K1013" s="36" t="str">
        <f>IF(Table1[[#This Row],[Tanggal]]="","",YEAR(Table1[[#This Row],[Tanggal]]))</f>
        <v/>
      </c>
      <c r="L1013" s="36" t="str">
        <f>IF(Table1[[#This Row],[Tanggal]]="","",YEAR(Table1[[#This Row],[Tanggal]]))</f>
        <v/>
      </c>
      <c r="M1013" s="37" t="str">
        <f>_xlfn.IFNA(INDEX(Data!$D:$D,MATCH(Table1[[#This Row],[Entry Type]],Data!$E:$E,0)),"")</f>
        <v/>
      </c>
      <c r="N1013" s="50" t="str">
        <f>IF(Table1[[#This Row],[Tanggal]]="","","Jaringan")</f>
        <v/>
      </c>
      <c r="O1013" s="1"/>
    </row>
    <row r="1014" spans="2:15" x14ac:dyDescent="0.25">
      <c r="B1014" s="4" t="str">
        <f>_xlfn.IFNA(INDEX(Data!$B:$B,MATCH(Table1[[#This Row],[Desa/Kelurahan]],Data!$C:$C,0)),"")</f>
        <v>LINGGANG BIGUNG</v>
      </c>
      <c r="C1014" s="1" t="s">
        <v>187</v>
      </c>
      <c r="F1014" s="2"/>
      <c r="G1014" s="2"/>
      <c r="H1014" s="2"/>
      <c r="J1014" s="51"/>
      <c r="K1014" s="36" t="str">
        <f>IF(Table1[[#This Row],[Tanggal]]="","",YEAR(Table1[[#This Row],[Tanggal]]))</f>
        <v/>
      </c>
      <c r="L1014" s="36" t="str">
        <f>IF(Table1[[#This Row],[Tanggal]]="","",YEAR(Table1[[#This Row],[Tanggal]]))</f>
        <v/>
      </c>
      <c r="M1014" s="37" t="str">
        <f>_xlfn.IFNA(INDEX(Data!$D:$D,MATCH(Table1[[#This Row],[Entry Type]],Data!$E:$E,0)),"")</f>
        <v/>
      </c>
      <c r="N1014" s="50" t="str">
        <f>IF(Table1[[#This Row],[Tanggal]]="","","Jaringan")</f>
        <v/>
      </c>
      <c r="O1014" s="1"/>
    </row>
    <row r="1015" spans="2:15" ht="30" x14ac:dyDescent="0.25">
      <c r="B1015" s="4" t="str">
        <f>_xlfn.IFNA(INDEX(Data!$B:$B,MATCH(Table1[[#This Row],[Desa/Kelurahan]],Data!$C:$C,0)),"")</f>
        <v>LINGGANG BIGUNG</v>
      </c>
      <c r="C1015" s="1" t="s">
        <v>193</v>
      </c>
      <c r="F1015" s="2"/>
      <c r="G1015" s="2"/>
      <c r="H1015" s="2"/>
      <c r="J1015" s="51"/>
      <c r="K1015" s="36" t="str">
        <f>IF(Table1[[#This Row],[Tanggal]]="","",YEAR(Table1[[#This Row],[Tanggal]]))</f>
        <v/>
      </c>
      <c r="L1015" s="36" t="str">
        <f>IF(Table1[[#This Row],[Tanggal]]="","",YEAR(Table1[[#This Row],[Tanggal]]))</f>
        <v/>
      </c>
      <c r="M1015" s="37" t="str">
        <f>_xlfn.IFNA(INDEX(Data!$D:$D,MATCH(Table1[[#This Row],[Entry Type]],Data!$E:$E,0)),"")</f>
        <v/>
      </c>
      <c r="N1015" s="50" t="str">
        <f>IF(Table1[[#This Row],[Tanggal]]="","","Jaringan")</f>
        <v/>
      </c>
      <c r="O1015" s="1"/>
    </row>
    <row r="1016" spans="2:15" x14ac:dyDescent="0.25">
      <c r="B1016" s="4" t="str">
        <f>_xlfn.IFNA(INDEX(Data!$B:$B,MATCH(Table1[[#This Row],[Desa/Kelurahan]],Data!$C:$C,0)),"")</f>
        <v>LINGGANG BIGUNG</v>
      </c>
      <c r="C1016" s="1" t="s">
        <v>185</v>
      </c>
      <c r="F1016" s="2"/>
      <c r="G1016" s="2"/>
      <c r="H1016" s="2"/>
      <c r="J1016" s="51"/>
      <c r="K1016" s="36" t="str">
        <f>IF(Table1[[#This Row],[Tanggal]]="","",YEAR(Table1[[#This Row],[Tanggal]]))</f>
        <v/>
      </c>
      <c r="L1016" s="36" t="str">
        <f>IF(Table1[[#This Row],[Tanggal]]="","",YEAR(Table1[[#This Row],[Tanggal]]))</f>
        <v/>
      </c>
      <c r="M1016" s="37" t="str">
        <f>_xlfn.IFNA(INDEX(Data!$D:$D,MATCH(Table1[[#This Row],[Entry Type]],Data!$E:$E,0)),"")</f>
        <v/>
      </c>
      <c r="N1016" s="50" t="str">
        <f>IF(Table1[[#This Row],[Tanggal]]="","","Jaringan")</f>
        <v/>
      </c>
      <c r="O1016" s="1"/>
    </row>
    <row r="1017" spans="2:15" x14ac:dyDescent="0.25">
      <c r="B1017" s="4" t="str">
        <f>_xlfn.IFNA(INDEX(Data!$B:$B,MATCH(Table1[[#This Row],[Desa/Kelurahan]],Data!$C:$C,0)),"")</f>
        <v>LINGGANG BIGUNG</v>
      </c>
      <c r="C1017" s="1" t="s">
        <v>188</v>
      </c>
      <c r="F1017" s="2"/>
      <c r="G1017" s="2"/>
      <c r="H1017" s="2"/>
      <c r="J1017" s="51"/>
      <c r="K1017" s="36" t="str">
        <f>IF(Table1[[#This Row],[Tanggal]]="","",YEAR(Table1[[#This Row],[Tanggal]]))</f>
        <v/>
      </c>
      <c r="L1017" s="36" t="str">
        <f>IF(Table1[[#This Row],[Tanggal]]="","",YEAR(Table1[[#This Row],[Tanggal]]))</f>
        <v/>
      </c>
      <c r="M1017" s="37" t="str">
        <f>_xlfn.IFNA(INDEX(Data!$D:$D,MATCH(Table1[[#This Row],[Entry Type]],Data!$E:$E,0)),"")</f>
        <v/>
      </c>
      <c r="N1017" s="50" t="str">
        <f>IF(Table1[[#This Row],[Tanggal]]="","","Jaringan")</f>
        <v/>
      </c>
      <c r="O1017" s="1"/>
    </row>
    <row r="1018" spans="2:15" x14ac:dyDescent="0.25">
      <c r="B1018" s="4" t="str">
        <f>_xlfn.IFNA(INDEX(Data!$B:$B,MATCH(Table1[[#This Row],[Desa/Kelurahan]],Data!$C:$C,0)),"")</f>
        <v>LINGGANG BIGUNG</v>
      </c>
      <c r="C1018" s="1" t="s">
        <v>186</v>
      </c>
      <c r="F1018" s="2"/>
      <c r="G1018" s="2"/>
      <c r="H1018" s="2"/>
      <c r="J1018" s="51"/>
      <c r="K1018" s="36" t="str">
        <f>IF(Table1[[#This Row],[Tanggal]]="","",YEAR(Table1[[#This Row],[Tanggal]]))</f>
        <v/>
      </c>
      <c r="L1018" s="36" t="str">
        <f>IF(Table1[[#This Row],[Tanggal]]="","",YEAR(Table1[[#This Row],[Tanggal]]))</f>
        <v/>
      </c>
      <c r="M1018" s="37" t="str">
        <f>_xlfn.IFNA(INDEX(Data!$D:$D,MATCH(Table1[[#This Row],[Entry Type]],Data!$E:$E,0)),"")</f>
        <v/>
      </c>
      <c r="N1018" s="50" t="str">
        <f>IF(Table1[[#This Row],[Tanggal]]="","","Jaringan")</f>
        <v/>
      </c>
      <c r="O1018" s="1"/>
    </row>
    <row r="1019" spans="2:15" x14ac:dyDescent="0.25">
      <c r="B1019" s="4" t="str">
        <f>_xlfn.IFNA(INDEX(Data!$B:$B,MATCH(Table1[[#This Row],[Desa/Kelurahan]],Data!$C:$C,0)),"")</f>
        <v>NYUATAN</v>
      </c>
      <c r="C1019" s="1" t="s">
        <v>248</v>
      </c>
      <c r="F1019" s="2"/>
      <c r="G1019" s="2"/>
      <c r="H1019" s="2"/>
      <c r="J1019" s="51"/>
      <c r="K1019" s="36" t="str">
        <f>IF(Table1[[#This Row],[Tanggal]]="","",YEAR(Table1[[#This Row],[Tanggal]]))</f>
        <v/>
      </c>
      <c r="L1019" s="36" t="str">
        <f>IF(Table1[[#This Row],[Tanggal]]="","",YEAR(Table1[[#This Row],[Tanggal]]))</f>
        <v/>
      </c>
      <c r="M1019" s="37" t="str">
        <f>_xlfn.IFNA(INDEX(Data!$D:$D,MATCH(Table1[[#This Row],[Entry Type]],Data!$E:$E,0)),"")</f>
        <v/>
      </c>
      <c r="N1019" s="50" t="str">
        <f>IF(Table1[[#This Row],[Tanggal]]="","","Jaringan")</f>
        <v/>
      </c>
      <c r="O1019" s="1"/>
    </row>
    <row r="1020" spans="2:15" x14ac:dyDescent="0.25">
      <c r="B1020" s="4" t="str">
        <f>_xlfn.IFNA(INDEX(Data!$B:$B,MATCH(Table1[[#This Row],[Desa/Kelurahan]],Data!$C:$C,0)),"")</f>
        <v>NYUATAN</v>
      </c>
      <c r="C1020" s="1" t="s">
        <v>247</v>
      </c>
      <c r="F1020" s="2"/>
      <c r="G1020" s="2"/>
      <c r="H1020" s="2"/>
      <c r="J1020" s="51"/>
      <c r="K1020" s="36" t="str">
        <f>IF(Table1[[#This Row],[Tanggal]]="","",YEAR(Table1[[#This Row],[Tanggal]]))</f>
        <v/>
      </c>
      <c r="L1020" s="36" t="str">
        <f>IF(Table1[[#This Row],[Tanggal]]="","",YEAR(Table1[[#This Row],[Tanggal]]))</f>
        <v/>
      </c>
      <c r="M1020" s="37" t="str">
        <f>_xlfn.IFNA(INDEX(Data!$D:$D,MATCH(Table1[[#This Row],[Entry Type]],Data!$E:$E,0)),"")</f>
        <v/>
      </c>
      <c r="N1020" s="50" t="str">
        <f>IF(Table1[[#This Row],[Tanggal]]="","","Jaringan")</f>
        <v/>
      </c>
      <c r="O1020" s="1"/>
    </row>
    <row r="1021" spans="2:15" x14ac:dyDescent="0.25">
      <c r="B1021" s="4" t="str">
        <f>_xlfn.IFNA(INDEX(Data!$B:$B,MATCH(Table1[[#This Row],[Desa/Kelurahan]],Data!$C:$C,0)),"")</f>
        <v>NYUATAN</v>
      </c>
      <c r="C1021" s="1" t="s">
        <v>249</v>
      </c>
      <c r="F1021" s="2"/>
      <c r="G1021" s="2"/>
      <c r="H1021" s="2"/>
      <c r="J1021" s="51"/>
      <c r="K1021" s="36" t="str">
        <f>IF(Table1[[#This Row],[Tanggal]]="","",YEAR(Table1[[#This Row],[Tanggal]]))</f>
        <v/>
      </c>
      <c r="L1021" s="36" t="str">
        <f>IF(Table1[[#This Row],[Tanggal]]="","",YEAR(Table1[[#This Row],[Tanggal]]))</f>
        <v/>
      </c>
      <c r="M1021" s="37" t="str">
        <f>_xlfn.IFNA(INDEX(Data!$D:$D,MATCH(Table1[[#This Row],[Entry Type]],Data!$E:$E,0)),"")</f>
        <v/>
      </c>
      <c r="N1021" s="50" t="str">
        <f>IF(Table1[[#This Row],[Tanggal]]="","","Jaringan")</f>
        <v/>
      </c>
      <c r="O1021" s="1"/>
    </row>
    <row r="1022" spans="2:15" x14ac:dyDescent="0.25">
      <c r="B1022" s="4" t="str">
        <f>_xlfn.IFNA(INDEX(Data!$B:$B,MATCH(Table1[[#This Row],[Desa/Kelurahan]],Data!$C:$C,0)),"")</f>
        <v>NYUATAN</v>
      </c>
      <c r="C1022" s="1" t="s">
        <v>251</v>
      </c>
      <c r="F1022" s="2"/>
      <c r="G1022" s="2"/>
      <c r="H1022" s="2"/>
      <c r="J1022" s="51"/>
      <c r="K1022" s="36" t="str">
        <f>IF(Table1[[#This Row],[Tanggal]]="","",YEAR(Table1[[#This Row],[Tanggal]]))</f>
        <v/>
      </c>
      <c r="L1022" s="36" t="str">
        <f>IF(Table1[[#This Row],[Tanggal]]="","",YEAR(Table1[[#This Row],[Tanggal]]))</f>
        <v/>
      </c>
      <c r="M1022" s="37" t="str">
        <f>_xlfn.IFNA(INDEX(Data!$D:$D,MATCH(Table1[[#This Row],[Entry Type]],Data!$E:$E,0)),"")</f>
        <v/>
      </c>
      <c r="N1022" s="50" t="str">
        <f>IF(Table1[[#This Row],[Tanggal]]="","","Jaringan")</f>
        <v/>
      </c>
      <c r="O1022" s="1"/>
    </row>
    <row r="1023" spans="2:15" x14ac:dyDescent="0.25">
      <c r="B1023" s="4" t="str">
        <f>_xlfn.IFNA(INDEX(Data!$B:$B,MATCH(Table1[[#This Row],[Desa/Kelurahan]],Data!$C:$C,0)),"")</f>
        <v>NYUATAN</v>
      </c>
      <c r="C1023" s="1" t="s">
        <v>250</v>
      </c>
      <c r="F1023" s="2"/>
      <c r="G1023" s="2"/>
      <c r="H1023" s="2"/>
      <c r="J1023" s="51"/>
      <c r="K1023" s="36" t="str">
        <f>IF(Table1[[#This Row],[Tanggal]]="","",YEAR(Table1[[#This Row],[Tanggal]]))</f>
        <v/>
      </c>
      <c r="L1023" s="36" t="str">
        <f>IF(Table1[[#This Row],[Tanggal]]="","",YEAR(Table1[[#This Row],[Tanggal]]))</f>
        <v/>
      </c>
      <c r="M1023" s="37" t="str">
        <f>_xlfn.IFNA(INDEX(Data!$D:$D,MATCH(Table1[[#This Row],[Entry Type]],Data!$E:$E,0)),"")</f>
        <v/>
      </c>
      <c r="N1023" s="50" t="str">
        <f>IF(Table1[[#This Row],[Tanggal]]="","","Jaringan")</f>
        <v/>
      </c>
      <c r="O1023" s="1"/>
    </row>
    <row r="1024" spans="2:15" x14ac:dyDescent="0.25">
      <c r="B1024" s="4" t="str">
        <f>_xlfn.IFNA(INDEX(Data!$B:$B,MATCH(Table1[[#This Row],[Desa/Kelurahan]],Data!$C:$C,0)),"")</f>
        <v>NYUATAN</v>
      </c>
      <c r="C1024" s="1" t="s">
        <v>246</v>
      </c>
      <c r="F1024" s="2"/>
      <c r="G1024" s="2"/>
      <c r="H1024" s="2"/>
      <c r="J1024" s="51"/>
      <c r="K1024" s="36" t="str">
        <f>IF(Table1[[#This Row],[Tanggal]]="","",YEAR(Table1[[#This Row],[Tanggal]]))</f>
        <v/>
      </c>
      <c r="L1024" s="36" t="str">
        <f>IF(Table1[[#This Row],[Tanggal]]="","",YEAR(Table1[[#This Row],[Tanggal]]))</f>
        <v/>
      </c>
      <c r="M1024" s="37" t="str">
        <f>_xlfn.IFNA(INDEX(Data!$D:$D,MATCH(Table1[[#This Row],[Entry Type]],Data!$E:$E,0)),"")</f>
        <v/>
      </c>
      <c r="N1024" s="50" t="str">
        <f>IF(Table1[[#This Row],[Tanggal]]="","","Jaringan")</f>
        <v/>
      </c>
      <c r="O1024" s="1"/>
    </row>
    <row r="1025" spans="2:15" x14ac:dyDescent="0.25">
      <c r="B1025" s="4" t="str">
        <f>_xlfn.IFNA(INDEX(Data!$B:$B,MATCH(Table1[[#This Row],[Desa/Kelurahan]],Data!$C:$C,0)),"")</f>
        <v>NYUATAN</v>
      </c>
      <c r="C1025" s="1" t="s">
        <v>252</v>
      </c>
      <c r="F1025" s="2"/>
      <c r="G1025" s="2"/>
      <c r="H1025" s="2"/>
      <c r="J1025" s="51"/>
      <c r="K1025" s="36" t="str">
        <f>IF(Table1[[#This Row],[Tanggal]]="","",YEAR(Table1[[#This Row],[Tanggal]]))</f>
        <v/>
      </c>
      <c r="L1025" s="36" t="str">
        <f>IF(Table1[[#This Row],[Tanggal]]="","",YEAR(Table1[[#This Row],[Tanggal]]))</f>
        <v/>
      </c>
      <c r="M1025" s="37" t="str">
        <f>_xlfn.IFNA(INDEX(Data!$D:$D,MATCH(Table1[[#This Row],[Entry Type]],Data!$E:$E,0)),"")</f>
        <v/>
      </c>
      <c r="N1025" s="50" t="str">
        <f>IF(Table1[[#This Row],[Tanggal]]="","","Jaringan")</f>
        <v/>
      </c>
      <c r="O1025" s="1"/>
    </row>
    <row r="1026" spans="2:15" x14ac:dyDescent="0.25">
      <c r="B1026" s="4" t="str">
        <f>_xlfn.IFNA(INDEX(Data!$B:$B,MATCH(Table1[[#This Row],[Desa/Kelurahan]],Data!$C:$C,0)),"")</f>
        <v>NYUATAN</v>
      </c>
      <c r="C1026" s="1" t="s">
        <v>255</v>
      </c>
      <c r="F1026" s="2"/>
      <c r="G1026" s="2"/>
      <c r="H1026" s="2"/>
      <c r="J1026" s="51"/>
      <c r="K1026" s="36" t="str">
        <f>IF(Table1[[#This Row],[Tanggal]]="","",YEAR(Table1[[#This Row],[Tanggal]]))</f>
        <v/>
      </c>
      <c r="L1026" s="36" t="str">
        <f>IF(Table1[[#This Row],[Tanggal]]="","",YEAR(Table1[[#This Row],[Tanggal]]))</f>
        <v/>
      </c>
      <c r="M1026" s="37" t="str">
        <f>_xlfn.IFNA(INDEX(Data!$D:$D,MATCH(Table1[[#This Row],[Entry Type]],Data!$E:$E,0)),"")</f>
        <v/>
      </c>
      <c r="N1026" s="50" t="str">
        <f>IF(Table1[[#This Row],[Tanggal]]="","","Jaringan")</f>
        <v/>
      </c>
      <c r="O1026" s="1"/>
    </row>
    <row r="1027" spans="2:15" x14ac:dyDescent="0.25">
      <c r="B1027" s="4" t="str">
        <f>_xlfn.IFNA(INDEX(Data!$B:$B,MATCH(Table1[[#This Row],[Desa/Kelurahan]],Data!$C:$C,0)),"")</f>
        <v>NYUATAN</v>
      </c>
      <c r="C1027" s="1" t="s">
        <v>253</v>
      </c>
      <c r="F1027" s="2"/>
      <c r="G1027" s="2"/>
      <c r="H1027" s="2"/>
      <c r="J1027" s="51"/>
      <c r="K1027" s="36" t="str">
        <f>IF(Table1[[#This Row],[Tanggal]]="","",YEAR(Table1[[#This Row],[Tanggal]]))</f>
        <v/>
      </c>
      <c r="L1027" s="36" t="str">
        <f>IF(Table1[[#This Row],[Tanggal]]="","",YEAR(Table1[[#This Row],[Tanggal]]))</f>
        <v/>
      </c>
      <c r="M1027" s="37" t="str">
        <f>_xlfn.IFNA(INDEX(Data!$D:$D,MATCH(Table1[[#This Row],[Entry Type]],Data!$E:$E,0)),"")</f>
        <v/>
      </c>
      <c r="N1027" s="50" t="str">
        <f>IF(Table1[[#This Row],[Tanggal]]="","","Jaringan")</f>
        <v/>
      </c>
      <c r="O1027" s="1"/>
    </row>
    <row r="1028" spans="2:15" x14ac:dyDescent="0.25">
      <c r="B1028" s="4" t="str">
        <f>_xlfn.IFNA(INDEX(Data!$B:$B,MATCH(Table1[[#This Row],[Desa/Kelurahan]],Data!$C:$C,0)),"")</f>
        <v>NYUATAN</v>
      </c>
      <c r="C1028" s="1" t="s">
        <v>254</v>
      </c>
      <c r="F1028" s="2"/>
      <c r="G1028" s="2"/>
      <c r="H1028" s="2"/>
      <c r="J1028" s="51"/>
      <c r="K1028" s="36" t="str">
        <f>IF(Table1[[#This Row],[Tanggal]]="","",YEAR(Table1[[#This Row],[Tanggal]]))</f>
        <v/>
      </c>
      <c r="L1028" s="36" t="str">
        <f>IF(Table1[[#This Row],[Tanggal]]="","",YEAR(Table1[[#This Row],[Tanggal]]))</f>
        <v/>
      </c>
      <c r="M1028" s="37" t="str">
        <f>_xlfn.IFNA(INDEX(Data!$D:$D,MATCH(Table1[[#This Row],[Entry Type]],Data!$E:$E,0)),"")</f>
        <v/>
      </c>
      <c r="N1028" s="50" t="str">
        <f>IF(Table1[[#This Row],[Tanggal]]="","","Jaringan")</f>
        <v/>
      </c>
      <c r="O1028" s="1"/>
    </row>
    <row r="1029" spans="2:15" x14ac:dyDescent="0.25">
      <c r="B1029" s="4" t="str">
        <f>_xlfn.IFNA(INDEX(Data!$B:$B,MATCH(Table1[[#This Row],[Desa/Kelurahan]],Data!$C:$C,0)),"")</f>
        <v>TERING</v>
      </c>
      <c r="C1029" s="1" t="s">
        <v>290</v>
      </c>
      <c r="F1029" s="2"/>
      <c r="G1029" s="2"/>
      <c r="H1029" s="2"/>
      <c r="J1029" s="51"/>
      <c r="K1029" s="36" t="str">
        <f>IF(Table1[[#This Row],[Tanggal]]="","",YEAR(Table1[[#This Row],[Tanggal]]))</f>
        <v/>
      </c>
      <c r="L1029" s="36" t="str">
        <f>IF(Table1[[#This Row],[Tanggal]]="","",YEAR(Table1[[#This Row],[Tanggal]]))</f>
        <v/>
      </c>
      <c r="M1029" s="37" t="str">
        <f>_xlfn.IFNA(INDEX(Data!$D:$D,MATCH(Table1[[#This Row],[Entry Type]],Data!$E:$E,0)),"")</f>
        <v/>
      </c>
      <c r="N1029" s="50" t="str">
        <f>IF(Table1[[#This Row],[Tanggal]]="","","Jaringan")</f>
        <v/>
      </c>
      <c r="O1029" s="1"/>
    </row>
    <row r="1030" spans="2:15" x14ac:dyDescent="0.25">
      <c r="B1030" s="4" t="str">
        <f>_xlfn.IFNA(INDEX(Data!$B:$B,MATCH(Table1[[#This Row],[Desa/Kelurahan]],Data!$C:$C,0)),"")</f>
        <v>TERING</v>
      </c>
      <c r="C1030" s="1" t="s">
        <v>288</v>
      </c>
      <c r="F1030" s="2"/>
      <c r="G1030" s="2"/>
      <c r="H1030" s="2"/>
      <c r="J1030" s="51"/>
      <c r="K1030" s="36" t="str">
        <f>IF(Table1[[#This Row],[Tanggal]]="","",YEAR(Table1[[#This Row],[Tanggal]]))</f>
        <v/>
      </c>
      <c r="L1030" s="36" t="str">
        <f>IF(Table1[[#This Row],[Tanggal]]="","",YEAR(Table1[[#This Row],[Tanggal]]))</f>
        <v/>
      </c>
      <c r="M1030" s="37" t="str">
        <f>_xlfn.IFNA(INDEX(Data!$D:$D,MATCH(Table1[[#This Row],[Entry Type]],Data!$E:$E,0)),"")</f>
        <v/>
      </c>
      <c r="N1030" s="50" t="str">
        <f>IF(Table1[[#This Row],[Tanggal]]="","","Jaringan")</f>
        <v/>
      </c>
      <c r="O1030" s="1"/>
    </row>
    <row r="1031" spans="2:15" x14ac:dyDescent="0.25">
      <c r="B1031" s="4" t="str">
        <f>_xlfn.IFNA(INDEX(Data!$B:$B,MATCH(Table1[[#This Row],[Desa/Kelurahan]],Data!$C:$C,0)),"")</f>
        <v>TERING</v>
      </c>
      <c r="C1031" s="1" t="s">
        <v>296</v>
      </c>
      <c r="F1031" s="2"/>
      <c r="G1031" s="2"/>
      <c r="H1031" s="2"/>
      <c r="J1031" s="51"/>
      <c r="K1031" s="36" t="str">
        <f>IF(Table1[[#This Row],[Tanggal]]="","",YEAR(Table1[[#This Row],[Tanggal]]))</f>
        <v/>
      </c>
      <c r="L1031" s="36" t="str">
        <f>IF(Table1[[#This Row],[Tanggal]]="","",YEAR(Table1[[#This Row],[Tanggal]]))</f>
        <v/>
      </c>
      <c r="M1031" s="37" t="str">
        <f>_xlfn.IFNA(INDEX(Data!$D:$D,MATCH(Table1[[#This Row],[Entry Type]],Data!$E:$E,0)),"")</f>
        <v/>
      </c>
      <c r="N1031" s="50" t="str">
        <f>IF(Table1[[#This Row],[Tanggal]]="","","Jaringan")</f>
        <v/>
      </c>
      <c r="O1031" s="1"/>
    </row>
    <row r="1032" spans="2:15" x14ac:dyDescent="0.25">
      <c r="B1032" s="4" t="str">
        <f>_xlfn.IFNA(INDEX(Data!$B:$B,MATCH(Table1[[#This Row],[Desa/Kelurahan]],Data!$C:$C,0)),"")</f>
        <v>TERING</v>
      </c>
      <c r="C1032" s="1" t="s">
        <v>294</v>
      </c>
      <c r="F1032" s="2"/>
      <c r="G1032" s="2"/>
      <c r="H1032" s="2"/>
      <c r="J1032" s="51"/>
      <c r="K1032" s="36" t="str">
        <f>IF(Table1[[#This Row],[Tanggal]]="","",YEAR(Table1[[#This Row],[Tanggal]]))</f>
        <v/>
      </c>
      <c r="L1032" s="36" t="str">
        <f>IF(Table1[[#This Row],[Tanggal]]="","",YEAR(Table1[[#This Row],[Tanggal]]))</f>
        <v/>
      </c>
      <c r="M1032" s="37" t="str">
        <f>_xlfn.IFNA(INDEX(Data!$D:$D,MATCH(Table1[[#This Row],[Entry Type]],Data!$E:$E,0)),"")</f>
        <v/>
      </c>
      <c r="N1032" s="50" t="str">
        <f>IF(Table1[[#This Row],[Tanggal]]="","","Jaringan")</f>
        <v/>
      </c>
      <c r="O1032" s="1"/>
    </row>
    <row r="1033" spans="2:15" x14ac:dyDescent="0.25">
      <c r="B1033" s="4" t="str">
        <f>_xlfn.IFNA(INDEX(Data!$B:$B,MATCH(Table1[[#This Row],[Desa/Kelurahan]],Data!$C:$C,0)),"")</f>
        <v>TERING</v>
      </c>
      <c r="C1033" s="26" t="s">
        <v>292</v>
      </c>
      <c r="F1033" s="2"/>
      <c r="G1033" s="2"/>
      <c r="H1033" s="2"/>
      <c r="J1033" s="51"/>
      <c r="K1033" s="36" t="str">
        <f>IF(Table1[[#This Row],[Tanggal]]="","",YEAR(Table1[[#This Row],[Tanggal]]))</f>
        <v/>
      </c>
      <c r="L1033" s="36" t="str">
        <f>IF(Table1[[#This Row],[Tanggal]]="","",YEAR(Table1[[#This Row],[Tanggal]]))</f>
        <v/>
      </c>
      <c r="M1033" s="37" t="str">
        <f>_xlfn.IFNA(INDEX(Data!$D:$D,MATCH(Table1[[#This Row],[Entry Type]],Data!$E:$E,0)),"")</f>
        <v/>
      </c>
      <c r="N1033" s="50" t="str">
        <f>IF(Table1[[#This Row],[Tanggal]]="","","Jaringan")</f>
        <v/>
      </c>
      <c r="O1033" s="1"/>
    </row>
    <row r="1034" spans="2:15" x14ac:dyDescent="0.25">
      <c r="B1034" s="4" t="str">
        <f>_xlfn.IFNA(INDEX(Data!$B:$B,MATCH(Table1[[#This Row],[Desa/Kelurahan]],Data!$C:$C,0)),"")</f>
        <v>TERING</v>
      </c>
      <c r="C1034" s="1" t="s">
        <v>285</v>
      </c>
      <c r="F1034" s="2"/>
      <c r="G1034" s="2"/>
      <c r="H1034" s="2"/>
      <c r="J1034" s="51"/>
      <c r="K1034" s="36" t="str">
        <f>IF(Table1[[#This Row],[Tanggal]]="","",YEAR(Table1[[#This Row],[Tanggal]]))</f>
        <v/>
      </c>
      <c r="L1034" s="36" t="str">
        <f>IF(Table1[[#This Row],[Tanggal]]="","",YEAR(Table1[[#This Row],[Tanggal]]))</f>
        <v/>
      </c>
      <c r="M1034" s="37" t="str">
        <f>_xlfn.IFNA(INDEX(Data!$D:$D,MATCH(Table1[[#This Row],[Entry Type]],Data!$E:$E,0)),"")</f>
        <v/>
      </c>
      <c r="N1034" s="50" t="str">
        <f>IF(Table1[[#This Row],[Tanggal]]="","","Jaringan")</f>
        <v/>
      </c>
      <c r="O1034" s="1"/>
    </row>
    <row r="1035" spans="2:15" x14ac:dyDescent="0.25">
      <c r="B1035" s="4" t="str">
        <f>_xlfn.IFNA(INDEX(Data!$B:$B,MATCH(Table1[[#This Row],[Desa/Kelurahan]],Data!$C:$C,0)),"")</f>
        <v>TERING</v>
      </c>
      <c r="C1035" s="1" t="s">
        <v>287</v>
      </c>
      <c r="F1035" s="2"/>
      <c r="G1035" s="2"/>
      <c r="H1035" s="2"/>
      <c r="J1035" s="51"/>
      <c r="K1035" s="36" t="str">
        <f>IF(Table1[[#This Row],[Tanggal]]="","",YEAR(Table1[[#This Row],[Tanggal]]))</f>
        <v/>
      </c>
      <c r="L1035" s="36" t="str">
        <f>IF(Table1[[#This Row],[Tanggal]]="","",YEAR(Table1[[#This Row],[Tanggal]]))</f>
        <v/>
      </c>
      <c r="M1035" s="37" t="str">
        <f>_xlfn.IFNA(INDEX(Data!$D:$D,MATCH(Table1[[#This Row],[Entry Type]],Data!$E:$E,0)),"")</f>
        <v/>
      </c>
      <c r="N1035" s="50" t="str">
        <f>IF(Table1[[#This Row],[Tanggal]]="","","Jaringan")</f>
        <v/>
      </c>
      <c r="O1035" s="1"/>
    </row>
    <row r="1036" spans="2:15" x14ac:dyDescent="0.25">
      <c r="B1036" s="4" t="str">
        <f>_xlfn.IFNA(INDEX(Data!$B:$B,MATCH(Table1[[#This Row],[Desa/Kelurahan]],Data!$C:$C,0)),"")</f>
        <v>TERING</v>
      </c>
      <c r="C1036" s="1" t="s">
        <v>286</v>
      </c>
      <c r="F1036" s="2"/>
      <c r="G1036" s="2"/>
      <c r="H1036" s="2"/>
      <c r="J1036" s="51"/>
      <c r="K1036" s="36" t="str">
        <f>IF(Table1[[#This Row],[Tanggal]]="","",YEAR(Table1[[#This Row],[Tanggal]]))</f>
        <v/>
      </c>
      <c r="L1036" s="36" t="str">
        <f>IF(Table1[[#This Row],[Tanggal]]="","",YEAR(Table1[[#This Row],[Tanggal]]))</f>
        <v/>
      </c>
      <c r="M1036" s="37" t="str">
        <f>_xlfn.IFNA(INDEX(Data!$D:$D,MATCH(Table1[[#This Row],[Entry Type]],Data!$E:$E,0)),"")</f>
        <v/>
      </c>
      <c r="N1036" s="50" t="str">
        <f>IF(Table1[[#This Row],[Tanggal]]="","","Jaringan")</f>
        <v/>
      </c>
      <c r="O1036" s="1"/>
    </row>
    <row r="1037" spans="2:15" x14ac:dyDescent="0.25">
      <c r="B1037" s="4" t="str">
        <f>_xlfn.IFNA(INDEX(Data!$B:$B,MATCH(Table1[[#This Row],[Desa/Kelurahan]],Data!$C:$C,0)),"")</f>
        <v>TERING</v>
      </c>
      <c r="C1037" s="1" t="s">
        <v>298</v>
      </c>
      <c r="F1037" s="2"/>
      <c r="G1037" s="2"/>
      <c r="H1037" s="2"/>
      <c r="J1037" s="51"/>
      <c r="K1037" s="36" t="str">
        <f>IF(Table1[[#This Row],[Tanggal]]="","",YEAR(Table1[[#This Row],[Tanggal]]))</f>
        <v/>
      </c>
      <c r="L1037" s="36" t="str">
        <f>IF(Table1[[#This Row],[Tanggal]]="","",YEAR(Table1[[#This Row],[Tanggal]]))</f>
        <v/>
      </c>
      <c r="M1037" s="37" t="str">
        <f>_xlfn.IFNA(INDEX(Data!$D:$D,MATCH(Table1[[#This Row],[Entry Type]],Data!$E:$E,0)),"")</f>
        <v/>
      </c>
      <c r="N1037" s="50" t="str">
        <f>IF(Table1[[#This Row],[Tanggal]]="","","Jaringan")</f>
        <v/>
      </c>
      <c r="O1037" s="1"/>
    </row>
    <row r="1038" spans="2:15" x14ac:dyDescent="0.25">
      <c r="B1038" s="4" t="str">
        <f>_xlfn.IFNA(INDEX(Data!$B:$B,MATCH(Table1[[#This Row],[Desa/Kelurahan]],Data!$C:$C,0)),"")</f>
        <v>TERING</v>
      </c>
      <c r="C1038" s="1" t="s">
        <v>299</v>
      </c>
      <c r="F1038" s="2"/>
      <c r="G1038" s="2"/>
      <c r="H1038" s="2"/>
      <c r="J1038" s="51"/>
      <c r="K1038" s="36" t="str">
        <f>IF(Table1[[#This Row],[Tanggal]]="","",YEAR(Table1[[#This Row],[Tanggal]]))</f>
        <v/>
      </c>
      <c r="L1038" s="36" t="str">
        <f>IF(Table1[[#This Row],[Tanggal]]="","",YEAR(Table1[[#This Row],[Tanggal]]))</f>
        <v/>
      </c>
      <c r="M1038" s="37" t="str">
        <f>_xlfn.IFNA(INDEX(Data!$D:$D,MATCH(Table1[[#This Row],[Entry Type]],Data!$E:$E,0)),"")</f>
        <v/>
      </c>
      <c r="N1038" s="50" t="str">
        <f>IF(Table1[[#This Row],[Tanggal]]="","","Jaringan")</f>
        <v/>
      </c>
      <c r="O1038" s="1"/>
    </row>
    <row r="1039" spans="2:15" x14ac:dyDescent="0.25">
      <c r="B1039" s="4" t="str">
        <f>_xlfn.IFNA(INDEX(Data!$B:$B,MATCH(Table1[[#This Row],[Desa/Kelurahan]],Data!$C:$C,0)),"")</f>
        <v>TERING</v>
      </c>
      <c r="C1039" s="1" t="s">
        <v>289</v>
      </c>
      <c r="F1039" s="2"/>
      <c r="G1039" s="2"/>
      <c r="H1039" s="2"/>
      <c r="J1039" s="51"/>
      <c r="K1039" s="36" t="str">
        <f>IF(Table1[[#This Row],[Tanggal]]="","",YEAR(Table1[[#This Row],[Tanggal]]))</f>
        <v/>
      </c>
      <c r="L1039" s="36" t="str">
        <f>IF(Table1[[#This Row],[Tanggal]]="","",YEAR(Table1[[#This Row],[Tanggal]]))</f>
        <v/>
      </c>
      <c r="M1039" s="37" t="str">
        <f>_xlfn.IFNA(INDEX(Data!$D:$D,MATCH(Table1[[#This Row],[Entry Type]],Data!$E:$E,0)),"")</f>
        <v/>
      </c>
      <c r="N1039" s="50" t="str">
        <f>IF(Table1[[#This Row],[Tanggal]]="","","Jaringan")</f>
        <v/>
      </c>
      <c r="O1039" s="1"/>
    </row>
    <row r="1040" spans="2:15" x14ac:dyDescent="0.25">
      <c r="B1040" s="4" t="str">
        <f>_xlfn.IFNA(INDEX(Data!$B:$B,MATCH(Table1[[#This Row],[Desa/Kelurahan]],Data!$C:$C,0)),"")</f>
        <v>TERING</v>
      </c>
      <c r="C1040" s="1" t="s">
        <v>297</v>
      </c>
      <c r="F1040" s="2"/>
      <c r="G1040" s="2"/>
      <c r="H1040" s="2"/>
      <c r="J1040" s="51"/>
      <c r="K1040" s="36" t="str">
        <f>IF(Table1[[#This Row],[Tanggal]]="","",YEAR(Table1[[#This Row],[Tanggal]]))</f>
        <v/>
      </c>
      <c r="L1040" s="36" t="str">
        <f>IF(Table1[[#This Row],[Tanggal]]="","",YEAR(Table1[[#This Row],[Tanggal]]))</f>
        <v/>
      </c>
      <c r="M1040" s="37" t="str">
        <f>_xlfn.IFNA(INDEX(Data!$D:$D,MATCH(Table1[[#This Row],[Entry Type]],Data!$E:$E,0)),"")</f>
        <v/>
      </c>
      <c r="N1040" s="50" t="str">
        <f>IF(Table1[[#This Row],[Tanggal]]="","","Jaringan")</f>
        <v/>
      </c>
      <c r="O1040" s="1"/>
    </row>
    <row r="1041" spans="2:15" x14ac:dyDescent="0.25">
      <c r="B1041" s="4" t="str">
        <f>_xlfn.IFNA(INDEX(Data!$B:$B,MATCH(Table1[[#This Row],[Desa/Kelurahan]],Data!$C:$C,0)),"")</f>
        <v>TERING</v>
      </c>
      <c r="C1041" s="1" t="s">
        <v>291</v>
      </c>
      <c r="F1041" s="2"/>
      <c r="G1041" s="2"/>
      <c r="H1041" s="2"/>
      <c r="J1041" s="51"/>
      <c r="K1041" s="36" t="str">
        <f>IF(Table1[[#This Row],[Tanggal]]="","",YEAR(Table1[[#This Row],[Tanggal]]))</f>
        <v/>
      </c>
      <c r="L1041" s="36" t="str">
        <f>IF(Table1[[#This Row],[Tanggal]]="","",YEAR(Table1[[#This Row],[Tanggal]]))</f>
        <v/>
      </c>
      <c r="M1041" s="37" t="str">
        <f>_xlfn.IFNA(INDEX(Data!$D:$D,MATCH(Table1[[#This Row],[Entry Type]],Data!$E:$E,0)),"")</f>
        <v/>
      </c>
      <c r="N1041" s="50" t="str">
        <f>IF(Table1[[#This Row],[Tanggal]]="","","Jaringan")</f>
        <v/>
      </c>
      <c r="O1041" s="1"/>
    </row>
    <row r="1042" spans="2:15" x14ac:dyDescent="0.25">
      <c r="B1042" s="4" t="str">
        <f>_xlfn.IFNA(INDEX(Data!$B:$B,MATCH(Table1[[#This Row],[Desa/Kelurahan]],Data!$C:$C,0)),"")</f>
        <v>TERING</v>
      </c>
      <c r="C1042" s="1" t="s">
        <v>293</v>
      </c>
      <c r="F1042" s="2"/>
      <c r="G1042" s="2"/>
      <c r="H1042" s="2"/>
      <c r="J1042" s="51"/>
      <c r="K1042" s="36" t="str">
        <f>IF(Table1[[#This Row],[Tanggal]]="","",YEAR(Table1[[#This Row],[Tanggal]]))</f>
        <v/>
      </c>
      <c r="L1042" s="36" t="str">
        <f>IF(Table1[[#This Row],[Tanggal]]="","",YEAR(Table1[[#This Row],[Tanggal]]))</f>
        <v/>
      </c>
      <c r="M1042" s="37" t="str">
        <f>_xlfn.IFNA(INDEX(Data!$D:$D,MATCH(Table1[[#This Row],[Entry Type]],Data!$E:$E,0)),"")</f>
        <v/>
      </c>
      <c r="N1042" s="50" t="str">
        <f>IF(Table1[[#This Row],[Tanggal]]="","","Jaringan")</f>
        <v/>
      </c>
      <c r="O1042" s="1"/>
    </row>
    <row r="1043" spans="2:15" x14ac:dyDescent="0.25">
      <c r="B1043" s="4" t="str">
        <f>_xlfn.IFNA(INDEX(Data!$B:$B,MATCH(Table1[[#This Row],[Desa/Kelurahan]],Data!$C:$C,0)),"")</f>
        <v>TERING</v>
      </c>
      <c r="C1043" s="1" t="s">
        <v>295</v>
      </c>
      <c r="F1043" s="2"/>
      <c r="G1043" s="2"/>
      <c r="H1043" s="2"/>
      <c r="J1043" s="51"/>
      <c r="K1043" s="36" t="str">
        <f>IF(Table1[[#This Row],[Tanggal]]="","",YEAR(Table1[[#This Row],[Tanggal]]))</f>
        <v/>
      </c>
      <c r="L1043" s="36" t="str">
        <f>IF(Table1[[#This Row],[Tanggal]]="","",YEAR(Table1[[#This Row],[Tanggal]]))</f>
        <v/>
      </c>
      <c r="M1043" s="37" t="str">
        <f>_xlfn.IFNA(INDEX(Data!$D:$D,MATCH(Table1[[#This Row],[Entry Type]],Data!$E:$E,0)),"")</f>
        <v/>
      </c>
      <c r="N1043" s="50" t="str">
        <f>IF(Table1[[#This Row],[Tanggal]]="","","Jaringan")</f>
        <v/>
      </c>
      <c r="O1043" s="1"/>
    </row>
    <row r="1044" spans="2:15" x14ac:dyDescent="0.25">
      <c r="B1044" s="4" t="str">
        <f>_xlfn.IFNA(INDEX(Data!$B:$B,MATCH(Table1[[#This Row],[Desa/Kelurahan]],Data!$C:$C,0)),"")</f>
        <v>LONG IRAM</v>
      </c>
      <c r="C1044" s="1" t="s">
        <v>203</v>
      </c>
      <c r="F1044" s="2"/>
      <c r="G1044" s="2"/>
      <c r="H1044" s="2"/>
      <c r="J1044" s="51"/>
      <c r="K1044" s="36" t="str">
        <f>IF(Table1[[#This Row],[Tanggal]]="","",YEAR(Table1[[#This Row],[Tanggal]]))</f>
        <v/>
      </c>
      <c r="L1044" s="36" t="str">
        <f>IF(Table1[[#This Row],[Tanggal]]="","",YEAR(Table1[[#This Row],[Tanggal]]))</f>
        <v/>
      </c>
      <c r="M1044" s="37" t="str">
        <f>_xlfn.IFNA(INDEX(Data!$D:$D,MATCH(Table1[[#This Row],[Entry Type]],Data!$E:$E,0)),"")</f>
        <v/>
      </c>
      <c r="N1044" s="50" t="str">
        <f>IF(Table1[[#This Row],[Tanggal]]="","","Jaringan")</f>
        <v/>
      </c>
      <c r="O1044" s="1"/>
    </row>
    <row r="1045" spans="2:15" x14ac:dyDescent="0.25">
      <c r="B1045" s="4" t="str">
        <f>_xlfn.IFNA(INDEX(Data!$B:$B,MATCH(Table1[[#This Row],[Desa/Kelurahan]],Data!$C:$C,0)),"")</f>
        <v>LONG IRAM</v>
      </c>
      <c r="C1045" s="1" t="s">
        <v>196</v>
      </c>
      <c r="F1045" s="2"/>
      <c r="G1045" s="2"/>
      <c r="H1045" s="2"/>
      <c r="J1045" s="51"/>
      <c r="K1045" s="36" t="str">
        <f>IF(Table1[[#This Row],[Tanggal]]="","",YEAR(Table1[[#This Row],[Tanggal]]))</f>
        <v/>
      </c>
      <c r="L1045" s="36" t="str">
        <f>IF(Table1[[#This Row],[Tanggal]]="","",YEAR(Table1[[#This Row],[Tanggal]]))</f>
        <v/>
      </c>
      <c r="M1045" s="37" t="str">
        <f>_xlfn.IFNA(INDEX(Data!$D:$D,MATCH(Table1[[#This Row],[Entry Type]],Data!$E:$E,0)),"")</f>
        <v/>
      </c>
      <c r="N1045" s="50" t="str">
        <f>IF(Table1[[#This Row],[Tanggal]]="","","Jaringan")</f>
        <v/>
      </c>
      <c r="O1045" s="1"/>
    </row>
    <row r="1046" spans="2:15" x14ac:dyDescent="0.25">
      <c r="B1046" s="4" t="str">
        <f>_xlfn.IFNA(INDEX(Data!$B:$B,MATCH(Table1[[#This Row],[Desa/Kelurahan]],Data!$C:$C,0)),"")</f>
        <v>LONG IRAM</v>
      </c>
      <c r="C1046" s="1" t="s">
        <v>197</v>
      </c>
      <c r="F1046" s="2"/>
      <c r="G1046" s="2"/>
      <c r="H1046" s="2"/>
      <c r="J1046" s="51"/>
      <c r="K1046" s="36" t="str">
        <f>IF(Table1[[#This Row],[Tanggal]]="","",YEAR(Table1[[#This Row],[Tanggal]]))</f>
        <v/>
      </c>
      <c r="L1046" s="36" t="str">
        <f>IF(Table1[[#This Row],[Tanggal]]="","",YEAR(Table1[[#This Row],[Tanggal]]))</f>
        <v/>
      </c>
      <c r="M1046" s="37" t="str">
        <f>_xlfn.IFNA(INDEX(Data!$D:$D,MATCH(Table1[[#This Row],[Entry Type]],Data!$E:$E,0)),"")</f>
        <v/>
      </c>
      <c r="N1046" s="50" t="str">
        <f>IF(Table1[[#This Row],[Tanggal]]="","","Jaringan")</f>
        <v/>
      </c>
      <c r="O1046" s="1"/>
    </row>
    <row r="1047" spans="2:15" x14ac:dyDescent="0.25">
      <c r="B1047" s="4" t="str">
        <f>_xlfn.IFNA(INDEX(Data!$B:$B,MATCH(Table1[[#This Row],[Desa/Kelurahan]],Data!$C:$C,0)),"")</f>
        <v>LONG IRAM</v>
      </c>
      <c r="C1047" s="1" t="s">
        <v>204</v>
      </c>
      <c r="F1047" s="2"/>
      <c r="G1047" s="2"/>
      <c r="H1047" s="2"/>
      <c r="J1047" s="51"/>
      <c r="K1047" s="36" t="str">
        <f>IF(Table1[[#This Row],[Tanggal]]="","",YEAR(Table1[[#This Row],[Tanggal]]))</f>
        <v/>
      </c>
      <c r="L1047" s="36" t="str">
        <f>IF(Table1[[#This Row],[Tanggal]]="","",YEAR(Table1[[#This Row],[Tanggal]]))</f>
        <v/>
      </c>
      <c r="M1047" s="37" t="str">
        <f>_xlfn.IFNA(INDEX(Data!$D:$D,MATCH(Table1[[#This Row],[Entry Type]],Data!$E:$E,0)),"")</f>
        <v/>
      </c>
      <c r="N1047" s="50" t="str">
        <f>IF(Table1[[#This Row],[Tanggal]]="","","Jaringan")</f>
        <v/>
      </c>
      <c r="O1047" s="1"/>
    </row>
    <row r="1048" spans="2:15" x14ac:dyDescent="0.25">
      <c r="B1048" s="4" t="str">
        <f>_xlfn.IFNA(INDEX(Data!$B:$B,MATCH(Table1[[#This Row],[Desa/Kelurahan]],Data!$C:$C,0)),"")</f>
        <v>LONG IRAM</v>
      </c>
      <c r="C1048" s="1" t="s">
        <v>201</v>
      </c>
      <c r="F1048" s="2"/>
      <c r="G1048" s="2"/>
      <c r="H1048" s="2"/>
      <c r="J1048" s="51"/>
      <c r="K1048" s="36" t="str">
        <f>IF(Table1[[#This Row],[Tanggal]]="","",YEAR(Table1[[#This Row],[Tanggal]]))</f>
        <v/>
      </c>
      <c r="L1048" s="36" t="str">
        <f>IF(Table1[[#This Row],[Tanggal]]="","",YEAR(Table1[[#This Row],[Tanggal]]))</f>
        <v/>
      </c>
      <c r="M1048" s="37" t="str">
        <f>_xlfn.IFNA(INDEX(Data!$D:$D,MATCH(Table1[[#This Row],[Entry Type]],Data!$E:$E,0)),"")</f>
        <v/>
      </c>
      <c r="N1048" s="50" t="str">
        <f>IF(Table1[[#This Row],[Tanggal]]="","","Jaringan")</f>
        <v/>
      </c>
      <c r="O1048" s="1"/>
    </row>
    <row r="1049" spans="2:15" x14ac:dyDescent="0.25">
      <c r="B1049" s="4" t="str">
        <f>_xlfn.IFNA(INDEX(Data!$B:$B,MATCH(Table1[[#This Row],[Desa/Kelurahan]],Data!$C:$C,0)),"")</f>
        <v>LONG IRAM</v>
      </c>
      <c r="C1049" s="1" t="s">
        <v>200</v>
      </c>
      <c r="F1049" s="2"/>
      <c r="G1049" s="2"/>
      <c r="H1049" s="2"/>
      <c r="J1049" s="51"/>
      <c r="K1049" s="36" t="str">
        <f>IF(Table1[[#This Row],[Tanggal]]="","",YEAR(Table1[[#This Row],[Tanggal]]))</f>
        <v/>
      </c>
      <c r="L1049" s="36" t="str">
        <f>IF(Table1[[#This Row],[Tanggal]]="","",YEAR(Table1[[#This Row],[Tanggal]]))</f>
        <v/>
      </c>
      <c r="M1049" s="37" t="str">
        <f>_xlfn.IFNA(INDEX(Data!$D:$D,MATCH(Table1[[#This Row],[Entry Type]],Data!$E:$E,0)),"")</f>
        <v/>
      </c>
      <c r="N1049" s="50" t="str">
        <f>IF(Table1[[#This Row],[Tanggal]]="","","Jaringan")</f>
        <v/>
      </c>
      <c r="O1049" s="1"/>
    </row>
    <row r="1050" spans="2:15" x14ac:dyDescent="0.25">
      <c r="B1050" s="4" t="str">
        <f>_xlfn.IFNA(INDEX(Data!$B:$B,MATCH(Table1[[#This Row],[Desa/Kelurahan]],Data!$C:$C,0)),"")</f>
        <v>LONG IRAM</v>
      </c>
      <c r="C1050" s="1" t="s">
        <v>195</v>
      </c>
      <c r="F1050" s="2"/>
      <c r="G1050" s="2"/>
      <c r="H1050" s="2"/>
      <c r="J1050" s="51"/>
      <c r="K1050" s="36" t="str">
        <f>IF(Table1[[#This Row],[Tanggal]]="","",YEAR(Table1[[#This Row],[Tanggal]]))</f>
        <v/>
      </c>
      <c r="L1050" s="36" t="str">
        <f>IF(Table1[[#This Row],[Tanggal]]="","",YEAR(Table1[[#This Row],[Tanggal]]))</f>
        <v/>
      </c>
      <c r="M1050" s="37" t="str">
        <f>_xlfn.IFNA(INDEX(Data!$D:$D,MATCH(Table1[[#This Row],[Entry Type]],Data!$E:$E,0)),"")</f>
        <v/>
      </c>
      <c r="N1050" s="50" t="str">
        <f>IF(Table1[[#This Row],[Tanggal]]="","","Jaringan")</f>
        <v/>
      </c>
      <c r="O1050" s="1"/>
    </row>
    <row r="1051" spans="2:15" x14ac:dyDescent="0.25">
      <c r="B1051" s="4" t="str">
        <f>_xlfn.IFNA(INDEX(Data!$B:$B,MATCH(Table1[[#This Row],[Desa/Kelurahan]],Data!$C:$C,0)),"")</f>
        <v>LONG IRAM</v>
      </c>
      <c r="C1051" s="1" t="s">
        <v>202</v>
      </c>
      <c r="F1051" s="2"/>
      <c r="G1051" s="2"/>
      <c r="H1051" s="2"/>
      <c r="J1051" s="51"/>
      <c r="K1051" s="36" t="str">
        <f>IF(Table1[[#This Row],[Tanggal]]="","",YEAR(Table1[[#This Row],[Tanggal]]))</f>
        <v/>
      </c>
      <c r="L1051" s="36" t="str">
        <f>IF(Table1[[#This Row],[Tanggal]]="","",YEAR(Table1[[#This Row],[Tanggal]]))</f>
        <v/>
      </c>
      <c r="M1051" s="37" t="str">
        <f>_xlfn.IFNA(INDEX(Data!$D:$D,MATCH(Table1[[#This Row],[Entry Type]],Data!$E:$E,0)),"")</f>
        <v/>
      </c>
      <c r="N1051" s="50" t="str">
        <f>IF(Table1[[#This Row],[Tanggal]]="","","Jaringan")</f>
        <v/>
      </c>
      <c r="O1051" s="1"/>
    </row>
    <row r="1052" spans="2:15" x14ac:dyDescent="0.25">
      <c r="B1052" s="4" t="str">
        <f>_xlfn.IFNA(INDEX(Data!$B:$B,MATCH(Table1[[#This Row],[Desa/Kelurahan]],Data!$C:$C,0)),"")</f>
        <v>LONG IRAM</v>
      </c>
      <c r="C1052" s="1" t="s">
        <v>198</v>
      </c>
      <c r="F1052" s="2"/>
      <c r="G1052" s="2"/>
      <c r="H1052" s="2"/>
      <c r="J1052" s="51"/>
      <c r="K1052" s="36" t="str">
        <f>IF(Table1[[#This Row],[Tanggal]]="","",YEAR(Table1[[#This Row],[Tanggal]]))</f>
        <v/>
      </c>
      <c r="L1052" s="36" t="str">
        <f>IF(Table1[[#This Row],[Tanggal]]="","",YEAR(Table1[[#This Row],[Tanggal]]))</f>
        <v/>
      </c>
      <c r="M1052" s="37" t="str">
        <f>_xlfn.IFNA(INDEX(Data!$D:$D,MATCH(Table1[[#This Row],[Entry Type]],Data!$E:$E,0)),"")</f>
        <v/>
      </c>
      <c r="N1052" s="50" t="str">
        <f>IF(Table1[[#This Row],[Tanggal]]="","","Jaringan")</f>
        <v/>
      </c>
      <c r="O1052" s="1"/>
    </row>
    <row r="1053" spans="2:15" x14ac:dyDescent="0.25">
      <c r="B1053" s="4" t="str">
        <f>_xlfn.IFNA(INDEX(Data!$B:$B,MATCH(Table1[[#This Row],[Desa/Kelurahan]],Data!$C:$C,0)),"")</f>
        <v>LONG IRAM</v>
      </c>
      <c r="C1053" s="1" t="s">
        <v>199</v>
      </c>
      <c r="F1053" s="2"/>
      <c r="G1053" s="2"/>
      <c r="H1053" s="2"/>
      <c r="J1053" s="51"/>
      <c r="K1053" s="36" t="str">
        <f>IF(Table1[[#This Row],[Tanggal]]="","",YEAR(Table1[[#This Row],[Tanggal]]))</f>
        <v/>
      </c>
      <c r="L1053" s="36" t="str">
        <f>IF(Table1[[#This Row],[Tanggal]]="","",YEAR(Table1[[#This Row],[Tanggal]]))</f>
        <v/>
      </c>
      <c r="M1053" s="37" t="str">
        <f>_xlfn.IFNA(INDEX(Data!$D:$D,MATCH(Table1[[#This Row],[Entry Type]],Data!$E:$E,0)),"")</f>
        <v/>
      </c>
      <c r="N1053" s="50" t="str">
        <f>IF(Table1[[#This Row],[Tanggal]]="","","Jaringan")</f>
        <v/>
      </c>
      <c r="O1053" s="1"/>
    </row>
    <row r="1054" spans="2:15" x14ac:dyDescent="0.25">
      <c r="B1054" s="4" t="str">
        <f>_xlfn.IFNA(INDEX(Data!$B:$B,MATCH(Table1[[#This Row],[Desa/Kelurahan]],Data!$C:$C,0)),"")</f>
        <v>LONG IRAM</v>
      </c>
      <c r="C1054" s="1" t="s">
        <v>194</v>
      </c>
      <c r="F1054" s="2"/>
      <c r="G1054" s="2"/>
      <c r="H1054" s="2"/>
      <c r="J1054" s="51"/>
      <c r="K1054" s="36" t="str">
        <f>IF(Table1[[#This Row],[Tanggal]]="","",YEAR(Table1[[#This Row],[Tanggal]]))</f>
        <v/>
      </c>
      <c r="L1054" s="36" t="str">
        <f>IF(Table1[[#This Row],[Tanggal]]="","",YEAR(Table1[[#This Row],[Tanggal]]))</f>
        <v/>
      </c>
      <c r="M1054" s="37" t="str">
        <f>_xlfn.IFNA(INDEX(Data!$D:$D,MATCH(Table1[[#This Row],[Entry Type]],Data!$E:$E,0)),"")</f>
        <v/>
      </c>
      <c r="N1054" s="50" t="str">
        <f>IF(Table1[[#This Row],[Tanggal]]="","","Jaringan")</f>
        <v/>
      </c>
      <c r="O1054" s="1"/>
    </row>
    <row r="1055" spans="2:15" ht="30" x14ac:dyDescent="0.25">
      <c r="B1055" s="4" t="str">
        <f>_xlfn.IFNA(INDEX(Data!$B:$B,MATCH(Table1[[#This Row],[Desa/Kelurahan]],Data!$C:$C,0)),"")</f>
        <v>MOOK MANAAR BULANT</v>
      </c>
      <c r="C1055" s="1" t="s">
        <v>217</v>
      </c>
      <c r="F1055" s="2"/>
      <c r="G1055" s="2"/>
      <c r="H1055" s="2"/>
      <c r="J1055" s="51"/>
      <c r="K1055" s="36" t="str">
        <f>IF(Table1[[#This Row],[Tanggal]]="","",YEAR(Table1[[#This Row],[Tanggal]]))</f>
        <v/>
      </c>
      <c r="L1055" s="36" t="str">
        <f>IF(Table1[[#This Row],[Tanggal]]="","",YEAR(Table1[[#This Row],[Tanggal]]))</f>
        <v/>
      </c>
      <c r="M1055" s="37" t="str">
        <f>_xlfn.IFNA(INDEX(Data!$D:$D,MATCH(Table1[[#This Row],[Entry Type]],Data!$E:$E,0)),"")</f>
        <v/>
      </c>
      <c r="N1055" s="50" t="str">
        <f>IF(Table1[[#This Row],[Tanggal]]="","","Jaringan")</f>
        <v/>
      </c>
      <c r="O1055" s="1"/>
    </row>
    <row r="1056" spans="2:15" ht="30" x14ac:dyDescent="0.25">
      <c r="B1056" s="4" t="str">
        <f>_xlfn.IFNA(INDEX(Data!$B:$B,MATCH(Table1[[#This Row],[Desa/Kelurahan]],Data!$C:$C,0)),"")</f>
        <v>MOOK MANAAR BULANT</v>
      </c>
      <c r="C1056" s="1" t="s">
        <v>225</v>
      </c>
      <c r="F1056" s="2"/>
      <c r="G1056" s="2"/>
      <c r="H1056" s="2"/>
      <c r="J1056" s="51"/>
      <c r="K1056" s="36" t="str">
        <f>IF(Table1[[#This Row],[Tanggal]]="","",YEAR(Table1[[#This Row],[Tanggal]]))</f>
        <v/>
      </c>
      <c r="L1056" s="36" t="str">
        <f>IF(Table1[[#This Row],[Tanggal]]="","",YEAR(Table1[[#This Row],[Tanggal]]))</f>
        <v/>
      </c>
      <c r="M1056" s="37" t="str">
        <f>_xlfn.IFNA(INDEX(Data!$D:$D,MATCH(Table1[[#This Row],[Entry Type]],Data!$E:$E,0)),"")</f>
        <v/>
      </c>
      <c r="N1056" s="50" t="str">
        <f>IF(Table1[[#This Row],[Tanggal]]="","","Jaringan")</f>
        <v/>
      </c>
      <c r="O1056" s="1"/>
    </row>
    <row r="1057" spans="2:15" ht="30" x14ac:dyDescent="0.25">
      <c r="B1057" s="4" t="str">
        <f>_xlfn.IFNA(INDEX(Data!$B:$B,MATCH(Table1[[#This Row],[Desa/Kelurahan]],Data!$C:$C,0)),"")</f>
        <v>MOOK MANAAR BULANT</v>
      </c>
      <c r="C1057" s="1" t="s">
        <v>221</v>
      </c>
      <c r="F1057" s="2"/>
      <c r="G1057" s="2"/>
      <c r="H1057" s="2"/>
      <c r="J1057" s="51"/>
      <c r="K1057" s="36" t="str">
        <f>IF(Table1[[#This Row],[Tanggal]]="","",YEAR(Table1[[#This Row],[Tanggal]]))</f>
        <v/>
      </c>
      <c r="L1057" s="36" t="str">
        <f>IF(Table1[[#This Row],[Tanggal]]="","",YEAR(Table1[[#This Row],[Tanggal]]))</f>
        <v/>
      </c>
      <c r="M1057" s="37" t="str">
        <f>_xlfn.IFNA(INDEX(Data!$D:$D,MATCH(Table1[[#This Row],[Entry Type]],Data!$E:$E,0)),"")</f>
        <v/>
      </c>
      <c r="N1057" s="50" t="str">
        <f>IF(Table1[[#This Row],[Tanggal]]="","","Jaringan")</f>
        <v/>
      </c>
      <c r="O1057" s="1"/>
    </row>
    <row r="1058" spans="2:15" ht="30" x14ac:dyDescent="0.25">
      <c r="B1058" s="4" t="str">
        <f>_xlfn.IFNA(INDEX(Data!$B:$B,MATCH(Table1[[#This Row],[Desa/Kelurahan]],Data!$C:$C,0)),"")</f>
        <v>MOOK MANAAR BULANT</v>
      </c>
      <c r="C1058" s="1" t="s">
        <v>216</v>
      </c>
      <c r="F1058" s="2"/>
      <c r="G1058" s="2"/>
      <c r="H1058" s="2"/>
      <c r="J1058" s="51"/>
      <c r="K1058" s="36" t="str">
        <f>IF(Table1[[#This Row],[Tanggal]]="","",YEAR(Table1[[#This Row],[Tanggal]]))</f>
        <v/>
      </c>
      <c r="L1058" s="36" t="str">
        <f>IF(Table1[[#This Row],[Tanggal]]="","",YEAR(Table1[[#This Row],[Tanggal]]))</f>
        <v/>
      </c>
      <c r="M1058" s="37" t="str">
        <f>_xlfn.IFNA(INDEX(Data!$D:$D,MATCH(Table1[[#This Row],[Entry Type]],Data!$E:$E,0)),"")</f>
        <v/>
      </c>
      <c r="N1058" s="50" t="str">
        <f>IF(Table1[[#This Row],[Tanggal]]="","","Jaringan")</f>
        <v/>
      </c>
      <c r="O1058" s="1"/>
    </row>
    <row r="1059" spans="2:15" ht="30" x14ac:dyDescent="0.25">
      <c r="B1059" s="4" t="str">
        <f>_xlfn.IFNA(INDEX(Data!$B:$B,MATCH(Table1[[#This Row],[Desa/Kelurahan]],Data!$C:$C,0)),"")</f>
        <v>MOOK MANAAR BULANT</v>
      </c>
      <c r="C1059" s="1" t="s">
        <v>214</v>
      </c>
      <c r="F1059" s="2"/>
      <c r="G1059" s="2"/>
      <c r="H1059" s="2"/>
      <c r="J1059" s="51"/>
      <c r="K1059" s="36" t="str">
        <f>IF(Table1[[#This Row],[Tanggal]]="","",YEAR(Table1[[#This Row],[Tanggal]]))</f>
        <v/>
      </c>
      <c r="L1059" s="36" t="str">
        <f>IF(Table1[[#This Row],[Tanggal]]="","",YEAR(Table1[[#This Row],[Tanggal]]))</f>
        <v/>
      </c>
      <c r="M1059" s="37" t="str">
        <f>_xlfn.IFNA(INDEX(Data!$D:$D,MATCH(Table1[[#This Row],[Entry Type]],Data!$E:$E,0)),"")</f>
        <v/>
      </c>
      <c r="N1059" s="50" t="str">
        <f>IF(Table1[[#This Row],[Tanggal]]="","","Jaringan")</f>
        <v/>
      </c>
      <c r="O1059" s="1"/>
    </row>
    <row r="1060" spans="2:15" ht="30" x14ac:dyDescent="0.25">
      <c r="B1060" s="4" t="str">
        <f>_xlfn.IFNA(INDEX(Data!$B:$B,MATCH(Table1[[#This Row],[Desa/Kelurahan]],Data!$C:$C,0)),"")</f>
        <v>MOOK MANAAR BULANT</v>
      </c>
      <c r="C1060" s="1" t="s">
        <v>220</v>
      </c>
      <c r="F1060" s="2"/>
      <c r="G1060" s="2"/>
      <c r="H1060" s="2"/>
      <c r="J1060" s="51"/>
      <c r="K1060" s="36" t="str">
        <f>IF(Table1[[#This Row],[Tanggal]]="","",YEAR(Table1[[#This Row],[Tanggal]]))</f>
        <v/>
      </c>
      <c r="L1060" s="36" t="str">
        <f>IF(Table1[[#This Row],[Tanggal]]="","",YEAR(Table1[[#This Row],[Tanggal]]))</f>
        <v/>
      </c>
      <c r="M1060" s="37" t="str">
        <f>_xlfn.IFNA(INDEX(Data!$D:$D,MATCH(Table1[[#This Row],[Entry Type]],Data!$E:$E,0)),"")</f>
        <v/>
      </c>
      <c r="N1060" s="50" t="str">
        <f>IF(Table1[[#This Row],[Tanggal]]="","","Jaringan")</f>
        <v/>
      </c>
      <c r="O1060" s="1"/>
    </row>
    <row r="1061" spans="2:15" ht="30" x14ac:dyDescent="0.25">
      <c r="B1061" s="4" t="str">
        <f>_xlfn.IFNA(INDEX(Data!$B:$B,MATCH(Table1[[#This Row],[Desa/Kelurahan]],Data!$C:$C,0)),"")</f>
        <v>MOOK MANAAR BULANT</v>
      </c>
      <c r="C1061" s="1" t="s">
        <v>222</v>
      </c>
      <c r="F1061" s="2"/>
      <c r="G1061" s="2"/>
      <c r="H1061" s="2"/>
      <c r="J1061" s="51"/>
      <c r="K1061" s="36" t="str">
        <f>IF(Table1[[#This Row],[Tanggal]]="","",YEAR(Table1[[#This Row],[Tanggal]]))</f>
        <v/>
      </c>
      <c r="L1061" s="36" t="str">
        <f>IF(Table1[[#This Row],[Tanggal]]="","",YEAR(Table1[[#This Row],[Tanggal]]))</f>
        <v/>
      </c>
      <c r="M1061" s="37" t="str">
        <f>_xlfn.IFNA(INDEX(Data!$D:$D,MATCH(Table1[[#This Row],[Entry Type]],Data!$E:$E,0)),"")</f>
        <v/>
      </c>
      <c r="N1061" s="50" t="str">
        <f>IF(Table1[[#This Row],[Tanggal]]="","","Jaringan")</f>
        <v/>
      </c>
      <c r="O1061" s="1"/>
    </row>
    <row r="1062" spans="2:15" ht="30" x14ac:dyDescent="0.25">
      <c r="B1062" s="4" t="str">
        <f>_xlfn.IFNA(INDEX(Data!$B:$B,MATCH(Table1[[#This Row],[Desa/Kelurahan]],Data!$C:$C,0)),"")</f>
        <v>MOOK MANAAR BULANT</v>
      </c>
      <c r="C1062" s="1" t="s">
        <v>213</v>
      </c>
      <c r="F1062" s="2"/>
      <c r="G1062" s="2"/>
      <c r="H1062" s="2"/>
      <c r="J1062" s="51"/>
      <c r="K1062" s="36" t="str">
        <f>IF(Table1[[#This Row],[Tanggal]]="","",YEAR(Table1[[#This Row],[Tanggal]]))</f>
        <v/>
      </c>
      <c r="L1062" s="36" t="str">
        <f>IF(Table1[[#This Row],[Tanggal]]="","",YEAR(Table1[[#This Row],[Tanggal]]))</f>
        <v/>
      </c>
      <c r="M1062" s="37" t="str">
        <f>_xlfn.IFNA(INDEX(Data!$D:$D,MATCH(Table1[[#This Row],[Entry Type]],Data!$E:$E,0)),"")</f>
        <v/>
      </c>
      <c r="N1062" s="50" t="str">
        <f>IF(Table1[[#This Row],[Tanggal]]="","","Jaringan")</f>
        <v/>
      </c>
      <c r="O1062" s="1"/>
    </row>
    <row r="1063" spans="2:15" ht="30" x14ac:dyDescent="0.25">
      <c r="B1063" s="4" t="str">
        <f>_xlfn.IFNA(INDEX(Data!$B:$B,MATCH(Table1[[#This Row],[Desa/Kelurahan]],Data!$C:$C,0)),"")</f>
        <v>MOOK MANAAR BULANT</v>
      </c>
      <c r="C1063" s="1" t="s">
        <v>212</v>
      </c>
      <c r="F1063" s="2"/>
      <c r="G1063" s="2"/>
      <c r="H1063" s="2"/>
      <c r="J1063" s="51"/>
      <c r="K1063" s="36" t="str">
        <f>IF(Table1[[#This Row],[Tanggal]]="","",YEAR(Table1[[#This Row],[Tanggal]]))</f>
        <v/>
      </c>
      <c r="L1063" s="36" t="str">
        <f>IF(Table1[[#This Row],[Tanggal]]="","",YEAR(Table1[[#This Row],[Tanggal]]))</f>
        <v/>
      </c>
      <c r="M1063" s="37" t="str">
        <f>_xlfn.IFNA(INDEX(Data!$D:$D,MATCH(Table1[[#This Row],[Entry Type]],Data!$E:$E,0)),"")</f>
        <v/>
      </c>
      <c r="N1063" s="50" t="str">
        <f>IF(Table1[[#This Row],[Tanggal]]="","","Jaringan")</f>
        <v/>
      </c>
      <c r="O1063" s="1"/>
    </row>
    <row r="1064" spans="2:15" ht="30" x14ac:dyDescent="0.25">
      <c r="B1064" s="4" t="str">
        <f>_xlfn.IFNA(INDEX(Data!$B:$B,MATCH(Table1[[#This Row],[Desa/Kelurahan]],Data!$C:$C,0)),"")</f>
        <v>MOOK MANAAR BULANT</v>
      </c>
      <c r="C1064" s="1" t="s">
        <v>211</v>
      </c>
      <c r="F1064" s="2"/>
      <c r="G1064" s="2"/>
      <c r="H1064" s="2"/>
      <c r="J1064" s="51"/>
      <c r="K1064" s="36" t="str">
        <f>IF(Table1[[#This Row],[Tanggal]]="","",YEAR(Table1[[#This Row],[Tanggal]]))</f>
        <v/>
      </c>
      <c r="L1064" s="36" t="str">
        <f>IF(Table1[[#This Row],[Tanggal]]="","",YEAR(Table1[[#This Row],[Tanggal]]))</f>
        <v/>
      </c>
      <c r="M1064" s="37" t="str">
        <f>_xlfn.IFNA(INDEX(Data!$D:$D,MATCH(Table1[[#This Row],[Entry Type]],Data!$E:$E,0)),"")</f>
        <v/>
      </c>
      <c r="N1064" s="50" t="str">
        <f>IF(Table1[[#This Row],[Tanggal]]="","","Jaringan")</f>
        <v/>
      </c>
      <c r="O1064" s="1"/>
    </row>
    <row r="1065" spans="2:15" ht="30" x14ac:dyDescent="0.25">
      <c r="B1065" s="4" t="str">
        <f>_xlfn.IFNA(INDEX(Data!$B:$B,MATCH(Table1[[#This Row],[Desa/Kelurahan]],Data!$C:$C,0)),"")</f>
        <v>MOOK MANAAR BULANT</v>
      </c>
      <c r="C1065" s="1" t="s">
        <v>226</v>
      </c>
      <c r="F1065" s="2"/>
      <c r="G1065" s="2"/>
      <c r="H1065" s="2"/>
      <c r="J1065" s="51"/>
      <c r="K1065" s="36" t="str">
        <f>IF(Table1[[#This Row],[Tanggal]]="","",YEAR(Table1[[#This Row],[Tanggal]]))</f>
        <v/>
      </c>
      <c r="L1065" s="36" t="str">
        <f>IF(Table1[[#This Row],[Tanggal]]="","",YEAR(Table1[[#This Row],[Tanggal]]))</f>
        <v/>
      </c>
      <c r="M1065" s="37" t="str">
        <f>_xlfn.IFNA(INDEX(Data!$D:$D,MATCH(Table1[[#This Row],[Entry Type]],Data!$E:$E,0)),"")</f>
        <v/>
      </c>
      <c r="N1065" s="50" t="str">
        <f>IF(Table1[[#This Row],[Tanggal]]="","","Jaringan")</f>
        <v/>
      </c>
      <c r="O1065" s="1"/>
    </row>
    <row r="1066" spans="2:15" ht="30" x14ac:dyDescent="0.25">
      <c r="B1066" s="4" t="str">
        <f>_xlfn.IFNA(INDEX(Data!$B:$B,MATCH(Table1[[#This Row],[Desa/Kelurahan]],Data!$C:$C,0)),"")</f>
        <v>MOOK MANAAR BULANT</v>
      </c>
      <c r="C1066" s="1" t="s">
        <v>215</v>
      </c>
      <c r="F1066" s="2"/>
      <c r="G1066" s="2"/>
      <c r="H1066" s="2"/>
      <c r="J1066" s="51"/>
      <c r="K1066" s="36" t="str">
        <f>IF(Table1[[#This Row],[Tanggal]]="","",YEAR(Table1[[#This Row],[Tanggal]]))</f>
        <v/>
      </c>
      <c r="L1066" s="36" t="str">
        <f>IF(Table1[[#This Row],[Tanggal]]="","",YEAR(Table1[[#This Row],[Tanggal]]))</f>
        <v/>
      </c>
      <c r="M1066" s="37" t="str">
        <f>_xlfn.IFNA(INDEX(Data!$D:$D,MATCH(Table1[[#This Row],[Entry Type]],Data!$E:$E,0)),"")</f>
        <v/>
      </c>
      <c r="N1066" s="50" t="str">
        <f>IF(Table1[[#This Row],[Tanggal]]="","","Jaringan")</f>
        <v/>
      </c>
      <c r="O1066" s="1"/>
    </row>
    <row r="1067" spans="2:15" ht="30" x14ac:dyDescent="0.25">
      <c r="B1067" s="4" t="str">
        <f>_xlfn.IFNA(INDEX(Data!$B:$B,MATCH(Table1[[#This Row],[Desa/Kelurahan]],Data!$C:$C,0)),"")</f>
        <v>MOOK MANAAR BULANT</v>
      </c>
      <c r="C1067" s="1" t="s">
        <v>218</v>
      </c>
      <c r="F1067" s="2"/>
      <c r="G1067" s="2"/>
      <c r="H1067" s="2"/>
      <c r="J1067" s="51"/>
      <c r="K1067" s="36" t="str">
        <f>IF(Table1[[#This Row],[Tanggal]]="","",YEAR(Table1[[#This Row],[Tanggal]]))</f>
        <v/>
      </c>
      <c r="L1067" s="36" t="str">
        <f>IF(Table1[[#This Row],[Tanggal]]="","",YEAR(Table1[[#This Row],[Tanggal]]))</f>
        <v/>
      </c>
      <c r="M1067" s="37" t="str">
        <f>_xlfn.IFNA(INDEX(Data!$D:$D,MATCH(Table1[[#This Row],[Entry Type]],Data!$E:$E,0)),"")</f>
        <v/>
      </c>
      <c r="N1067" s="50" t="str">
        <f>IF(Table1[[#This Row],[Tanggal]]="","","Jaringan")</f>
        <v/>
      </c>
      <c r="O1067" s="1"/>
    </row>
    <row r="1068" spans="2:15" ht="30" x14ac:dyDescent="0.25">
      <c r="B1068" s="4" t="str">
        <f>_xlfn.IFNA(INDEX(Data!$B:$B,MATCH(Table1[[#This Row],[Desa/Kelurahan]],Data!$C:$C,0)),"")</f>
        <v>MOOK MANAAR BULANT</v>
      </c>
      <c r="C1068" s="1" t="s">
        <v>219</v>
      </c>
      <c r="F1068" s="2"/>
      <c r="G1068" s="2"/>
      <c r="H1068" s="2"/>
      <c r="J1068" s="51"/>
      <c r="K1068" s="36" t="str">
        <f>IF(Table1[[#This Row],[Tanggal]]="","",YEAR(Table1[[#This Row],[Tanggal]]))</f>
        <v/>
      </c>
      <c r="L1068" s="36" t="str">
        <f>IF(Table1[[#This Row],[Tanggal]]="","",YEAR(Table1[[#This Row],[Tanggal]]))</f>
        <v/>
      </c>
      <c r="M1068" s="37" t="str">
        <f>_xlfn.IFNA(INDEX(Data!$D:$D,MATCH(Table1[[#This Row],[Entry Type]],Data!$E:$E,0)),"")</f>
        <v/>
      </c>
      <c r="N1068" s="50" t="str">
        <f>IF(Table1[[#This Row],[Tanggal]]="","","Jaringan")</f>
        <v/>
      </c>
      <c r="O1068" s="1"/>
    </row>
    <row r="1069" spans="2:15" ht="30" x14ac:dyDescent="0.25">
      <c r="B1069" s="4" t="str">
        <f>_xlfn.IFNA(INDEX(Data!$B:$B,MATCH(Table1[[#This Row],[Desa/Kelurahan]],Data!$C:$C,0)),"")</f>
        <v>MOOK MANAAR BULANT</v>
      </c>
      <c r="C1069" s="1" t="s">
        <v>224</v>
      </c>
      <c r="F1069" s="2"/>
      <c r="G1069" s="2"/>
      <c r="H1069" s="2"/>
      <c r="J1069" s="51"/>
      <c r="K1069" s="36" t="str">
        <f>IF(Table1[[#This Row],[Tanggal]]="","",YEAR(Table1[[#This Row],[Tanggal]]))</f>
        <v/>
      </c>
      <c r="L1069" s="36" t="str">
        <f>IF(Table1[[#This Row],[Tanggal]]="","",YEAR(Table1[[#This Row],[Tanggal]]))</f>
        <v/>
      </c>
      <c r="M1069" s="37" t="str">
        <f>_xlfn.IFNA(INDEX(Data!$D:$D,MATCH(Table1[[#This Row],[Entry Type]],Data!$E:$E,0)),"")</f>
        <v/>
      </c>
      <c r="N1069" s="50" t="str">
        <f>IF(Table1[[#This Row],[Tanggal]]="","","Jaringan")</f>
        <v/>
      </c>
      <c r="O1069" s="1"/>
    </row>
    <row r="1070" spans="2:15" ht="30" x14ac:dyDescent="0.25">
      <c r="B1070" s="4" t="str">
        <f>_xlfn.IFNA(INDEX(Data!$B:$B,MATCH(Table1[[#This Row],[Desa/Kelurahan]],Data!$C:$C,0)),"")</f>
        <v>MOOK MANAAR BULANT</v>
      </c>
      <c r="C1070" s="1" t="s">
        <v>223</v>
      </c>
      <c r="F1070" s="2"/>
      <c r="G1070" s="2"/>
      <c r="H1070" s="2"/>
      <c r="J1070" s="51"/>
      <c r="K1070" s="36" t="str">
        <f>IF(Table1[[#This Row],[Tanggal]]="","",YEAR(Table1[[#This Row],[Tanggal]]))</f>
        <v/>
      </c>
      <c r="L1070" s="36" t="str">
        <f>IF(Table1[[#This Row],[Tanggal]]="","",YEAR(Table1[[#This Row],[Tanggal]]))</f>
        <v/>
      </c>
      <c r="M1070" s="37" t="str">
        <f>_xlfn.IFNA(INDEX(Data!$D:$D,MATCH(Table1[[#This Row],[Entry Type]],Data!$E:$E,0)),"")</f>
        <v/>
      </c>
      <c r="N1070" s="50" t="str">
        <f>IF(Table1[[#This Row],[Tanggal]]="","","Jaringan")</f>
        <v/>
      </c>
      <c r="O1070" s="1"/>
    </row>
    <row r="1071" spans="2:15" x14ac:dyDescent="0.25">
      <c r="B1071" s="4" t="str">
        <f>_xlfn.IFNA(INDEX(Data!$B:$B,MATCH(Table1[[#This Row],[Desa/Kelurahan]],Data!$C:$C,0)),"")</f>
        <v>MUARA PAHU</v>
      </c>
      <c r="C1071" s="1" t="s">
        <v>236</v>
      </c>
      <c r="F1071" s="2"/>
      <c r="G1071" s="2"/>
      <c r="H1071" s="2"/>
      <c r="J1071" s="51"/>
      <c r="K1071" s="36" t="str">
        <f>IF(Table1[[#This Row],[Tanggal]]="","",YEAR(Table1[[#This Row],[Tanggal]]))</f>
        <v/>
      </c>
      <c r="L1071" s="36" t="str">
        <f>IF(Table1[[#This Row],[Tanggal]]="","",YEAR(Table1[[#This Row],[Tanggal]]))</f>
        <v/>
      </c>
      <c r="M1071" s="37" t="str">
        <f>_xlfn.IFNA(INDEX(Data!$D:$D,MATCH(Table1[[#This Row],[Entry Type]],Data!$E:$E,0)),"")</f>
        <v/>
      </c>
      <c r="N1071" s="50" t="str">
        <f>IF(Table1[[#This Row],[Tanggal]]="","","Jaringan")</f>
        <v/>
      </c>
      <c r="O1071" s="1"/>
    </row>
    <row r="1072" spans="2:15" x14ac:dyDescent="0.25">
      <c r="B1072" s="4" t="str">
        <f>_xlfn.IFNA(INDEX(Data!$B:$B,MATCH(Table1[[#This Row],[Desa/Kelurahan]],Data!$C:$C,0)),"")</f>
        <v>MUARA PAHU</v>
      </c>
      <c r="C1072" s="1" t="s">
        <v>243</v>
      </c>
      <c r="F1072" s="2"/>
      <c r="G1072" s="2"/>
      <c r="H1072" s="2"/>
      <c r="J1072" s="51"/>
      <c r="K1072" s="36" t="str">
        <f>IF(Table1[[#This Row],[Tanggal]]="","",YEAR(Table1[[#This Row],[Tanggal]]))</f>
        <v/>
      </c>
      <c r="L1072" s="36" t="str">
        <f>IF(Table1[[#This Row],[Tanggal]]="","",YEAR(Table1[[#This Row],[Tanggal]]))</f>
        <v/>
      </c>
      <c r="M1072" s="37" t="str">
        <f>_xlfn.IFNA(INDEX(Data!$D:$D,MATCH(Table1[[#This Row],[Entry Type]],Data!$E:$E,0)),"")</f>
        <v/>
      </c>
      <c r="N1072" s="50" t="str">
        <f>IF(Table1[[#This Row],[Tanggal]]="","","Jaringan")</f>
        <v/>
      </c>
      <c r="O1072" s="1"/>
    </row>
    <row r="1073" spans="2:15" x14ac:dyDescent="0.25">
      <c r="B1073" s="4" t="str">
        <f>_xlfn.IFNA(INDEX(Data!$B:$B,MATCH(Table1[[#This Row],[Desa/Kelurahan]],Data!$C:$C,0)),"")</f>
        <v>MUARA PAHU</v>
      </c>
      <c r="C1073" s="1" t="s">
        <v>245</v>
      </c>
      <c r="F1073" s="2"/>
      <c r="G1073" s="2"/>
      <c r="H1073" s="2"/>
      <c r="J1073" s="51"/>
      <c r="K1073" s="36" t="str">
        <f>IF(Table1[[#This Row],[Tanggal]]="","",YEAR(Table1[[#This Row],[Tanggal]]))</f>
        <v/>
      </c>
      <c r="L1073" s="36" t="str">
        <f>IF(Table1[[#This Row],[Tanggal]]="","",YEAR(Table1[[#This Row],[Tanggal]]))</f>
        <v/>
      </c>
      <c r="M1073" s="37" t="str">
        <f>_xlfn.IFNA(INDEX(Data!$D:$D,MATCH(Table1[[#This Row],[Entry Type]],Data!$E:$E,0)),"")</f>
        <v/>
      </c>
      <c r="N1073" s="50" t="str">
        <f>IF(Table1[[#This Row],[Tanggal]]="","","Jaringan")</f>
        <v/>
      </c>
      <c r="O1073" s="1"/>
    </row>
    <row r="1074" spans="2:15" x14ac:dyDescent="0.25">
      <c r="B1074" s="4" t="str">
        <f>_xlfn.IFNA(INDEX(Data!$B:$B,MATCH(Table1[[#This Row],[Desa/Kelurahan]],Data!$C:$C,0)),"")</f>
        <v>MUARA PAHU</v>
      </c>
      <c r="C1074" s="1" t="s">
        <v>244</v>
      </c>
      <c r="F1074" s="2"/>
      <c r="G1074" s="2"/>
      <c r="H1074" s="2"/>
      <c r="J1074" s="51"/>
      <c r="K1074" s="36" t="str">
        <f>IF(Table1[[#This Row],[Tanggal]]="","",YEAR(Table1[[#This Row],[Tanggal]]))</f>
        <v/>
      </c>
      <c r="L1074" s="36" t="str">
        <f>IF(Table1[[#This Row],[Tanggal]]="","",YEAR(Table1[[#This Row],[Tanggal]]))</f>
        <v/>
      </c>
      <c r="M1074" s="37" t="str">
        <f>_xlfn.IFNA(INDEX(Data!$D:$D,MATCH(Table1[[#This Row],[Entry Type]],Data!$E:$E,0)),"")</f>
        <v/>
      </c>
      <c r="N1074" s="50" t="str">
        <f>IF(Table1[[#This Row],[Tanggal]]="","","Jaringan")</f>
        <v/>
      </c>
      <c r="O1074" s="1"/>
    </row>
    <row r="1075" spans="2:15" x14ac:dyDescent="0.25">
      <c r="B1075" s="4" t="str">
        <f>_xlfn.IFNA(INDEX(Data!$B:$B,MATCH(Table1[[#This Row],[Desa/Kelurahan]],Data!$C:$C,0)),"")</f>
        <v>MUARA PAHU</v>
      </c>
      <c r="C1075" s="1" t="s">
        <v>242</v>
      </c>
      <c r="F1075" s="2"/>
      <c r="G1075" s="2"/>
      <c r="H1075" s="2"/>
      <c r="J1075" s="51"/>
      <c r="K1075" s="36" t="str">
        <f>IF(Table1[[#This Row],[Tanggal]]="","",YEAR(Table1[[#This Row],[Tanggal]]))</f>
        <v/>
      </c>
      <c r="L1075" s="36" t="str">
        <f>IF(Table1[[#This Row],[Tanggal]]="","",YEAR(Table1[[#This Row],[Tanggal]]))</f>
        <v/>
      </c>
      <c r="M1075" s="37" t="str">
        <f>_xlfn.IFNA(INDEX(Data!$D:$D,MATCH(Table1[[#This Row],[Entry Type]],Data!$E:$E,0)),"")</f>
        <v/>
      </c>
      <c r="N1075" s="50" t="str">
        <f>IF(Table1[[#This Row],[Tanggal]]="","","Jaringan")</f>
        <v/>
      </c>
      <c r="O1075" s="1"/>
    </row>
    <row r="1076" spans="2:15" x14ac:dyDescent="0.25">
      <c r="B1076" s="4" t="str">
        <f>_xlfn.IFNA(INDEX(Data!$B:$B,MATCH(Table1[[#This Row],[Desa/Kelurahan]],Data!$C:$C,0)),"")</f>
        <v>MUARA PAHU</v>
      </c>
      <c r="C1076" s="1" t="s">
        <v>241</v>
      </c>
      <c r="F1076" s="2"/>
      <c r="G1076" s="2"/>
      <c r="H1076" s="2"/>
      <c r="J1076" s="51"/>
      <c r="K1076" s="36" t="str">
        <f>IF(Table1[[#This Row],[Tanggal]]="","",YEAR(Table1[[#This Row],[Tanggal]]))</f>
        <v/>
      </c>
      <c r="L1076" s="36" t="str">
        <f>IF(Table1[[#This Row],[Tanggal]]="","",YEAR(Table1[[#This Row],[Tanggal]]))</f>
        <v/>
      </c>
      <c r="M1076" s="37" t="str">
        <f>_xlfn.IFNA(INDEX(Data!$D:$D,MATCH(Table1[[#This Row],[Entry Type]],Data!$E:$E,0)),"")</f>
        <v/>
      </c>
      <c r="N1076" s="50" t="str">
        <f>IF(Table1[[#This Row],[Tanggal]]="","","Jaringan")</f>
        <v/>
      </c>
      <c r="O1076" s="1"/>
    </row>
    <row r="1077" spans="2:15" x14ac:dyDescent="0.25">
      <c r="B1077" s="4" t="str">
        <f>_xlfn.IFNA(INDEX(Data!$B:$B,MATCH(Table1[[#This Row],[Desa/Kelurahan]],Data!$C:$C,0)),"")</f>
        <v>MUARA PAHU</v>
      </c>
      <c r="C1077" s="1" t="s">
        <v>239</v>
      </c>
      <c r="F1077" s="2"/>
      <c r="G1077" s="2"/>
      <c r="H1077" s="2"/>
      <c r="J1077" s="51"/>
      <c r="K1077" s="36" t="str">
        <f>IF(Table1[[#This Row],[Tanggal]]="","",YEAR(Table1[[#This Row],[Tanggal]]))</f>
        <v/>
      </c>
      <c r="L1077" s="36" t="str">
        <f>IF(Table1[[#This Row],[Tanggal]]="","",YEAR(Table1[[#This Row],[Tanggal]]))</f>
        <v/>
      </c>
      <c r="M1077" s="37" t="str">
        <f>_xlfn.IFNA(INDEX(Data!$D:$D,MATCH(Table1[[#This Row],[Entry Type]],Data!$E:$E,0)),"")</f>
        <v/>
      </c>
      <c r="N1077" s="50" t="str">
        <f>IF(Table1[[#This Row],[Tanggal]]="","","Jaringan")</f>
        <v/>
      </c>
      <c r="O1077" s="1"/>
    </row>
    <row r="1078" spans="2:15" x14ac:dyDescent="0.25">
      <c r="B1078" s="4" t="str">
        <f>_xlfn.IFNA(INDEX(Data!$B:$B,MATCH(Table1[[#This Row],[Desa/Kelurahan]],Data!$C:$C,0)),"")</f>
        <v>MUARA PAHU</v>
      </c>
      <c r="C1078" s="1" t="s">
        <v>240</v>
      </c>
      <c r="F1078" s="2"/>
      <c r="G1078" s="2"/>
      <c r="H1078" s="2"/>
      <c r="J1078" s="51"/>
      <c r="K1078" s="36" t="str">
        <f>IF(Table1[[#This Row],[Tanggal]]="","",YEAR(Table1[[#This Row],[Tanggal]]))</f>
        <v/>
      </c>
      <c r="L1078" s="36" t="str">
        <f>IF(Table1[[#This Row],[Tanggal]]="","",YEAR(Table1[[#This Row],[Tanggal]]))</f>
        <v/>
      </c>
      <c r="M1078" s="37" t="str">
        <f>_xlfn.IFNA(INDEX(Data!$D:$D,MATCH(Table1[[#This Row],[Entry Type]],Data!$E:$E,0)),"")</f>
        <v/>
      </c>
      <c r="N1078" s="50" t="str">
        <f>IF(Table1[[#This Row],[Tanggal]]="","","Jaringan")</f>
        <v/>
      </c>
      <c r="O1078" s="1"/>
    </row>
    <row r="1079" spans="2:15" x14ac:dyDescent="0.25">
      <c r="B1079" s="4" t="str">
        <f>_xlfn.IFNA(INDEX(Data!$B:$B,MATCH(Table1[[#This Row],[Desa/Kelurahan]],Data!$C:$C,0)),"")</f>
        <v>MUARA PAHU</v>
      </c>
      <c r="C1079" s="1" t="s">
        <v>238</v>
      </c>
      <c r="F1079" s="2"/>
      <c r="G1079" s="2"/>
      <c r="H1079" s="2"/>
      <c r="J1079" s="51"/>
      <c r="K1079" s="36" t="str">
        <f>IF(Table1[[#This Row],[Tanggal]]="","",YEAR(Table1[[#This Row],[Tanggal]]))</f>
        <v/>
      </c>
      <c r="L1079" s="36" t="str">
        <f>IF(Table1[[#This Row],[Tanggal]]="","",YEAR(Table1[[#This Row],[Tanggal]]))</f>
        <v/>
      </c>
      <c r="M1079" s="37" t="str">
        <f>_xlfn.IFNA(INDEX(Data!$D:$D,MATCH(Table1[[#This Row],[Entry Type]],Data!$E:$E,0)),"")</f>
        <v/>
      </c>
      <c r="N1079" s="50" t="str">
        <f>IF(Table1[[#This Row],[Tanggal]]="","","Jaringan")</f>
        <v/>
      </c>
      <c r="O1079" s="1"/>
    </row>
    <row r="1080" spans="2:15" x14ac:dyDescent="0.25">
      <c r="B1080" s="4" t="str">
        <f>_xlfn.IFNA(INDEX(Data!$B:$B,MATCH(Table1[[#This Row],[Desa/Kelurahan]],Data!$C:$C,0)),"")</f>
        <v>MUARA PAHU</v>
      </c>
      <c r="C1080" s="1" t="s">
        <v>234</v>
      </c>
      <c r="F1080" s="2"/>
      <c r="G1080" s="2"/>
      <c r="H1080" s="2"/>
      <c r="J1080" s="51"/>
      <c r="K1080" s="36" t="str">
        <f>IF(Table1[[#This Row],[Tanggal]]="","",YEAR(Table1[[#This Row],[Tanggal]]))</f>
        <v/>
      </c>
      <c r="L1080" s="36" t="str">
        <f>IF(Table1[[#This Row],[Tanggal]]="","",YEAR(Table1[[#This Row],[Tanggal]]))</f>
        <v/>
      </c>
      <c r="M1080" s="37" t="str">
        <f>_xlfn.IFNA(INDEX(Data!$D:$D,MATCH(Table1[[#This Row],[Entry Type]],Data!$E:$E,0)),"")</f>
        <v/>
      </c>
      <c r="N1080" s="50" t="str">
        <f>IF(Table1[[#This Row],[Tanggal]]="","","Jaringan")</f>
        <v/>
      </c>
      <c r="O1080" s="1"/>
    </row>
    <row r="1081" spans="2:15" x14ac:dyDescent="0.25">
      <c r="B1081" s="4" t="str">
        <f>_xlfn.IFNA(INDEX(Data!$B:$B,MATCH(Table1[[#This Row],[Desa/Kelurahan]],Data!$C:$C,0)),"")</f>
        <v>MUARA PAHU</v>
      </c>
      <c r="C1081" s="1" t="s">
        <v>237</v>
      </c>
      <c r="F1081" s="2"/>
      <c r="G1081" s="2"/>
      <c r="H1081" s="2"/>
      <c r="J1081" s="51"/>
      <c r="K1081" s="36" t="str">
        <f>IF(Table1[[#This Row],[Tanggal]]="","",YEAR(Table1[[#This Row],[Tanggal]]))</f>
        <v/>
      </c>
      <c r="L1081" s="36" t="str">
        <f>IF(Table1[[#This Row],[Tanggal]]="","",YEAR(Table1[[#This Row],[Tanggal]]))</f>
        <v/>
      </c>
      <c r="M1081" s="37" t="str">
        <f>_xlfn.IFNA(INDEX(Data!$D:$D,MATCH(Table1[[#This Row],[Entry Type]],Data!$E:$E,0)),"")</f>
        <v/>
      </c>
      <c r="N1081" s="50" t="str">
        <f>IF(Table1[[#This Row],[Tanggal]]="","","Jaringan")</f>
        <v/>
      </c>
      <c r="O1081" s="1"/>
    </row>
    <row r="1082" spans="2:15" x14ac:dyDescent="0.25">
      <c r="B1082" s="4" t="str">
        <f>_xlfn.IFNA(INDEX(Data!$B:$B,MATCH(Table1[[#This Row],[Desa/Kelurahan]],Data!$C:$C,0)),"")</f>
        <v>MUARA PAHU</v>
      </c>
      <c r="C1082" s="1" t="s">
        <v>235</v>
      </c>
      <c r="F1082" s="2"/>
      <c r="G1082" s="2"/>
      <c r="H1082" s="2"/>
      <c r="J1082" s="51"/>
      <c r="K1082" s="36" t="str">
        <f>IF(Table1[[#This Row],[Tanggal]]="","",YEAR(Table1[[#This Row],[Tanggal]]))</f>
        <v/>
      </c>
      <c r="L1082" s="36" t="str">
        <f>IF(Table1[[#This Row],[Tanggal]]="","",YEAR(Table1[[#This Row],[Tanggal]]))</f>
        <v/>
      </c>
      <c r="M1082" s="37" t="str">
        <f>_xlfn.IFNA(INDEX(Data!$D:$D,MATCH(Table1[[#This Row],[Entry Type]],Data!$E:$E,0)),"")</f>
        <v/>
      </c>
      <c r="N1082" s="50" t="str">
        <f>IF(Table1[[#This Row],[Tanggal]]="","","Jaringan")</f>
        <v/>
      </c>
      <c r="O1082" s="1"/>
    </row>
    <row r="1083" spans="2:15" x14ac:dyDescent="0.25">
      <c r="B1083" s="4" t="str">
        <f>_xlfn.IFNA(INDEX(Data!$B:$B,MATCH(Table1[[#This Row],[Desa/Kelurahan]],Data!$C:$C,0)),"")</f>
        <v>PENYINGGAHAN</v>
      </c>
      <c r="C1083" s="1" t="s">
        <v>258</v>
      </c>
      <c r="F1083" s="2"/>
      <c r="G1083" s="2"/>
      <c r="H1083" s="2"/>
      <c r="J1083" s="51"/>
      <c r="K1083" s="36" t="str">
        <f>IF(Table1[[#This Row],[Tanggal]]="","",YEAR(Table1[[#This Row],[Tanggal]]))</f>
        <v/>
      </c>
      <c r="L1083" s="36" t="str">
        <f>IF(Table1[[#This Row],[Tanggal]]="","",YEAR(Table1[[#This Row],[Tanggal]]))</f>
        <v/>
      </c>
      <c r="M1083" s="37" t="str">
        <f>_xlfn.IFNA(INDEX(Data!$D:$D,MATCH(Table1[[#This Row],[Entry Type]],Data!$E:$E,0)),"")</f>
        <v/>
      </c>
      <c r="N1083" s="50" t="str">
        <f>IF(Table1[[#This Row],[Tanggal]]="","","Jaringan")</f>
        <v/>
      </c>
      <c r="O1083" s="1"/>
    </row>
    <row r="1084" spans="2:15" x14ac:dyDescent="0.25">
      <c r="B1084" s="4" t="str">
        <f>_xlfn.IFNA(INDEX(Data!$B:$B,MATCH(Table1[[#This Row],[Desa/Kelurahan]],Data!$C:$C,0)),"")</f>
        <v>PENYINGGAHAN</v>
      </c>
      <c r="C1084" s="1" t="s">
        <v>260</v>
      </c>
      <c r="F1084" s="2"/>
      <c r="G1084" s="2"/>
      <c r="H1084" s="2"/>
      <c r="J1084" s="51"/>
      <c r="K1084" s="36" t="str">
        <f>IF(Table1[[#This Row],[Tanggal]]="","",YEAR(Table1[[#This Row],[Tanggal]]))</f>
        <v/>
      </c>
      <c r="L1084" s="36" t="str">
        <f>IF(Table1[[#This Row],[Tanggal]]="","",YEAR(Table1[[#This Row],[Tanggal]]))</f>
        <v/>
      </c>
      <c r="M1084" s="37" t="str">
        <f>_xlfn.IFNA(INDEX(Data!$D:$D,MATCH(Table1[[#This Row],[Entry Type]],Data!$E:$E,0)),"")</f>
        <v/>
      </c>
      <c r="N1084" s="50" t="str">
        <f>IF(Table1[[#This Row],[Tanggal]]="","","Jaringan")</f>
        <v/>
      </c>
      <c r="O1084" s="1"/>
    </row>
    <row r="1085" spans="2:15" x14ac:dyDescent="0.25">
      <c r="B1085" s="4" t="str">
        <f>_xlfn.IFNA(INDEX(Data!$B:$B,MATCH(Table1[[#This Row],[Desa/Kelurahan]],Data!$C:$C,0)),"")</f>
        <v>PENYINGGAHAN</v>
      </c>
      <c r="C1085" s="1" t="s">
        <v>259</v>
      </c>
      <c r="F1085" s="2"/>
      <c r="G1085" s="2"/>
      <c r="H1085" s="2"/>
      <c r="J1085" s="51"/>
      <c r="K1085" s="36" t="str">
        <f>IF(Table1[[#This Row],[Tanggal]]="","",YEAR(Table1[[#This Row],[Tanggal]]))</f>
        <v/>
      </c>
      <c r="L1085" s="36" t="str">
        <f>IF(Table1[[#This Row],[Tanggal]]="","",YEAR(Table1[[#This Row],[Tanggal]]))</f>
        <v/>
      </c>
      <c r="M1085" s="37" t="str">
        <f>_xlfn.IFNA(INDEX(Data!$D:$D,MATCH(Table1[[#This Row],[Entry Type]],Data!$E:$E,0)),"")</f>
        <v/>
      </c>
      <c r="N1085" s="50" t="str">
        <f>IF(Table1[[#This Row],[Tanggal]]="","","Jaringan")</f>
        <v/>
      </c>
      <c r="O1085" s="1"/>
    </row>
    <row r="1086" spans="2:15" x14ac:dyDescent="0.25">
      <c r="B1086" s="4" t="str">
        <f>_xlfn.IFNA(INDEX(Data!$B:$B,MATCH(Table1[[#This Row],[Desa/Kelurahan]],Data!$C:$C,0)),"")</f>
        <v>PENYINGGAHAN</v>
      </c>
      <c r="C1086" s="1" t="s">
        <v>256</v>
      </c>
      <c r="F1086" s="2"/>
      <c r="G1086" s="2"/>
      <c r="H1086" s="2"/>
      <c r="J1086" s="51"/>
      <c r="K1086" s="36" t="str">
        <f>IF(Table1[[#This Row],[Tanggal]]="","",YEAR(Table1[[#This Row],[Tanggal]]))</f>
        <v/>
      </c>
      <c r="L1086" s="36" t="str">
        <f>IF(Table1[[#This Row],[Tanggal]]="","",YEAR(Table1[[#This Row],[Tanggal]]))</f>
        <v/>
      </c>
      <c r="M1086" s="37" t="str">
        <f>_xlfn.IFNA(INDEX(Data!$D:$D,MATCH(Table1[[#This Row],[Entry Type]],Data!$E:$E,0)),"")</f>
        <v/>
      </c>
      <c r="N1086" s="50" t="str">
        <f>IF(Table1[[#This Row],[Tanggal]]="","","Jaringan")</f>
        <v/>
      </c>
      <c r="O1086" s="1"/>
    </row>
    <row r="1087" spans="2:15" x14ac:dyDescent="0.25">
      <c r="B1087" s="4" t="str">
        <f>_xlfn.IFNA(INDEX(Data!$B:$B,MATCH(Table1[[#This Row],[Desa/Kelurahan]],Data!$C:$C,0)),"")</f>
        <v>PENYINGGAHAN</v>
      </c>
      <c r="C1087" s="1" t="s">
        <v>257</v>
      </c>
      <c r="F1087" s="2"/>
      <c r="G1087" s="2"/>
      <c r="H1087" s="2"/>
      <c r="J1087" s="51"/>
      <c r="K1087" s="36" t="str">
        <f>IF(Table1[[#This Row],[Tanggal]]="","",YEAR(Table1[[#This Row],[Tanggal]]))</f>
        <v/>
      </c>
      <c r="L1087" s="36" t="str">
        <f>IF(Table1[[#This Row],[Tanggal]]="","",YEAR(Table1[[#This Row],[Tanggal]]))</f>
        <v/>
      </c>
      <c r="M1087" s="37" t="str">
        <f>_xlfn.IFNA(INDEX(Data!$D:$D,MATCH(Table1[[#This Row],[Entry Type]],Data!$E:$E,0)),"")</f>
        <v/>
      </c>
      <c r="N1087" s="50" t="str">
        <f>IF(Table1[[#This Row],[Tanggal]]="","","Jaringan")</f>
        <v/>
      </c>
      <c r="O1087" s="1"/>
    </row>
    <row r="1088" spans="2:15" x14ac:dyDescent="0.25">
      <c r="B1088" s="4" t="str">
        <f>_xlfn.IFNA(INDEX(Data!$B:$B,MATCH(Table1[[#This Row],[Desa/Kelurahan]],Data!$C:$C,0)),"")</f>
        <v>PENYINGGAHAN</v>
      </c>
      <c r="C1088" s="1" t="s">
        <v>261</v>
      </c>
      <c r="F1088" s="2"/>
      <c r="G1088" s="2"/>
      <c r="H1088" s="2"/>
      <c r="J1088" s="51"/>
      <c r="K1088" s="36" t="str">
        <f>IF(Table1[[#This Row],[Tanggal]]="","",YEAR(Table1[[#This Row],[Tanggal]]))</f>
        <v/>
      </c>
      <c r="L1088" s="36" t="str">
        <f>IF(Table1[[#This Row],[Tanggal]]="","",YEAR(Table1[[#This Row],[Tanggal]]))</f>
        <v/>
      </c>
      <c r="M1088" s="37" t="str">
        <f>_xlfn.IFNA(INDEX(Data!$D:$D,MATCH(Table1[[#This Row],[Entry Type]],Data!$E:$E,0)),"")</f>
        <v/>
      </c>
      <c r="N1088" s="50" t="str">
        <f>IF(Table1[[#This Row],[Tanggal]]="","","Jaringan")</f>
        <v/>
      </c>
      <c r="O1088" s="1"/>
    </row>
    <row r="1089" spans="2:15" x14ac:dyDescent="0.25">
      <c r="B1089" s="4" t="str">
        <f>_xlfn.IFNA(INDEX(Data!$B:$B,MATCH(Table1[[#This Row],[Desa/Kelurahan]],Data!$C:$C,0)),"")</f>
        <v>DAMAI</v>
      </c>
      <c r="C1089" s="1" t="s">
        <v>157</v>
      </c>
      <c r="F1089" s="2"/>
      <c r="G1089" s="2"/>
      <c r="H1089" s="2"/>
      <c r="J1089" s="51"/>
      <c r="K1089" s="36" t="str">
        <f>IF(Table1[[#This Row],[Tanggal]]="","",YEAR(Table1[[#This Row],[Tanggal]]))</f>
        <v/>
      </c>
      <c r="L1089" s="36" t="str">
        <f>IF(Table1[[#This Row],[Tanggal]]="","",YEAR(Table1[[#This Row],[Tanggal]]))</f>
        <v/>
      </c>
      <c r="M1089" s="37" t="str">
        <f>_xlfn.IFNA(INDEX(Data!$D:$D,MATCH(Table1[[#This Row],[Entry Type]],Data!$E:$E,0)),"")</f>
        <v/>
      </c>
      <c r="N1089" s="50" t="str">
        <f>IF(Table1[[#This Row],[Tanggal]]="","","Jaringan")</f>
        <v/>
      </c>
      <c r="O1089" s="1"/>
    </row>
    <row r="1090" spans="2:15" x14ac:dyDescent="0.25">
      <c r="B1090" s="4" t="str">
        <f>_xlfn.IFNA(INDEX(Data!$B:$B,MATCH(Table1[[#This Row],[Desa/Kelurahan]],Data!$C:$C,0)),"")</f>
        <v>DAMAI</v>
      </c>
      <c r="C1090" s="1" t="s">
        <v>165</v>
      </c>
      <c r="F1090" s="2"/>
      <c r="G1090" s="2"/>
      <c r="H1090" s="2"/>
      <c r="J1090" s="51"/>
      <c r="K1090" s="36" t="str">
        <f>IF(Table1[[#This Row],[Tanggal]]="","",YEAR(Table1[[#This Row],[Tanggal]]))</f>
        <v/>
      </c>
      <c r="L1090" s="36" t="str">
        <f>IF(Table1[[#This Row],[Tanggal]]="","",YEAR(Table1[[#This Row],[Tanggal]]))</f>
        <v/>
      </c>
      <c r="M1090" s="37" t="str">
        <f>_xlfn.IFNA(INDEX(Data!$D:$D,MATCH(Table1[[#This Row],[Entry Type]],Data!$E:$E,0)),"")</f>
        <v/>
      </c>
      <c r="N1090" s="50" t="str">
        <f>IF(Table1[[#This Row],[Tanggal]]="","","Jaringan")</f>
        <v/>
      </c>
      <c r="O1090" s="1"/>
    </row>
    <row r="1091" spans="2:15" x14ac:dyDescent="0.25">
      <c r="B1091" s="4" t="str">
        <f>_xlfn.IFNA(INDEX(Data!$B:$B,MATCH(Table1[[#This Row],[Desa/Kelurahan]],Data!$C:$C,0)),"")</f>
        <v>DAMAI</v>
      </c>
      <c r="C1091" s="1" t="s">
        <v>171</v>
      </c>
      <c r="F1091" s="2"/>
      <c r="G1091" s="2"/>
      <c r="H1091" s="2"/>
      <c r="J1091" s="51"/>
      <c r="K1091" s="36" t="str">
        <f>IF(Table1[[#This Row],[Tanggal]]="","",YEAR(Table1[[#This Row],[Tanggal]]))</f>
        <v/>
      </c>
      <c r="L1091" s="36" t="str">
        <f>IF(Table1[[#This Row],[Tanggal]]="","",YEAR(Table1[[#This Row],[Tanggal]]))</f>
        <v/>
      </c>
      <c r="M1091" s="37" t="str">
        <f>_xlfn.IFNA(INDEX(Data!$D:$D,MATCH(Table1[[#This Row],[Entry Type]],Data!$E:$E,0)),"")</f>
        <v/>
      </c>
      <c r="N1091" s="50" t="str">
        <f>IF(Table1[[#This Row],[Tanggal]]="","","Jaringan")</f>
        <v/>
      </c>
      <c r="O1091" s="1"/>
    </row>
    <row r="1092" spans="2:15" x14ac:dyDescent="0.25">
      <c r="B1092" s="4" t="str">
        <f>_xlfn.IFNA(INDEX(Data!$B:$B,MATCH(Table1[[#This Row],[Desa/Kelurahan]],Data!$C:$C,0)),"")</f>
        <v>DAMAI</v>
      </c>
      <c r="C1092" s="1" t="s">
        <v>162</v>
      </c>
      <c r="F1092" s="2"/>
      <c r="G1092" s="2"/>
      <c r="H1092" s="2"/>
      <c r="J1092" s="51"/>
      <c r="K1092" s="36" t="str">
        <f>IF(Table1[[#This Row],[Tanggal]]="","",YEAR(Table1[[#This Row],[Tanggal]]))</f>
        <v/>
      </c>
      <c r="L1092" s="36" t="str">
        <f>IF(Table1[[#This Row],[Tanggal]]="","",YEAR(Table1[[#This Row],[Tanggal]]))</f>
        <v/>
      </c>
      <c r="M1092" s="37" t="str">
        <f>_xlfn.IFNA(INDEX(Data!$D:$D,MATCH(Table1[[#This Row],[Entry Type]],Data!$E:$E,0)),"")</f>
        <v/>
      </c>
      <c r="N1092" s="50" t="str">
        <f>IF(Table1[[#This Row],[Tanggal]]="","","Jaringan")</f>
        <v/>
      </c>
      <c r="O1092" s="1"/>
    </row>
    <row r="1093" spans="2:15" x14ac:dyDescent="0.25">
      <c r="B1093" s="4" t="str">
        <f>_xlfn.IFNA(INDEX(Data!$B:$B,MATCH(Table1[[#This Row],[Desa/Kelurahan]],Data!$C:$C,0)),"")</f>
        <v>DAMAI</v>
      </c>
      <c r="C1093" s="1" t="s">
        <v>164</v>
      </c>
      <c r="F1093" s="2"/>
      <c r="G1093" s="2"/>
      <c r="H1093" s="2"/>
      <c r="J1093" s="51"/>
      <c r="K1093" s="36" t="str">
        <f>IF(Table1[[#This Row],[Tanggal]]="","",YEAR(Table1[[#This Row],[Tanggal]]))</f>
        <v/>
      </c>
      <c r="L1093" s="36" t="str">
        <f>IF(Table1[[#This Row],[Tanggal]]="","",YEAR(Table1[[#This Row],[Tanggal]]))</f>
        <v/>
      </c>
      <c r="M1093" s="37" t="str">
        <f>_xlfn.IFNA(INDEX(Data!$D:$D,MATCH(Table1[[#This Row],[Entry Type]],Data!$E:$E,0)),"")</f>
        <v/>
      </c>
      <c r="N1093" s="50" t="str">
        <f>IF(Table1[[#This Row],[Tanggal]]="","","Jaringan")</f>
        <v/>
      </c>
      <c r="O1093" s="1"/>
    </row>
    <row r="1094" spans="2:15" x14ac:dyDescent="0.25">
      <c r="B1094" s="4" t="str">
        <f>_xlfn.IFNA(INDEX(Data!$B:$B,MATCH(Table1[[#This Row],[Desa/Kelurahan]],Data!$C:$C,0)),"")</f>
        <v>DAMAI</v>
      </c>
      <c r="C1094" s="1" t="s">
        <v>170</v>
      </c>
      <c r="F1094" s="2"/>
      <c r="G1094" s="2"/>
      <c r="H1094" s="2"/>
      <c r="J1094" s="51"/>
      <c r="K1094" s="36" t="str">
        <f>IF(Table1[[#This Row],[Tanggal]]="","",YEAR(Table1[[#This Row],[Tanggal]]))</f>
        <v/>
      </c>
      <c r="L1094" s="36" t="str">
        <f>IF(Table1[[#This Row],[Tanggal]]="","",YEAR(Table1[[#This Row],[Tanggal]]))</f>
        <v/>
      </c>
      <c r="M1094" s="37" t="str">
        <f>_xlfn.IFNA(INDEX(Data!$D:$D,MATCH(Table1[[#This Row],[Entry Type]],Data!$E:$E,0)),"")</f>
        <v/>
      </c>
      <c r="N1094" s="50" t="str">
        <f>IF(Table1[[#This Row],[Tanggal]]="","","Jaringan")</f>
        <v/>
      </c>
      <c r="O1094" s="1"/>
    </row>
    <row r="1095" spans="2:15" x14ac:dyDescent="0.25">
      <c r="B1095" s="4" t="str">
        <f>_xlfn.IFNA(INDEX(Data!$B:$B,MATCH(Table1[[#This Row],[Desa/Kelurahan]],Data!$C:$C,0)),"")</f>
        <v>DAMAI</v>
      </c>
      <c r="C1095" s="1" t="s">
        <v>159</v>
      </c>
      <c r="F1095" s="2"/>
      <c r="G1095" s="2"/>
      <c r="H1095" s="2"/>
      <c r="J1095" s="51"/>
      <c r="K1095" s="36" t="str">
        <f>IF(Table1[[#This Row],[Tanggal]]="","",YEAR(Table1[[#This Row],[Tanggal]]))</f>
        <v/>
      </c>
      <c r="L1095" s="36" t="str">
        <f>IF(Table1[[#This Row],[Tanggal]]="","",YEAR(Table1[[#This Row],[Tanggal]]))</f>
        <v/>
      </c>
      <c r="M1095" s="37" t="str">
        <f>_xlfn.IFNA(INDEX(Data!$D:$D,MATCH(Table1[[#This Row],[Entry Type]],Data!$E:$E,0)),"")</f>
        <v/>
      </c>
      <c r="N1095" s="50" t="str">
        <f>IF(Table1[[#This Row],[Tanggal]]="","","Jaringan")</f>
        <v/>
      </c>
      <c r="O1095" s="1"/>
    </row>
    <row r="1096" spans="2:15" x14ac:dyDescent="0.25">
      <c r="B1096" s="4" t="str">
        <f>_xlfn.IFNA(INDEX(Data!$B:$B,MATCH(Table1[[#This Row],[Desa/Kelurahan]],Data!$C:$C,0)),"")</f>
        <v>DAMAI</v>
      </c>
      <c r="C1096" s="1" t="s">
        <v>169</v>
      </c>
      <c r="F1096" s="2"/>
      <c r="G1096" s="2"/>
      <c r="H1096" s="2"/>
      <c r="J1096" s="51"/>
      <c r="K1096" s="36" t="str">
        <f>IF(Table1[[#This Row],[Tanggal]]="","",YEAR(Table1[[#This Row],[Tanggal]]))</f>
        <v/>
      </c>
      <c r="L1096" s="36" t="str">
        <f>IF(Table1[[#This Row],[Tanggal]]="","",YEAR(Table1[[#This Row],[Tanggal]]))</f>
        <v/>
      </c>
      <c r="M1096" s="37" t="str">
        <f>_xlfn.IFNA(INDEX(Data!$D:$D,MATCH(Table1[[#This Row],[Entry Type]],Data!$E:$E,0)),"")</f>
        <v/>
      </c>
      <c r="N1096" s="50" t="str">
        <f>IF(Table1[[#This Row],[Tanggal]]="","","Jaringan")</f>
        <v/>
      </c>
      <c r="O1096" s="1"/>
    </row>
    <row r="1097" spans="2:15" x14ac:dyDescent="0.25">
      <c r="B1097" s="4" t="str">
        <f>_xlfn.IFNA(INDEX(Data!$B:$B,MATCH(Table1[[#This Row],[Desa/Kelurahan]],Data!$C:$C,0)),"")</f>
        <v>DAMAI</v>
      </c>
      <c r="C1097" s="1" t="s">
        <v>166</v>
      </c>
      <c r="F1097" s="2"/>
      <c r="G1097" s="2"/>
      <c r="H1097" s="2"/>
      <c r="J1097" s="51"/>
      <c r="K1097" s="36" t="str">
        <f>IF(Table1[[#This Row],[Tanggal]]="","",YEAR(Table1[[#This Row],[Tanggal]]))</f>
        <v/>
      </c>
      <c r="L1097" s="36" t="str">
        <f>IF(Table1[[#This Row],[Tanggal]]="","",YEAR(Table1[[#This Row],[Tanggal]]))</f>
        <v/>
      </c>
      <c r="M1097" s="37" t="str">
        <f>_xlfn.IFNA(INDEX(Data!$D:$D,MATCH(Table1[[#This Row],[Entry Type]],Data!$E:$E,0)),"")</f>
        <v/>
      </c>
      <c r="N1097" s="50" t="str">
        <f>IF(Table1[[#This Row],[Tanggal]]="","","Jaringan")</f>
        <v/>
      </c>
      <c r="O1097" s="1"/>
    </row>
    <row r="1098" spans="2:15" x14ac:dyDescent="0.25">
      <c r="B1098" s="4" t="str">
        <f>_xlfn.IFNA(INDEX(Data!$B:$B,MATCH(Table1[[#This Row],[Desa/Kelurahan]],Data!$C:$C,0)),"")</f>
        <v>DAMAI</v>
      </c>
      <c r="C1098" s="1" t="s">
        <v>156</v>
      </c>
      <c r="F1098" s="2"/>
      <c r="G1098" s="2"/>
      <c r="H1098" s="2"/>
      <c r="J1098" s="51"/>
      <c r="K1098" s="36" t="str">
        <f>IF(Table1[[#This Row],[Tanggal]]="","",YEAR(Table1[[#This Row],[Tanggal]]))</f>
        <v/>
      </c>
      <c r="L1098" s="36" t="str">
        <f>IF(Table1[[#This Row],[Tanggal]]="","",YEAR(Table1[[#This Row],[Tanggal]]))</f>
        <v/>
      </c>
      <c r="M1098" s="37" t="str">
        <f>_xlfn.IFNA(INDEX(Data!$D:$D,MATCH(Table1[[#This Row],[Entry Type]],Data!$E:$E,0)),"")</f>
        <v/>
      </c>
      <c r="N1098" s="50" t="str">
        <f>IF(Table1[[#This Row],[Tanggal]]="","","Jaringan")</f>
        <v/>
      </c>
      <c r="O1098" s="1"/>
    </row>
    <row r="1099" spans="2:15" x14ac:dyDescent="0.25">
      <c r="B1099" s="4" t="str">
        <f>_xlfn.IFNA(INDEX(Data!$B:$B,MATCH(Table1[[#This Row],[Desa/Kelurahan]],Data!$C:$C,0)),"")</f>
        <v>DAMAI</v>
      </c>
      <c r="C1099" s="1" t="s">
        <v>167</v>
      </c>
      <c r="F1099" s="2"/>
      <c r="G1099" s="2"/>
      <c r="H1099" s="2"/>
      <c r="J1099" s="51"/>
      <c r="K1099" s="36" t="str">
        <f>IF(Table1[[#This Row],[Tanggal]]="","",YEAR(Table1[[#This Row],[Tanggal]]))</f>
        <v/>
      </c>
      <c r="L1099" s="36" t="str">
        <f>IF(Table1[[#This Row],[Tanggal]]="","",YEAR(Table1[[#This Row],[Tanggal]]))</f>
        <v/>
      </c>
      <c r="M1099" s="37" t="str">
        <f>_xlfn.IFNA(INDEX(Data!$D:$D,MATCH(Table1[[#This Row],[Entry Type]],Data!$E:$E,0)),"")</f>
        <v/>
      </c>
      <c r="N1099" s="50" t="str">
        <f>IF(Table1[[#This Row],[Tanggal]]="","","Jaringan")</f>
        <v/>
      </c>
      <c r="O1099" s="1"/>
    </row>
    <row r="1100" spans="2:15" x14ac:dyDescent="0.25">
      <c r="B1100" s="4" t="str">
        <f>_xlfn.IFNA(INDEX(Data!$B:$B,MATCH(Table1[[#This Row],[Desa/Kelurahan]],Data!$C:$C,0)),"")</f>
        <v>DAMAI</v>
      </c>
      <c r="C1100" s="1" t="s">
        <v>155</v>
      </c>
      <c r="F1100" s="2"/>
      <c r="G1100" s="2"/>
      <c r="H1100" s="2"/>
      <c r="J1100" s="51"/>
      <c r="K1100" s="36" t="str">
        <f>IF(Table1[[#This Row],[Tanggal]]="","",YEAR(Table1[[#This Row],[Tanggal]]))</f>
        <v/>
      </c>
      <c r="L1100" s="36" t="str">
        <f>IF(Table1[[#This Row],[Tanggal]]="","",YEAR(Table1[[#This Row],[Tanggal]]))</f>
        <v/>
      </c>
      <c r="M1100" s="37" t="str">
        <f>_xlfn.IFNA(INDEX(Data!$D:$D,MATCH(Table1[[#This Row],[Entry Type]],Data!$E:$E,0)),"")</f>
        <v/>
      </c>
      <c r="N1100" s="50" t="str">
        <f>IF(Table1[[#This Row],[Tanggal]]="","","Jaringan")</f>
        <v/>
      </c>
      <c r="O1100" s="1"/>
    </row>
    <row r="1101" spans="2:15" x14ac:dyDescent="0.25">
      <c r="B1101" s="4" t="str">
        <f>_xlfn.IFNA(INDEX(Data!$B:$B,MATCH(Table1[[#This Row],[Desa/Kelurahan]],Data!$C:$C,0)),"")</f>
        <v>DAMAI</v>
      </c>
      <c r="C1101" s="1" t="s">
        <v>161</v>
      </c>
      <c r="F1101" s="2"/>
      <c r="G1101" s="2"/>
      <c r="H1101" s="2"/>
      <c r="J1101" s="51"/>
      <c r="K1101" s="36" t="str">
        <f>IF(Table1[[#This Row],[Tanggal]]="","",YEAR(Table1[[#This Row],[Tanggal]]))</f>
        <v/>
      </c>
      <c r="L1101" s="36" t="str">
        <f>IF(Table1[[#This Row],[Tanggal]]="","",YEAR(Table1[[#This Row],[Tanggal]]))</f>
        <v/>
      </c>
      <c r="M1101" s="37" t="str">
        <f>_xlfn.IFNA(INDEX(Data!$D:$D,MATCH(Table1[[#This Row],[Entry Type]],Data!$E:$E,0)),"")</f>
        <v/>
      </c>
      <c r="N1101" s="50" t="str">
        <f>IF(Table1[[#This Row],[Tanggal]]="","","Jaringan")</f>
        <v/>
      </c>
      <c r="O1101" s="1"/>
    </row>
    <row r="1102" spans="2:15" x14ac:dyDescent="0.25">
      <c r="B1102" s="4" t="str">
        <f>_xlfn.IFNA(INDEX(Data!$B:$B,MATCH(Table1[[#This Row],[Desa/Kelurahan]],Data!$C:$C,0)),"")</f>
        <v>DAMAI</v>
      </c>
      <c r="C1102" s="1" t="s">
        <v>168</v>
      </c>
      <c r="F1102" s="2"/>
      <c r="G1102" s="2"/>
      <c r="H1102" s="2"/>
      <c r="J1102" s="51"/>
      <c r="K1102" s="36" t="str">
        <f>IF(Table1[[#This Row],[Tanggal]]="","",YEAR(Table1[[#This Row],[Tanggal]]))</f>
        <v/>
      </c>
      <c r="L1102" s="36" t="str">
        <f>IF(Table1[[#This Row],[Tanggal]]="","",YEAR(Table1[[#This Row],[Tanggal]]))</f>
        <v/>
      </c>
      <c r="M1102" s="37" t="str">
        <f>_xlfn.IFNA(INDEX(Data!$D:$D,MATCH(Table1[[#This Row],[Entry Type]],Data!$E:$E,0)),"")</f>
        <v/>
      </c>
      <c r="N1102" s="50" t="str">
        <f>IF(Table1[[#This Row],[Tanggal]]="","","Jaringan")</f>
        <v/>
      </c>
      <c r="O1102" s="1"/>
    </row>
    <row r="1103" spans="2:15" x14ac:dyDescent="0.25">
      <c r="B1103" s="4" t="str">
        <f>_xlfn.IFNA(INDEX(Data!$B:$B,MATCH(Table1[[#This Row],[Desa/Kelurahan]],Data!$C:$C,0)),"")</f>
        <v>DAMAI</v>
      </c>
      <c r="C1103" s="1" t="s">
        <v>163</v>
      </c>
      <c r="F1103" s="2"/>
      <c r="G1103" s="2"/>
      <c r="H1103" s="2"/>
      <c r="J1103" s="51"/>
      <c r="K1103" s="36" t="str">
        <f>IF(Table1[[#This Row],[Tanggal]]="","",YEAR(Table1[[#This Row],[Tanggal]]))</f>
        <v/>
      </c>
      <c r="L1103" s="36" t="str">
        <f>IF(Table1[[#This Row],[Tanggal]]="","",YEAR(Table1[[#This Row],[Tanggal]]))</f>
        <v/>
      </c>
      <c r="M1103" s="37" t="str">
        <f>_xlfn.IFNA(INDEX(Data!$D:$D,MATCH(Table1[[#This Row],[Entry Type]],Data!$E:$E,0)),"")</f>
        <v/>
      </c>
      <c r="N1103" s="50" t="str">
        <f>IF(Table1[[#This Row],[Tanggal]]="","","Jaringan")</f>
        <v/>
      </c>
      <c r="O1103" s="1"/>
    </row>
    <row r="1104" spans="2:15" x14ac:dyDescent="0.25">
      <c r="B1104" s="4" t="str">
        <f>_xlfn.IFNA(INDEX(Data!$B:$B,MATCH(Table1[[#This Row],[Desa/Kelurahan]],Data!$C:$C,0)),"")</f>
        <v>DAMAI</v>
      </c>
      <c r="C1104" s="1" t="s">
        <v>160</v>
      </c>
      <c r="F1104" s="2"/>
      <c r="G1104" s="2"/>
      <c r="H1104" s="2"/>
      <c r="J1104" s="51"/>
      <c r="K1104" s="36" t="str">
        <f>IF(Table1[[#This Row],[Tanggal]]="","",YEAR(Table1[[#This Row],[Tanggal]]))</f>
        <v/>
      </c>
      <c r="L1104" s="36" t="str">
        <f>IF(Table1[[#This Row],[Tanggal]]="","",YEAR(Table1[[#This Row],[Tanggal]]))</f>
        <v/>
      </c>
      <c r="M1104" s="37" t="str">
        <f>_xlfn.IFNA(INDEX(Data!$D:$D,MATCH(Table1[[#This Row],[Entry Type]],Data!$E:$E,0)),"")</f>
        <v/>
      </c>
      <c r="N1104" s="50" t="str">
        <f>IF(Table1[[#This Row],[Tanggal]]="","","Jaringan")</f>
        <v/>
      </c>
      <c r="O1104" s="1"/>
    </row>
    <row r="1105" spans="2:15" x14ac:dyDescent="0.25">
      <c r="B1105" s="4" t="str">
        <f>_xlfn.IFNA(INDEX(Data!$B:$B,MATCH(Table1[[#This Row],[Desa/Kelurahan]],Data!$C:$C,0)),"")</f>
        <v>DAMAI</v>
      </c>
      <c r="C1105" s="1" t="s">
        <v>158</v>
      </c>
      <c r="F1105" s="2"/>
      <c r="G1105" s="2"/>
      <c r="H1105" s="2"/>
      <c r="J1105" s="51"/>
      <c r="K1105" s="36" t="str">
        <f>IF(Table1[[#This Row],[Tanggal]]="","",YEAR(Table1[[#This Row],[Tanggal]]))</f>
        <v/>
      </c>
      <c r="L1105" s="36" t="str">
        <f>IF(Table1[[#This Row],[Tanggal]]="","",YEAR(Table1[[#This Row],[Tanggal]]))</f>
        <v/>
      </c>
      <c r="M1105" s="37" t="str">
        <f>_xlfn.IFNA(INDEX(Data!$D:$D,MATCH(Table1[[#This Row],[Entry Type]],Data!$E:$E,0)),"")</f>
        <v/>
      </c>
      <c r="N1105" s="50" t="str">
        <f>IF(Table1[[#This Row],[Tanggal]]="","","Jaringan")</f>
        <v/>
      </c>
      <c r="O1105" s="1"/>
    </row>
    <row r="1106" spans="2:15" x14ac:dyDescent="0.25">
      <c r="B1106" s="4" t="str">
        <f>_xlfn.IFNA(INDEX(Data!$B:$B,MATCH(Table1[[#This Row],[Desa/Kelurahan]],Data!$C:$C,0)),"")</f>
        <v>MUARA LAWA</v>
      </c>
      <c r="C1106" s="1" t="s">
        <v>233</v>
      </c>
      <c r="F1106" s="2"/>
      <c r="G1106" s="2"/>
      <c r="H1106" s="2"/>
      <c r="J1106" s="51"/>
      <c r="K1106" s="36" t="str">
        <f>IF(Table1[[#This Row],[Tanggal]]="","",YEAR(Table1[[#This Row],[Tanggal]]))</f>
        <v/>
      </c>
      <c r="L1106" s="36" t="str">
        <f>IF(Table1[[#This Row],[Tanggal]]="","",YEAR(Table1[[#This Row],[Tanggal]]))</f>
        <v/>
      </c>
      <c r="M1106" s="37" t="str">
        <f>_xlfn.IFNA(INDEX(Data!$D:$D,MATCH(Table1[[#This Row],[Entry Type]],Data!$E:$E,0)),"")</f>
        <v/>
      </c>
      <c r="N1106" s="50" t="str">
        <f>IF(Table1[[#This Row],[Tanggal]]="","","Jaringan")</f>
        <v/>
      </c>
      <c r="O1106" s="1"/>
    </row>
    <row r="1107" spans="2:15" x14ac:dyDescent="0.25">
      <c r="B1107" s="4" t="str">
        <f>_xlfn.IFNA(INDEX(Data!$B:$B,MATCH(Table1[[#This Row],[Desa/Kelurahan]],Data!$C:$C,0)),"")</f>
        <v>MUARA LAWA</v>
      </c>
      <c r="C1107" s="1" t="s">
        <v>227</v>
      </c>
      <c r="F1107" s="2"/>
      <c r="G1107" s="2"/>
      <c r="H1107" s="2"/>
      <c r="J1107" s="51"/>
      <c r="K1107" s="36" t="str">
        <f>IF(Table1[[#This Row],[Tanggal]]="","",YEAR(Table1[[#This Row],[Tanggal]]))</f>
        <v/>
      </c>
      <c r="L1107" s="36" t="str">
        <f>IF(Table1[[#This Row],[Tanggal]]="","",YEAR(Table1[[#This Row],[Tanggal]]))</f>
        <v/>
      </c>
      <c r="M1107" s="37" t="str">
        <f>_xlfn.IFNA(INDEX(Data!$D:$D,MATCH(Table1[[#This Row],[Entry Type]],Data!$E:$E,0)),"")</f>
        <v/>
      </c>
      <c r="N1107" s="50" t="str">
        <f>IF(Table1[[#This Row],[Tanggal]]="","","Jaringan")</f>
        <v/>
      </c>
      <c r="O1107" s="1"/>
    </row>
    <row r="1108" spans="2:15" x14ac:dyDescent="0.25">
      <c r="B1108" s="4" t="str">
        <f>_xlfn.IFNA(INDEX(Data!$B:$B,MATCH(Table1[[#This Row],[Desa/Kelurahan]],Data!$C:$C,0)),"")</f>
        <v>MUARA LAWA</v>
      </c>
      <c r="C1108" s="1" t="s">
        <v>229</v>
      </c>
      <c r="F1108" s="2"/>
      <c r="G1108" s="2"/>
      <c r="H1108" s="2"/>
      <c r="J1108" s="51"/>
      <c r="K1108" s="36" t="str">
        <f>IF(Table1[[#This Row],[Tanggal]]="","",YEAR(Table1[[#This Row],[Tanggal]]))</f>
        <v/>
      </c>
      <c r="L1108" s="36" t="str">
        <f>IF(Table1[[#This Row],[Tanggal]]="","",YEAR(Table1[[#This Row],[Tanggal]]))</f>
        <v/>
      </c>
      <c r="M1108" s="37" t="str">
        <f>_xlfn.IFNA(INDEX(Data!$D:$D,MATCH(Table1[[#This Row],[Entry Type]],Data!$E:$E,0)),"")</f>
        <v/>
      </c>
      <c r="N1108" s="50" t="str">
        <f>IF(Table1[[#This Row],[Tanggal]]="","","Jaringan")</f>
        <v/>
      </c>
      <c r="O1108" s="1"/>
    </row>
    <row r="1109" spans="2:15" x14ac:dyDescent="0.25">
      <c r="B1109" s="4" t="str">
        <f>_xlfn.IFNA(INDEX(Data!$B:$B,MATCH(Table1[[#This Row],[Desa/Kelurahan]],Data!$C:$C,0)),"")</f>
        <v>MUARA LAWA</v>
      </c>
      <c r="C1109" s="1" t="s">
        <v>232</v>
      </c>
      <c r="F1109" s="2"/>
      <c r="G1109" s="2"/>
      <c r="H1109" s="2"/>
      <c r="J1109" s="51"/>
      <c r="K1109" s="36" t="str">
        <f>IF(Table1[[#This Row],[Tanggal]]="","",YEAR(Table1[[#This Row],[Tanggal]]))</f>
        <v/>
      </c>
      <c r="L1109" s="36" t="str">
        <f>IF(Table1[[#This Row],[Tanggal]]="","",YEAR(Table1[[#This Row],[Tanggal]]))</f>
        <v/>
      </c>
      <c r="M1109" s="37" t="str">
        <f>_xlfn.IFNA(INDEX(Data!$D:$D,MATCH(Table1[[#This Row],[Entry Type]],Data!$E:$E,0)),"")</f>
        <v/>
      </c>
      <c r="N1109" s="50" t="str">
        <f>IF(Table1[[#This Row],[Tanggal]]="","","Jaringan")</f>
        <v/>
      </c>
      <c r="O1109" s="1"/>
    </row>
    <row r="1110" spans="2:15" x14ac:dyDescent="0.25">
      <c r="B1110" s="4" t="str">
        <f>_xlfn.IFNA(INDEX(Data!$B:$B,MATCH(Table1[[#This Row],[Desa/Kelurahan]],Data!$C:$C,0)),"")</f>
        <v>MUARA LAWA</v>
      </c>
      <c r="C1110" s="1" t="s">
        <v>230</v>
      </c>
      <c r="F1110" s="2"/>
      <c r="G1110" s="2"/>
      <c r="H1110" s="2"/>
      <c r="J1110" s="51"/>
      <c r="K1110" s="36" t="str">
        <f>IF(Table1[[#This Row],[Tanggal]]="","",YEAR(Table1[[#This Row],[Tanggal]]))</f>
        <v/>
      </c>
      <c r="L1110" s="36" t="str">
        <f>IF(Table1[[#This Row],[Tanggal]]="","",YEAR(Table1[[#This Row],[Tanggal]]))</f>
        <v/>
      </c>
      <c r="M1110" s="37" t="str">
        <f>_xlfn.IFNA(INDEX(Data!$D:$D,MATCH(Table1[[#This Row],[Entry Type]],Data!$E:$E,0)),"")</f>
        <v/>
      </c>
      <c r="N1110" s="50" t="str">
        <f>IF(Table1[[#This Row],[Tanggal]]="","","Jaringan")</f>
        <v/>
      </c>
      <c r="O1110" s="1"/>
    </row>
    <row r="1111" spans="2:15" x14ac:dyDescent="0.25">
      <c r="B1111" s="4" t="str">
        <f>_xlfn.IFNA(INDEX(Data!$B:$B,MATCH(Table1[[#This Row],[Desa/Kelurahan]],Data!$C:$C,0)),"")</f>
        <v>MUARA LAWA</v>
      </c>
      <c r="C1111" s="1" t="s">
        <v>231</v>
      </c>
      <c r="F1111" s="2"/>
      <c r="G1111" s="2"/>
      <c r="H1111" s="2"/>
      <c r="J1111" s="51"/>
      <c r="K1111" s="36" t="str">
        <f>IF(Table1[[#This Row],[Tanggal]]="","",YEAR(Table1[[#This Row],[Tanggal]]))</f>
        <v/>
      </c>
      <c r="L1111" s="36" t="str">
        <f>IF(Table1[[#This Row],[Tanggal]]="","",YEAR(Table1[[#This Row],[Tanggal]]))</f>
        <v/>
      </c>
      <c r="M1111" s="37" t="str">
        <f>_xlfn.IFNA(INDEX(Data!$D:$D,MATCH(Table1[[#This Row],[Entry Type]],Data!$E:$E,0)),"")</f>
        <v/>
      </c>
      <c r="N1111" s="50" t="str">
        <f>IF(Table1[[#This Row],[Tanggal]]="","","Jaringan")</f>
        <v/>
      </c>
      <c r="O1111" s="1"/>
    </row>
    <row r="1112" spans="2:15" x14ac:dyDescent="0.25">
      <c r="B1112" s="4" t="str">
        <f>_xlfn.IFNA(INDEX(Data!$B:$B,MATCH(Table1[[#This Row],[Desa/Kelurahan]],Data!$C:$C,0)),"")</f>
        <v>MUARA LAWA</v>
      </c>
      <c r="C1112" s="1" t="s">
        <v>25</v>
      </c>
      <c r="F1112" s="2"/>
      <c r="G1112" s="2"/>
      <c r="H1112" s="2"/>
      <c r="J1112" s="51"/>
      <c r="K1112" s="36" t="str">
        <f>IF(Table1[[#This Row],[Tanggal]]="","",YEAR(Table1[[#This Row],[Tanggal]]))</f>
        <v/>
      </c>
      <c r="L1112" s="36" t="str">
        <f>IF(Table1[[#This Row],[Tanggal]]="","",YEAR(Table1[[#This Row],[Tanggal]]))</f>
        <v/>
      </c>
      <c r="M1112" s="37" t="str">
        <f>_xlfn.IFNA(INDEX(Data!$D:$D,MATCH(Table1[[#This Row],[Entry Type]],Data!$E:$E,0)),"")</f>
        <v/>
      </c>
      <c r="N1112" s="50" t="str">
        <f>IF(Table1[[#This Row],[Tanggal]]="","","Jaringan")</f>
        <v/>
      </c>
      <c r="O1112" s="1"/>
    </row>
    <row r="1113" spans="2:15" x14ac:dyDescent="0.25">
      <c r="B1113" s="4" t="str">
        <f>_xlfn.IFNA(INDEX(Data!$B:$B,MATCH(Table1[[#This Row],[Desa/Kelurahan]],Data!$C:$C,0)),"")</f>
        <v>MUARA LAWA</v>
      </c>
      <c r="C1113" s="1" t="s">
        <v>228</v>
      </c>
      <c r="F1113" s="2"/>
      <c r="G1113" s="2"/>
      <c r="H1113" s="2"/>
      <c r="J1113" s="51"/>
      <c r="K1113" s="36" t="str">
        <f>IF(Table1[[#This Row],[Tanggal]]="","",YEAR(Table1[[#This Row],[Tanggal]]))</f>
        <v/>
      </c>
      <c r="L1113" s="36" t="str">
        <f>IF(Table1[[#This Row],[Tanggal]]="","",YEAR(Table1[[#This Row],[Tanggal]]))</f>
        <v/>
      </c>
      <c r="M1113" s="37" t="str">
        <f>_xlfn.IFNA(INDEX(Data!$D:$D,MATCH(Table1[[#This Row],[Entry Type]],Data!$E:$E,0)),"")</f>
        <v/>
      </c>
      <c r="N1113" s="50" t="str">
        <f>IF(Table1[[#This Row],[Tanggal]]="","","Jaringan")</f>
        <v/>
      </c>
      <c r="O1113" s="1"/>
    </row>
    <row r="1114" spans="2:15" x14ac:dyDescent="0.25">
      <c r="B1114" s="4" t="str">
        <f>_xlfn.IFNA(INDEX(Data!$B:$B,MATCH(Table1[[#This Row],[Desa/Kelurahan]],Data!$C:$C,0)),"")</f>
        <v>SILUQ NGURAI</v>
      </c>
      <c r="C1114" s="1" t="s">
        <v>272</v>
      </c>
      <c r="F1114" s="2"/>
      <c r="G1114" s="2"/>
      <c r="H1114" s="2"/>
      <c r="J1114" s="51"/>
      <c r="K1114" s="36" t="str">
        <f>IF(Table1[[#This Row],[Tanggal]]="","",YEAR(Table1[[#This Row],[Tanggal]]))</f>
        <v/>
      </c>
      <c r="L1114" s="36" t="str">
        <f>IF(Table1[[#This Row],[Tanggal]]="","",YEAR(Table1[[#This Row],[Tanggal]]))</f>
        <v/>
      </c>
      <c r="M1114" s="37" t="str">
        <f>_xlfn.IFNA(INDEX(Data!$D:$D,MATCH(Table1[[#This Row],[Entry Type]],Data!$E:$E,0)),"")</f>
        <v/>
      </c>
      <c r="N1114" s="50" t="str">
        <f>IF(Table1[[#This Row],[Tanggal]]="","","Jaringan")</f>
        <v/>
      </c>
      <c r="O1114" s="1"/>
    </row>
    <row r="1115" spans="2:15" x14ac:dyDescent="0.25">
      <c r="B1115" s="4" t="str">
        <f>_xlfn.IFNA(INDEX(Data!$B:$B,MATCH(Table1[[#This Row],[Desa/Kelurahan]],Data!$C:$C,0)),"")</f>
        <v>SILUQ NGURAI</v>
      </c>
      <c r="C1115" s="1" t="s">
        <v>273</v>
      </c>
      <c r="F1115" s="2"/>
      <c r="G1115" s="2"/>
      <c r="H1115" s="2"/>
      <c r="J1115" s="51"/>
      <c r="K1115" s="36" t="str">
        <f>IF(Table1[[#This Row],[Tanggal]]="","",YEAR(Table1[[#This Row],[Tanggal]]))</f>
        <v/>
      </c>
      <c r="L1115" s="36" t="str">
        <f>IF(Table1[[#This Row],[Tanggal]]="","",YEAR(Table1[[#This Row],[Tanggal]]))</f>
        <v/>
      </c>
      <c r="M1115" s="37" t="str">
        <f>_xlfn.IFNA(INDEX(Data!$D:$D,MATCH(Table1[[#This Row],[Entry Type]],Data!$E:$E,0)),"")</f>
        <v/>
      </c>
      <c r="N1115" s="50" t="str">
        <f>IF(Table1[[#This Row],[Tanggal]]="","","Jaringan")</f>
        <v/>
      </c>
      <c r="O1115" s="1"/>
    </row>
    <row r="1116" spans="2:15" x14ac:dyDescent="0.25">
      <c r="B1116" s="4" t="str">
        <f>_xlfn.IFNA(INDEX(Data!$B:$B,MATCH(Table1[[#This Row],[Desa/Kelurahan]],Data!$C:$C,0)),"")</f>
        <v>SILUQ NGURAI</v>
      </c>
      <c r="C1116" s="1" t="s">
        <v>275</v>
      </c>
      <c r="F1116" s="2"/>
      <c r="G1116" s="2"/>
      <c r="H1116" s="2"/>
      <c r="J1116" s="51"/>
      <c r="K1116" s="36" t="str">
        <f>IF(Table1[[#This Row],[Tanggal]]="","",YEAR(Table1[[#This Row],[Tanggal]]))</f>
        <v/>
      </c>
      <c r="L1116" s="36" t="str">
        <f>IF(Table1[[#This Row],[Tanggal]]="","",YEAR(Table1[[#This Row],[Tanggal]]))</f>
        <v/>
      </c>
      <c r="M1116" s="37" t="str">
        <f>_xlfn.IFNA(INDEX(Data!$D:$D,MATCH(Table1[[#This Row],[Entry Type]],Data!$E:$E,0)),"")</f>
        <v/>
      </c>
      <c r="N1116" s="50" t="str">
        <f>IF(Table1[[#This Row],[Tanggal]]="","","Jaringan")</f>
        <v/>
      </c>
      <c r="O1116" s="1"/>
    </row>
    <row r="1117" spans="2:15" x14ac:dyDescent="0.25">
      <c r="B1117" s="4" t="str">
        <f>_xlfn.IFNA(INDEX(Data!$B:$B,MATCH(Table1[[#This Row],[Desa/Kelurahan]],Data!$C:$C,0)),"")</f>
        <v>SILUQ NGURAI</v>
      </c>
      <c r="C1117" s="1" t="s">
        <v>269</v>
      </c>
      <c r="F1117" s="2"/>
      <c r="G1117" s="2"/>
      <c r="H1117" s="2"/>
      <c r="J1117" s="51"/>
      <c r="K1117" s="36" t="str">
        <f>IF(Table1[[#This Row],[Tanggal]]="","",YEAR(Table1[[#This Row],[Tanggal]]))</f>
        <v/>
      </c>
      <c r="L1117" s="36" t="str">
        <f>IF(Table1[[#This Row],[Tanggal]]="","",YEAR(Table1[[#This Row],[Tanggal]]))</f>
        <v/>
      </c>
      <c r="M1117" s="37" t="str">
        <f>_xlfn.IFNA(INDEX(Data!$D:$D,MATCH(Table1[[#This Row],[Entry Type]],Data!$E:$E,0)),"")</f>
        <v/>
      </c>
      <c r="N1117" s="50" t="str">
        <f>IF(Table1[[#This Row],[Tanggal]]="","","Jaringan")</f>
        <v/>
      </c>
      <c r="O1117" s="1"/>
    </row>
    <row r="1118" spans="2:15" x14ac:dyDescent="0.25">
      <c r="B1118" s="4" t="str">
        <f>_xlfn.IFNA(INDEX(Data!$B:$B,MATCH(Table1[[#This Row],[Desa/Kelurahan]],Data!$C:$C,0)),"")</f>
        <v>SILUQ NGURAI</v>
      </c>
      <c r="C1118" s="1" t="s">
        <v>280</v>
      </c>
      <c r="F1118" s="2"/>
      <c r="G1118" s="2"/>
      <c r="H1118" s="2"/>
      <c r="J1118" s="51"/>
      <c r="K1118" s="36" t="str">
        <f>IF(Table1[[#This Row],[Tanggal]]="","",YEAR(Table1[[#This Row],[Tanggal]]))</f>
        <v/>
      </c>
      <c r="L1118" s="36" t="str">
        <f>IF(Table1[[#This Row],[Tanggal]]="","",YEAR(Table1[[#This Row],[Tanggal]]))</f>
        <v/>
      </c>
      <c r="M1118" s="37" t="str">
        <f>_xlfn.IFNA(INDEX(Data!$D:$D,MATCH(Table1[[#This Row],[Entry Type]],Data!$E:$E,0)),"")</f>
        <v/>
      </c>
      <c r="N1118" s="50" t="str">
        <f>IF(Table1[[#This Row],[Tanggal]]="","","Jaringan")</f>
        <v/>
      </c>
      <c r="O1118" s="1"/>
    </row>
    <row r="1119" spans="2:15" x14ac:dyDescent="0.25">
      <c r="B1119" s="4" t="str">
        <f>_xlfn.IFNA(INDEX(Data!$B:$B,MATCH(Table1[[#This Row],[Desa/Kelurahan]],Data!$C:$C,0)),"")</f>
        <v>SILUQ NGURAI</v>
      </c>
      <c r="C1119" s="1" t="s">
        <v>278</v>
      </c>
      <c r="F1119" s="2"/>
      <c r="G1119" s="2"/>
      <c r="H1119" s="2"/>
      <c r="J1119" s="51"/>
      <c r="K1119" s="36" t="str">
        <f>IF(Table1[[#This Row],[Tanggal]]="","",YEAR(Table1[[#This Row],[Tanggal]]))</f>
        <v/>
      </c>
      <c r="L1119" s="36" t="str">
        <f>IF(Table1[[#This Row],[Tanggal]]="","",YEAR(Table1[[#This Row],[Tanggal]]))</f>
        <v/>
      </c>
      <c r="M1119" s="37" t="str">
        <f>_xlfn.IFNA(INDEX(Data!$D:$D,MATCH(Table1[[#This Row],[Entry Type]],Data!$E:$E,0)),"")</f>
        <v/>
      </c>
      <c r="N1119" s="50" t="str">
        <f>IF(Table1[[#This Row],[Tanggal]]="","","Jaringan")</f>
        <v/>
      </c>
      <c r="O1119" s="1"/>
    </row>
    <row r="1120" spans="2:15" ht="30" x14ac:dyDescent="0.25">
      <c r="B1120" s="4" t="str">
        <f>_xlfn.IFNA(INDEX(Data!$B:$B,MATCH(Table1[[#This Row],[Desa/Kelurahan]],Data!$C:$C,0)),"")</f>
        <v>SILUQ NGURAI</v>
      </c>
      <c r="C1120" s="1" t="s">
        <v>283</v>
      </c>
      <c r="F1120" s="2"/>
      <c r="G1120" s="2"/>
      <c r="H1120" s="2"/>
      <c r="J1120" s="51"/>
      <c r="K1120" s="36" t="str">
        <f>IF(Table1[[#This Row],[Tanggal]]="","",YEAR(Table1[[#This Row],[Tanggal]]))</f>
        <v/>
      </c>
      <c r="L1120" s="36" t="str">
        <f>IF(Table1[[#This Row],[Tanggal]]="","",YEAR(Table1[[#This Row],[Tanggal]]))</f>
        <v/>
      </c>
      <c r="M1120" s="37" t="str">
        <f>_xlfn.IFNA(INDEX(Data!$D:$D,MATCH(Table1[[#This Row],[Entry Type]],Data!$E:$E,0)),"")</f>
        <v/>
      </c>
      <c r="N1120" s="50" t="str">
        <f>IF(Table1[[#This Row],[Tanggal]]="","","Jaringan")</f>
        <v/>
      </c>
      <c r="O1120" s="1"/>
    </row>
    <row r="1121" spans="2:15" x14ac:dyDescent="0.25">
      <c r="B1121" s="4" t="str">
        <f>_xlfn.IFNA(INDEX(Data!$B:$B,MATCH(Table1[[#This Row],[Desa/Kelurahan]],Data!$C:$C,0)),"")</f>
        <v>SILUQ NGURAI</v>
      </c>
      <c r="C1121" s="1" t="s">
        <v>279</v>
      </c>
      <c r="F1121" s="2"/>
      <c r="G1121" s="2"/>
      <c r="H1121" s="2"/>
      <c r="J1121" s="51"/>
      <c r="K1121" s="36" t="str">
        <f>IF(Table1[[#This Row],[Tanggal]]="","",YEAR(Table1[[#This Row],[Tanggal]]))</f>
        <v/>
      </c>
      <c r="L1121" s="36" t="str">
        <f>IF(Table1[[#This Row],[Tanggal]]="","",YEAR(Table1[[#This Row],[Tanggal]]))</f>
        <v/>
      </c>
      <c r="M1121" s="37" t="str">
        <f>_xlfn.IFNA(INDEX(Data!$D:$D,MATCH(Table1[[#This Row],[Entry Type]],Data!$E:$E,0)),"")</f>
        <v/>
      </c>
      <c r="N1121" s="50" t="str">
        <f>IF(Table1[[#This Row],[Tanggal]]="","","Jaringan")</f>
        <v/>
      </c>
      <c r="O1121" s="1"/>
    </row>
    <row r="1122" spans="2:15" x14ac:dyDescent="0.25">
      <c r="B1122" s="4" t="str">
        <f>_xlfn.IFNA(INDEX(Data!$B:$B,MATCH(Table1[[#This Row],[Desa/Kelurahan]],Data!$C:$C,0)),"")</f>
        <v>SILUQ NGURAI</v>
      </c>
      <c r="C1122" s="1" t="s">
        <v>271</v>
      </c>
      <c r="F1122" s="2"/>
      <c r="G1122" s="2"/>
      <c r="H1122" s="2"/>
      <c r="J1122" s="51"/>
      <c r="K1122" s="36" t="str">
        <f>IF(Table1[[#This Row],[Tanggal]]="","",YEAR(Table1[[#This Row],[Tanggal]]))</f>
        <v/>
      </c>
      <c r="L1122" s="36" t="str">
        <f>IF(Table1[[#This Row],[Tanggal]]="","",YEAR(Table1[[#This Row],[Tanggal]]))</f>
        <v/>
      </c>
      <c r="M1122" s="37" t="str">
        <f>_xlfn.IFNA(INDEX(Data!$D:$D,MATCH(Table1[[#This Row],[Entry Type]],Data!$E:$E,0)),"")</f>
        <v/>
      </c>
      <c r="N1122" s="50" t="str">
        <f>IF(Table1[[#This Row],[Tanggal]]="","","Jaringan")</f>
        <v/>
      </c>
      <c r="O1122" s="1"/>
    </row>
    <row r="1123" spans="2:15" x14ac:dyDescent="0.25">
      <c r="B1123" s="4" t="str">
        <f>_xlfn.IFNA(INDEX(Data!$B:$B,MATCH(Table1[[#This Row],[Desa/Kelurahan]],Data!$C:$C,0)),"")</f>
        <v>SILUQ NGURAI</v>
      </c>
      <c r="C1123" s="1" t="s">
        <v>284</v>
      </c>
      <c r="F1123" s="2"/>
      <c r="G1123" s="2"/>
      <c r="H1123" s="2"/>
      <c r="J1123" s="51"/>
      <c r="K1123" s="36" t="str">
        <f>IF(Table1[[#This Row],[Tanggal]]="","",YEAR(Table1[[#This Row],[Tanggal]]))</f>
        <v/>
      </c>
      <c r="L1123" s="36" t="str">
        <f>IF(Table1[[#This Row],[Tanggal]]="","",YEAR(Table1[[#This Row],[Tanggal]]))</f>
        <v/>
      </c>
      <c r="M1123" s="37" t="str">
        <f>_xlfn.IFNA(INDEX(Data!$D:$D,MATCH(Table1[[#This Row],[Entry Type]],Data!$E:$E,0)),"")</f>
        <v/>
      </c>
      <c r="N1123" s="50" t="str">
        <f>IF(Table1[[#This Row],[Tanggal]]="","","Jaringan")</f>
        <v/>
      </c>
      <c r="O1123" s="1"/>
    </row>
    <row r="1124" spans="2:15" x14ac:dyDescent="0.25">
      <c r="B1124" s="4" t="str">
        <f>_xlfn.IFNA(INDEX(Data!$B:$B,MATCH(Table1[[#This Row],[Desa/Kelurahan]],Data!$C:$C,0)),"")</f>
        <v>SILUQ NGURAI</v>
      </c>
      <c r="C1124" s="1" t="s">
        <v>277</v>
      </c>
      <c r="F1124" s="2"/>
      <c r="G1124" s="2"/>
      <c r="H1124" s="2"/>
      <c r="J1124" s="51"/>
      <c r="K1124" s="36" t="str">
        <f>IF(Table1[[#This Row],[Tanggal]]="","",YEAR(Table1[[#This Row],[Tanggal]]))</f>
        <v/>
      </c>
      <c r="L1124" s="36" t="str">
        <f>IF(Table1[[#This Row],[Tanggal]]="","",YEAR(Table1[[#This Row],[Tanggal]]))</f>
        <v/>
      </c>
      <c r="M1124" s="37" t="str">
        <f>_xlfn.IFNA(INDEX(Data!$D:$D,MATCH(Table1[[#This Row],[Entry Type]],Data!$E:$E,0)),"")</f>
        <v/>
      </c>
      <c r="N1124" s="50" t="str">
        <f>IF(Table1[[#This Row],[Tanggal]]="","","Jaringan")</f>
        <v/>
      </c>
      <c r="O1124" s="1"/>
    </row>
    <row r="1125" spans="2:15" x14ac:dyDescent="0.25">
      <c r="B1125" s="4" t="str">
        <f>_xlfn.IFNA(INDEX(Data!$B:$B,MATCH(Table1[[#This Row],[Desa/Kelurahan]],Data!$C:$C,0)),"")</f>
        <v>SILUQ NGURAI</v>
      </c>
      <c r="C1125" s="1" t="s">
        <v>282</v>
      </c>
      <c r="F1125" s="2"/>
      <c r="G1125" s="2"/>
      <c r="H1125" s="2"/>
      <c r="J1125" s="51"/>
      <c r="K1125" s="36" t="str">
        <f>IF(Table1[[#This Row],[Tanggal]]="","",YEAR(Table1[[#This Row],[Tanggal]]))</f>
        <v/>
      </c>
      <c r="L1125" s="36" t="str">
        <f>IF(Table1[[#This Row],[Tanggal]]="","",YEAR(Table1[[#This Row],[Tanggal]]))</f>
        <v/>
      </c>
      <c r="M1125" s="37" t="str">
        <f>_xlfn.IFNA(INDEX(Data!$D:$D,MATCH(Table1[[#This Row],[Entry Type]],Data!$E:$E,0)),"")</f>
        <v/>
      </c>
      <c r="N1125" s="50" t="str">
        <f>IF(Table1[[#This Row],[Tanggal]]="","","Jaringan")</f>
        <v/>
      </c>
      <c r="O1125" s="1"/>
    </row>
    <row r="1126" spans="2:15" ht="30" x14ac:dyDescent="0.25">
      <c r="B1126" s="4" t="str">
        <f>_xlfn.IFNA(INDEX(Data!$B:$B,MATCH(Table1[[#This Row],[Desa/Kelurahan]],Data!$C:$C,0)),"")</f>
        <v>SILUQ NGURAI</v>
      </c>
      <c r="C1126" s="1" t="s">
        <v>281</v>
      </c>
      <c r="F1126" s="2"/>
      <c r="G1126" s="2"/>
      <c r="H1126" s="2"/>
      <c r="J1126" s="51"/>
      <c r="K1126" s="36" t="str">
        <f>IF(Table1[[#This Row],[Tanggal]]="","",YEAR(Table1[[#This Row],[Tanggal]]))</f>
        <v/>
      </c>
      <c r="L1126" s="36" t="str">
        <f>IF(Table1[[#This Row],[Tanggal]]="","",YEAR(Table1[[#This Row],[Tanggal]]))</f>
        <v/>
      </c>
      <c r="M1126" s="37" t="str">
        <f>_xlfn.IFNA(INDEX(Data!$D:$D,MATCH(Table1[[#This Row],[Entry Type]],Data!$E:$E,0)),"")</f>
        <v/>
      </c>
      <c r="N1126" s="50" t="str">
        <f>IF(Table1[[#This Row],[Tanggal]]="","","Jaringan")</f>
        <v/>
      </c>
      <c r="O1126" s="1"/>
    </row>
    <row r="1127" spans="2:15" ht="30" x14ac:dyDescent="0.25">
      <c r="B1127" s="4" t="str">
        <f>_xlfn.IFNA(INDEX(Data!$B:$B,MATCH(Table1[[#This Row],[Desa/Kelurahan]],Data!$C:$C,0)),"")</f>
        <v>SILUQ NGURAI</v>
      </c>
      <c r="C1127" s="1" t="s">
        <v>270</v>
      </c>
      <c r="F1127" s="2"/>
      <c r="G1127" s="2"/>
      <c r="H1127" s="2"/>
      <c r="J1127" s="51"/>
      <c r="K1127" s="36" t="str">
        <f>IF(Table1[[#This Row],[Tanggal]]="","",YEAR(Table1[[#This Row],[Tanggal]]))</f>
        <v/>
      </c>
      <c r="L1127" s="36" t="str">
        <f>IF(Table1[[#This Row],[Tanggal]]="","",YEAR(Table1[[#This Row],[Tanggal]]))</f>
        <v/>
      </c>
      <c r="M1127" s="37" t="str">
        <f>_xlfn.IFNA(INDEX(Data!$D:$D,MATCH(Table1[[#This Row],[Entry Type]],Data!$E:$E,0)),"")</f>
        <v/>
      </c>
      <c r="N1127" s="50" t="str">
        <f>IF(Table1[[#This Row],[Tanggal]]="","","Jaringan")</f>
        <v/>
      </c>
      <c r="O1127" s="1"/>
    </row>
    <row r="1128" spans="2:15" x14ac:dyDescent="0.25">
      <c r="B1128" s="4" t="str">
        <f>_xlfn.IFNA(INDEX(Data!$B:$B,MATCH(Table1[[#This Row],[Desa/Kelurahan]],Data!$C:$C,0)),"")</f>
        <v>SILUQ NGURAI</v>
      </c>
      <c r="C1128" s="1" t="s">
        <v>274</v>
      </c>
      <c r="F1128" s="2"/>
      <c r="G1128" s="2"/>
      <c r="H1128" s="2"/>
      <c r="J1128" s="51"/>
      <c r="K1128" s="36" t="str">
        <f>IF(Table1[[#This Row],[Tanggal]]="","",YEAR(Table1[[#This Row],[Tanggal]]))</f>
        <v/>
      </c>
      <c r="L1128" s="36" t="str">
        <f>IF(Table1[[#This Row],[Tanggal]]="","",YEAR(Table1[[#This Row],[Tanggal]]))</f>
        <v/>
      </c>
      <c r="M1128" s="37" t="str">
        <f>_xlfn.IFNA(INDEX(Data!$D:$D,MATCH(Table1[[#This Row],[Entry Type]],Data!$E:$E,0)),"")</f>
        <v/>
      </c>
      <c r="N1128" s="50" t="str">
        <f>IF(Table1[[#This Row],[Tanggal]]="","","Jaringan")</f>
        <v/>
      </c>
      <c r="O1128" s="1"/>
    </row>
    <row r="1129" spans="2:15" x14ac:dyDescent="0.25">
      <c r="B1129" s="4" t="str">
        <f>_xlfn.IFNA(INDEX(Data!$B:$B,MATCH(Table1[[#This Row],[Desa/Kelurahan]],Data!$C:$C,0)),"")</f>
        <v>SILUQ NGURAI</v>
      </c>
      <c r="C1129" s="1" t="s">
        <v>276</v>
      </c>
      <c r="F1129" s="2"/>
      <c r="G1129" s="2"/>
      <c r="H1129" s="2"/>
      <c r="J1129" s="51"/>
      <c r="K1129" s="36" t="str">
        <f>IF(Table1[[#This Row],[Tanggal]]="","",YEAR(Table1[[#This Row],[Tanggal]]))</f>
        <v/>
      </c>
      <c r="L1129" s="36" t="str">
        <f>IF(Table1[[#This Row],[Tanggal]]="","",YEAR(Table1[[#This Row],[Tanggal]]))</f>
        <v/>
      </c>
      <c r="M1129" s="37" t="str">
        <f>_xlfn.IFNA(INDEX(Data!$D:$D,MATCH(Table1[[#This Row],[Entry Type]],Data!$E:$E,0)),"")</f>
        <v/>
      </c>
      <c r="N1129" s="50" t="str">
        <f>IF(Table1[[#This Row],[Tanggal]]="","","Jaringan")</f>
        <v/>
      </c>
      <c r="O1129" s="1"/>
    </row>
    <row r="1130" spans="2:15" x14ac:dyDescent="0.25">
      <c r="B1130" s="4" t="str">
        <f>_xlfn.IFNA(INDEX(Data!$B:$B,MATCH(Table1[[#This Row],[Desa/Kelurahan]],Data!$C:$C,0)),"")</f>
        <v>BENTIAN BESAR</v>
      </c>
      <c r="C1130" s="1" t="s">
        <v>137</v>
      </c>
      <c r="F1130" s="2"/>
      <c r="G1130" s="2"/>
      <c r="H1130" s="2"/>
      <c r="J1130" s="51"/>
      <c r="K1130" s="36" t="str">
        <f>IF(Table1[[#This Row],[Tanggal]]="","",YEAR(Table1[[#This Row],[Tanggal]]))</f>
        <v/>
      </c>
      <c r="L1130" s="36" t="str">
        <f>IF(Table1[[#This Row],[Tanggal]]="","",YEAR(Table1[[#This Row],[Tanggal]]))</f>
        <v/>
      </c>
      <c r="M1130" s="37" t="str">
        <f>_xlfn.IFNA(INDEX(Data!$D:$D,MATCH(Table1[[#This Row],[Entry Type]],Data!$E:$E,0)),"")</f>
        <v/>
      </c>
      <c r="N1130" s="50" t="str">
        <f>IF(Table1[[#This Row],[Tanggal]]="","","Jaringan")</f>
        <v/>
      </c>
      <c r="O1130" s="1"/>
    </row>
    <row r="1131" spans="2:15" x14ac:dyDescent="0.25">
      <c r="B1131" s="4" t="str">
        <f>_xlfn.IFNA(INDEX(Data!$B:$B,MATCH(Table1[[#This Row],[Desa/Kelurahan]],Data!$C:$C,0)),"")</f>
        <v>BENTIAN BESAR</v>
      </c>
      <c r="C1131" s="1" t="s">
        <v>138</v>
      </c>
      <c r="F1131" s="2"/>
      <c r="G1131" s="2"/>
      <c r="H1131" s="2"/>
      <c r="J1131" s="51"/>
      <c r="K1131" s="36" t="str">
        <f>IF(Table1[[#This Row],[Tanggal]]="","",YEAR(Table1[[#This Row],[Tanggal]]))</f>
        <v/>
      </c>
      <c r="L1131" s="36" t="str">
        <f>IF(Table1[[#This Row],[Tanggal]]="","",YEAR(Table1[[#This Row],[Tanggal]]))</f>
        <v/>
      </c>
      <c r="M1131" s="37" t="str">
        <f>_xlfn.IFNA(INDEX(Data!$D:$D,MATCH(Table1[[#This Row],[Entry Type]],Data!$E:$E,0)),"")</f>
        <v/>
      </c>
      <c r="N1131" s="50" t="str">
        <f>IF(Table1[[#This Row],[Tanggal]]="","","Jaringan")</f>
        <v/>
      </c>
      <c r="O1131" s="1"/>
    </row>
    <row r="1132" spans="2:15" x14ac:dyDescent="0.25">
      <c r="B1132" s="4" t="str">
        <f>_xlfn.IFNA(INDEX(Data!$B:$B,MATCH(Table1[[#This Row],[Desa/Kelurahan]],Data!$C:$C,0)),"")</f>
        <v>BENTIAN BESAR</v>
      </c>
      <c r="C1132" s="1" t="s">
        <v>131</v>
      </c>
      <c r="F1132" s="2"/>
      <c r="G1132" s="2"/>
      <c r="H1132" s="2"/>
      <c r="J1132" s="51"/>
      <c r="K1132" s="36" t="str">
        <f>IF(Table1[[#This Row],[Tanggal]]="","",YEAR(Table1[[#This Row],[Tanggal]]))</f>
        <v/>
      </c>
      <c r="L1132" s="36" t="str">
        <f>IF(Table1[[#This Row],[Tanggal]]="","",YEAR(Table1[[#This Row],[Tanggal]]))</f>
        <v/>
      </c>
      <c r="M1132" s="37" t="str">
        <f>_xlfn.IFNA(INDEX(Data!$D:$D,MATCH(Table1[[#This Row],[Entry Type]],Data!$E:$E,0)),"")</f>
        <v/>
      </c>
      <c r="N1132" s="50" t="str">
        <f>IF(Table1[[#This Row],[Tanggal]]="","","Jaringan")</f>
        <v/>
      </c>
      <c r="O1132" s="1"/>
    </row>
    <row r="1133" spans="2:15" x14ac:dyDescent="0.25">
      <c r="B1133" s="4" t="str">
        <f>_xlfn.IFNA(INDEX(Data!$B:$B,MATCH(Table1[[#This Row],[Desa/Kelurahan]],Data!$C:$C,0)),"")</f>
        <v>BENTIAN BESAR</v>
      </c>
      <c r="C1133" s="1" t="s">
        <v>132</v>
      </c>
      <c r="F1133" s="2"/>
      <c r="G1133" s="2"/>
      <c r="H1133" s="2"/>
      <c r="J1133" s="51"/>
      <c r="K1133" s="36" t="str">
        <f>IF(Table1[[#This Row],[Tanggal]]="","",YEAR(Table1[[#This Row],[Tanggal]]))</f>
        <v/>
      </c>
      <c r="L1133" s="36" t="str">
        <f>IF(Table1[[#This Row],[Tanggal]]="","",YEAR(Table1[[#This Row],[Tanggal]]))</f>
        <v/>
      </c>
      <c r="M1133" s="37" t="str">
        <f>_xlfn.IFNA(INDEX(Data!$D:$D,MATCH(Table1[[#This Row],[Entry Type]],Data!$E:$E,0)),"")</f>
        <v/>
      </c>
      <c r="N1133" s="50" t="str">
        <f>IF(Table1[[#This Row],[Tanggal]]="","","Jaringan")</f>
        <v/>
      </c>
      <c r="O1133" s="1"/>
    </row>
    <row r="1134" spans="2:15" x14ac:dyDescent="0.25">
      <c r="B1134" s="4" t="str">
        <f>_xlfn.IFNA(INDEX(Data!$B:$B,MATCH(Table1[[#This Row],[Desa/Kelurahan]],Data!$C:$C,0)),"")</f>
        <v>BENTIAN BESAR</v>
      </c>
      <c r="C1134" s="1" t="s">
        <v>130</v>
      </c>
      <c r="F1134" s="2"/>
      <c r="G1134" s="2"/>
      <c r="H1134" s="2"/>
      <c r="J1134" s="51"/>
      <c r="K1134" s="36" t="str">
        <f>IF(Table1[[#This Row],[Tanggal]]="","",YEAR(Table1[[#This Row],[Tanggal]]))</f>
        <v/>
      </c>
      <c r="L1134" s="36" t="str">
        <f>IF(Table1[[#This Row],[Tanggal]]="","",YEAR(Table1[[#This Row],[Tanggal]]))</f>
        <v/>
      </c>
      <c r="M1134" s="37" t="str">
        <f>_xlfn.IFNA(INDEX(Data!$D:$D,MATCH(Table1[[#This Row],[Entry Type]],Data!$E:$E,0)),"")</f>
        <v/>
      </c>
      <c r="N1134" s="50" t="str">
        <f>IF(Table1[[#This Row],[Tanggal]]="","","Jaringan")</f>
        <v/>
      </c>
      <c r="O1134" s="1"/>
    </row>
    <row r="1135" spans="2:15" x14ac:dyDescent="0.25">
      <c r="B1135" s="4" t="str">
        <f>_xlfn.IFNA(INDEX(Data!$B:$B,MATCH(Table1[[#This Row],[Desa/Kelurahan]],Data!$C:$C,0)),"")</f>
        <v>BENTIAN BESAR</v>
      </c>
      <c r="C1135" s="1" t="s">
        <v>136</v>
      </c>
      <c r="F1135" s="2"/>
      <c r="G1135" s="2"/>
      <c r="H1135" s="2"/>
      <c r="J1135" s="51"/>
      <c r="K1135" s="36" t="str">
        <f>IF(Table1[[#This Row],[Tanggal]]="","",YEAR(Table1[[#This Row],[Tanggal]]))</f>
        <v/>
      </c>
      <c r="L1135" s="36" t="str">
        <f>IF(Table1[[#This Row],[Tanggal]]="","",YEAR(Table1[[#This Row],[Tanggal]]))</f>
        <v/>
      </c>
      <c r="M1135" s="37" t="str">
        <f>_xlfn.IFNA(INDEX(Data!$D:$D,MATCH(Table1[[#This Row],[Entry Type]],Data!$E:$E,0)),"")</f>
        <v/>
      </c>
      <c r="N1135" s="50" t="str">
        <f>IF(Table1[[#This Row],[Tanggal]]="","","Jaringan")</f>
        <v/>
      </c>
      <c r="O1135" s="1"/>
    </row>
    <row r="1136" spans="2:15" x14ac:dyDescent="0.25">
      <c r="B1136" s="4" t="str">
        <f>_xlfn.IFNA(INDEX(Data!$B:$B,MATCH(Table1[[#This Row],[Desa/Kelurahan]],Data!$C:$C,0)),"")</f>
        <v>BENTIAN BESAR</v>
      </c>
      <c r="C1136" s="1" t="s">
        <v>134</v>
      </c>
      <c r="F1136" s="2"/>
      <c r="G1136" s="2"/>
      <c r="H1136" s="2"/>
      <c r="J1136" s="51"/>
      <c r="K1136" s="36" t="str">
        <f>IF(Table1[[#This Row],[Tanggal]]="","",YEAR(Table1[[#This Row],[Tanggal]]))</f>
        <v/>
      </c>
      <c r="L1136" s="36" t="str">
        <f>IF(Table1[[#This Row],[Tanggal]]="","",YEAR(Table1[[#This Row],[Tanggal]]))</f>
        <v/>
      </c>
      <c r="M1136" s="37" t="str">
        <f>_xlfn.IFNA(INDEX(Data!$D:$D,MATCH(Table1[[#This Row],[Entry Type]],Data!$E:$E,0)),"")</f>
        <v/>
      </c>
      <c r="N1136" s="50" t="str">
        <f>IF(Table1[[#This Row],[Tanggal]]="","","Jaringan")</f>
        <v/>
      </c>
      <c r="O1136" s="1"/>
    </row>
    <row r="1137" spans="2:15" x14ac:dyDescent="0.25">
      <c r="B1137" s="4" t="str">
        <f>_xlfn.IFNA(INDEX(Data!$B:$B,MATCH(Table1[[#This Row],[Desa/Kelurahan]],Data!$C:$C,0)),"")</f>
        <v>BENTIAN BESAR</v>
      </c>
      <c r="C1137" s="1" t="s">
        <v>135</v>
      </c>
      <c r="F1137" s="2"/>
      <c r="G1137" s="2"/>
      <c r="H1137" s="2"/>
      <c r="J1137" s="51"/>
      <c r="K1137" s="36" t="str">
        <f>IF(Table1[[#This Row],[Tanggal]]="","",YEAR(Table1[[#This Row],[Tanggal]]))</f>
        <v/>
      </c>
      <c r="L1137" s="36" t="str">
        <f>IF(Table1[[#This Row],[Tanggal]]="","",YEAR(Table1[[#This Row],[Tanggal]]))</f>
        <v/>
      </c>
      <c r="M1137" s="37" t="str">
        <f>_xlfn.IFNA(INDEX(Data!$D:$D,MATCH(Table1[[#This Row],[Entry Type]],Data!$E:$E,0)),"")</f>
        <v/>
      </c>
      <c r="N1137" s="50" t="str">
        <f>IF(Table1[[#This Row],[Tanggal]]="","","Jaringan")</f>
        <v/>
      </c>
      <c r="O1137" s="1"/>
    </row>
    <row r="1138" spans="2:15" x14ac:dyDescent="0.25">
      <c r="B1138" s="4" t="str">
        <f>_xlfn.IFNA(INDEX(Data!$B:$B,MATCH(Table1[[#This Row],[Desa/Kelurahan]],Data!$C:$C,0)),"")</f>
        <v>BENTIAN BESAR</v>
      </c>
      <c r="C1138" s="1" t="s">
        <v>133</v>
      </c>
      <c r="F1138" s="2"/>
      <c r="G1138" s="2"/>
      <c r="H1138" s="2"/>
      <c r="J1138" s="51"/>
      <c r="K1138" s="36" t="str">
        <f>IF(Table1[[#This Row],[Tanggal]]="","",YEAR(Table1[[#This Row],[Tanggal]]))</f>
        <v/>
      </c>
      <c r="L1138" s="36" t="str">
        <f>IF(Table1[[#This Row],[Tanggal]]="","",YEAR(Table1[[#This Row],[Tanggal]]))</f>
        <v/>
      </c>
      <c r="M1138" s="37" t="str">
        <f>_xlfn.IFNA(INDEX(Data!$D:$D,MATCH(Table1[[#This Row],[Entry Type]],Data!$E:$E,0)),"")</f>
        <v/>
      </c>
      <c r="N1138" s="50" t="str">
        <f>IF(Table1[[#This Row],[Tanggal]]="","","Jaringan")</f>
        <v/>
      </c>
      <c r="O1138" s="1"/>
    </row>
    <row r="1139" spans="2:15" x14ac:dyDescent="0.25">
      <c r="B1139" s="4" t="str">
        <f>_xlfn.IFNA(INDEX(Data!$B:$B,MATCH(Table1[[#This Row],[Desa/Kelurahan]],Data!$C:$C,0)),"")</f>
        <v>JEMPANG</v>
      </c>
      <c r="C1139" s="1" t="s">
        <v>173</v>
      </c>
      <c r="F1139" s="2"/>
      <c r="G1139" s="2"/>
      <c r="H1139" s="2"/>
      <c r="J1139" s="51"/>
      <c r="K1139" s="36" t="str">
        <f>IF(Table1[[#This Row],[Tanggal]]="","",YEAR(Table1[[#This Row],[Tanggal]]))</f>
        <v/>
      </c>
      <c r="L1139" s="36" t="str">
        <f>IF(Table1[[#This Row],[Tanggal]]="","",YEAR(Table1[[#This Row],[Tanggal]]))</f>
        <v/>
      </c>
      <c r="M1139" s="37" t="str">
        <f>_xlfn.IFNA(INDEX(Data!$D:$D,MATCH(Table1[[#This Row],[Entry Type]],Data!$E:$E,0)),"")</f>
        <v/>
      </c>
      <c r="N1139" s="50" t="str">
        <f>IF(Table1[[#This Row],[Tanggal]]="","","Jaringan")</f>
        <v/>
      </c>
      <c r="O1139" s="1"/>
    </row>
    <row r="1140" spans="2:15" x14ac:dyDescent="0.25">
      <c r="B1140" s="4" t="str">
        <f>_xlfn.IFNA(INDEX(Data!$B:$B,MATCH(Table1[[#This Row],[Desa/Kelurahan]],Data!$C:$C,0)),"")</f>
        <v>JEMPANG</v>
      </c>
      <c r="C1140" s="1" t="s">
        <v>183</v>
      </c>
      <c r="F1140" s="2"/>
      <c r="G1140" s="2"/>
      <c r="H1140" s="2"/>
      <c r="J1140" s="51"/>
      <c r="K1140" s="36" t="str">
        <f>IF(Table1[[#This Row],[Tanggal]]="","",YEAR(Table1[[#This Row],[Tanggal]]))</f>
        <v/>
      </c>
      <c r="L1140" s="36" t="str">
        <f>IF(Table1[[#This Row],[Tanggal]]="","",YEAR(Table1[[#This Row],[Tanggal]]))</f>
        <v/>
      </c>
      <c r="M1140" s="37" t="str">
        <f>_xlfn.IFNA(INDEX(Data!$D:$D,MATCH(Table1[[#This Row],[Entry Type]],Data!$E:$E,0)),"")</f>
        <v/>
      </c>
      <c r="N1140" s="50" t="str">
        <f>IF(Table1[[#This Row],[Tanggal]]="","","Jaringan")</f>
        <v/>
      </c>
      <c r="O1140" s="1"/>
    </row>
    <row r="1141" spans="2:15" x14ac:dyDescent="0.25">
      <c r="B1141" s="4" t="str">
        <f>_xlfn.IFNA(INDEX(Data!$B:$B,MATCH(Table1[[#This Row],[Desa/Kelurahan]],Data!$C:$C,0)),"")</f>
        <v>JEMPANG</v>
      </c>
      <c r="C1141" s="1" t="s">
        <v>180</v>
      </c>
      <c r="F1141" s="2"/>
      <c r="G1141" s="2"/>
      <c r="H1141" s="2"/>
      <c r="J1141" s="51"/>
      <c r="K1141" s="36" t="str">
        <f>IF(Table1[[#This Row],[Tanggal]]="","",YEAR(Table1[[#This Row],[Tanggal]]))</f>
        <v/>
      </c>
      <c r="L1141" s="36" t="str">
        <f>IF(Table1[[#This Row],[Tanggal]]="","",YEAR(Table1[[#This Row],[Tanggal]]))</f>
        <v/>
      </c>
      <c r="M1141" s="37" t="str">
        <f>_xlfn.IFNA(INDEX(Data!$D:$D,MATCH(Table1[[#This Row],[Entry Type]],Data!$E:$E,0)),"")</f>
        <v/>
      </c>
      <c r="N1141" s="50" t="str">
        <f>IF(Table1[[#This Row],[Tanggal]]="","","Jaringan")</f>
        <v/>
      </c>
      <c r="O1141" s="1"/>
    </row>
    <row r="1142" spans="2:15" x14ac:dyDescent="0.25">
      <c r="B1142" s="4" t="str">
        <f>_xlfn.IFNA(INDEX(Data!$B:$B,MATCH(Table1[[#This Row],[Desa/Kelurahan]],Data!$C:$C,0)),"")</f>
        <v>JEMPANG</v>
      </c>
      <c r="C1142" s="1" t="s">
        <v>178</v>
      </c>
      <c r="F1142" s="2"/>
      <c r="G1142" s="2"/>
      <c r="H1142" s="2"/>
      <c r="J1142" s="51"/>
      <c r="K1142" s="36" t="str">
        <f>IF(Table1[[#This Row],[Tanggal]]="","",YEAR(Table1[[#This Row],[Tanggal]]))</f>
        <v/>
      </c>
      <c r="L1142" s="36" t="str">
        <f>IF(Table1[[#This Row],[Tanggal]]="","",YEAR(Table1[[#This Row],[Tanggal]]))</f>
        <v/>
      </c>
      <c r="M1142" s="37" t="str">
        <f>_xlfn.IFNA(INDEX(Data!$D:$D,MATCH(Table1[[#This Row],[Entry Type]],Data!$E:$E,0)),"")</f>
        <v/>
      </c>
      <c r="N1142" s="50" t="str">
        <f>IF(Table1[[#This Row],[Tanggal]]="","","Jaringan")</f>
        <v/>
      </c>
      <c r="O1142" s="1"/>
    </row>
    <row r="1143" spans="2:15" x14ac:dyDescent="0.25">
      <c r="B1143" s="4" t="str">
        <f>_xlfn.IFNA(INDEX(Data!$B:$B,MATCH(Table1[[#This Row],[Desa/Kelurahan]],Data!$C:$C,0)),"")</f>
        <v>JEMPANG</v>
      </c>
      <c r="C1143" s="1" t="s">
        <v>177</v>
      </c>
      <c r="F1143" s="2"/>
      <c r="G1143" s="2"/>
      <c r="H1143" s="2"/>
      <c r="J1143" s="51"/>
      <c r="K1143" s="36" t="str">
        <f>IF(Table1[[#This Row],[Tanggal]]="","",YEAR(Table1[[#This Row],[Tanggal]]))</f>
        <v/>
      </c>
      <c r="L1143" s="36" t="str">
        <f>IF(Table1[[#This Row],[Tanggal]]="","",YEAR(Table1[[#This Row],[Tanggal]]))</f>
        <v/>
      </c>
      <c r="M1143" s="37" t="str">
        <f>_xlfn.IFNA(INDEX(Data!$D:$D,MATCH(Table1[[#This Row],[Entry Type]],Data!$E:$E,0)),"")</f>
        <v/>
      </c>
      <c r="N1143" s="50" t="str">
        <f>IF(Table1[[#This Row],[Tanggal]]="","","Jaringan")</f>
        <v/>
      </c>
      <c r="O1143" s="1"/>
    </row>
    <row r="1144" spans="2:15" x14ac:dyDescent="0.25">
      <c r="B1144" s="4" t="str">
        <f>_xlfn.IFNA(INDEX(Data!$B:$B,MATCH(Table1[[#This Row],[Desa/Kelurahan]],Data!$C:$C,0)),"")</f>
        <v>JEMPANG</v>
      </c>
      <c r="C1144" s="1" t="s">
        <v>174</v>
      </c>
      <c r="F1144" s="2"/>
      <c r="G1144" s="2"/>
      <c r="H1144" s="2"/>
      <c r="J1144" s="51"/>
      <c r="K1144" s="36" t="str">
        <f>IF(Table1[[#This Row],[Tanggal]]="","",YEAR(Table1[[#This Row],[Tanggal]]))</f>
        <v/>
      </c>
      <c r="L1144" s="36" t="str">
        <f>IF(Table1[[#This Row],[Tanggal]]="","",YEAR(Table1[[#This Row],[Tanggal]]))</f>
        <v/>
      </c>
      <c r="M1144" s="37" t="str">
        <f>_xlfn.IFNA(INDEX(Data!$D:$D,MATCH(Table1[[#This Row],[Entry Type]],Data!$E:$E,0)),"")</f>
        <v/>
      </c>
      <c r="N1144" s="50" t="str">
        <f>IF(Table1[[#This Row],[Tanggal]]="","","Jaringan")</f>
        <v/>
      </c>
      <c r="O1144" s="1"/>
    </row>
    <row r="1145" spans="2:15" x14ac:dyDescent="0.25">
      <c r="B1145" s="4" t="str">
        <f>_xlfn.IFNA(INDEX(Data!$B:$B,MATCH(Table1[[#This Row],[Desa/Kelurahan]],Data!$C:$C,0)),"")</f>
        <v>JEMPANG</v>
      </c>
      <c r="C1145" s="1" t="s">
        <v>172</v>
      </c>
      <c r="F1145" s="2"/>
      <c r="G1145" s="2"/>
      <c r="H1145" s="2"/>
      <c r="J1145" s="51"/>
      <c r="K1145" s="36" t="str">
        <f>IF(Table1[[#This Row],[Tanggal]]="","",YEAR(Table1[[#This Row],[Tanggal]]))</f>
        <v/>
      </c>
      <c r="L1145" s="36" t="str">
        <f>IF(Table1[[#This Row],[Tanggal]]="","",YEAR(Table1[[#This Row],[Tanggal]]))</f>
        <v/>
      </c>
      <c r="M1145" s="37" t="str">
        <f>_xlfn.IFNA(INDEX(Data!$D:$D,MATCH(Table1[[#This Row],[Entry Type]],Data!$E:$E,0)),"")</f>
        <v/>
      </c>
      <c r="N1145" s="50" t="str">
        <f>IF(Table1[[#This Row],[Tanggal]]="","","Jaringan")</f>
        <v/>
      </c>
      <c r="O1145" s="1"/>
    </row>
    <row r="1146" spans="2:15" x14ac:dyDescent="0.25">
      <c r="B1146" s="4" t="str">
        <f>_xlfn.IFNA(INDEX(Data!$B:$B,MATCH(Table1[[#This Row],[Desa/Kelurahan]],Data!$C:$C,0)),"")</f>
        <v>JEMPANG</v>
      </c>
      <c r="C1146" s="1" t="s">
        <v>179</v>
      </c>
      <c r="F1146" s="2"/>
      <c r="G1146" s="2"/>
      <c r="H1146" s="2"/>
      <c r="J1146" s="51"/>
      <c r="K1146" s="36" t="str">
        <f>IF(Table1[[#This Row],[Tanggal]]="","",YEAR(Table1[[#This Row],[Tanggal]]))</f>
        <v/>
      </c>
      <c r="L1146" s="36" t="str">
        <f>IF(Table1[[#This Row],[Tanggal]]="","",YEAR(Table1[[#This Row],[Tanggal]]))</f>
        <v/>
      </c>
      <c r="M1146" s="37" t="str">
        <f>_xlfn.IFNA(INDEX(Data!$D:$D,MATCH(Table1[[#This Row],[Entry Type]],Data!$E:$E,0)),"")</f>
        <v/>
      </c>
      <c r="N1146" s="50" t="str">
        <f>IF(Table1[[#This Row],[Tanggal]]="","","Jaringan")</f>
        <v/>
      </c>
      <c r="O1146" s="1"/>
    </row>
    <row r="1147" spans="2:15" x14ac:dyDescent="0.25">
      <c r="B1147" s="4" t="str">
        <f>_xlfn.IFNA(INDEX(Data!$B:$B,MATCH(Table1[[#This Row],[Desa/Kelurahan]],Data!$C:$C,0)),"")</f>
        <v>JEMPANG</v>
      </c>
      <c r="C1147" s="1" t="s">
        <v>181</v>
      </c>
      <c r="F1147" s="2"/>
      <c r="G1147" s="2"/>
      <c r="H1147" s="2"/>
      <c r="J1147" s="51"/>
      <c r="K1147" s="36" t="str">
        <f>IF(Table1[[#This Row],[Tanggal]]="","",YEAR(Table1[[#This Row],[Tanggal]]))</f>
        <v/>
      </c>
      <c r="L1147" s="36" t="str">
        <f>IF(Table1[[#This Row],[Tanggal]]="","",YEAR(Table1[[#This Row],[Tanggal]]))</f>
        <v/>
      </c>
      <c r="M1147" s="37" t="str">
        <f>_xlfn.IFNA(INDEX(Data!$D:$D,MATCH(Table1[[#This Row],[Entry Type]],Data!$E:$E,0)),"")</f>
        <v/>
      </c>
      <c r="N1147" s="50" t="str">
        <f>IF(Table1[[#This Row],[Tanggal]]="","","Jaringan")</f>
        <v/>
      </c>
      <c r="O1147" s="1"/>
    </row>
    <row r="1148" spans="2:15" x14ac:dyDescent="0.25">
      <c r="B1148" s="4" t="str">
        <f>_xlfn.IFNA(INDEX(Data!$B:$B,MATCH(Table1[[#This Row],[Desa/Kelurahan]],Data!$C:$C,0)),"")</f>
        <v>JEMPANG</v>
      </c>
      <c r="C1148" s="1" t="s">
        <v>176</v>
      </c>
      <c r="F1148" s="2"/>
      <c r="G1148" s="2"/>
      <c r="H1148" s="2"/>
      <c r="J1148" s="51"/>
      <c r="K1148" s="36" t="str">
        <f>IF(Table1[[#This Row],[Tanggal]]="","",YEAR(Table1[[#This Row],[Tanggal]]))</f>
        <v/>
      </c>
      <c r="L1148" s="36" t="str">
        <f>IF(Table1[[#This Row],[Tanggal]]="","",YEAR(Table1[[#This Row],[Tanggal]]))</f>
        <v/>
      </c>
      <c r="M1148" s="37" t="str">
        <f>_xlfn.IFNA(INDEX(Data!$D:$D,MATCH(Table1[[#This Row],[Entry Type]],Data!$E:$E,0)),"")</f>
        <v/>
      </c>
      <c r="N1148" s="50" t="str">
        <f>IF(Table1[[#This Row],[Tanggal]]="","","Jaringan")</f>
        <v/>
      </c>
      <c r="O1148" s="1"/>
    </row>
    <row r="1149" spans="2:15" x14ac:dyDescent="0.25">
      <c r="B1149" s="4" t="str">
        <f>_xlfn.IFNA(INDEX(Data!$B:$B,MATCH(Table1[[#This Row],[Desa/Kelurahan]],Data!$C:$C,0)),"")</f>
        <v>JEMPANG</v>
      </c>
      <c r="C1149" s="1" t="s">
        <v>175</v>
      </c>
      <c r="F1149" s="2"/>
      <c r="G1149" s="2"/>
      <c r="H1149" s="2"/>
      <c r="J1149" s="51"/>
      <c r="K1149" s="36" t="str">
        <f>IF(Table1[[#This Row],[Tanggal]]="","",YEAR(Table1[[#This Row],[Tanggal]]))</f>
        <v/>
      </c>
      <c r="L1149" s="36" t="str">
        <f>IF(Table1[[#This Row],[Tanggal]]="","",YEAR(Table1[[#This Row],[Tanggal]]))</f>
        <v/>
      </c>
      <c r="M1149" s="37" t="str">
        <f>_xlfn.IFNA(INDEX(Data!$D:$D,MATCH(Table1[[#This Row],[Entry Type]],Data!$E:$E,0)),"")</f>
        <v/>
      </c>
      <c r="N1149" s="50" t="str">
        <f>IF(Table1[[#This Row],[Tanggal]]="","","Jaringan")</f>
        <v/>
      </c>
      <c r="O1149" s="1"/>
    </row>
    <row r="1150" spans="2:15" x14ac:dyDescent="0.25">
      <c r="B1150" s="4" t="str">
        <f>_xlfn.IFNA(INDEX(Data!$B:$B,MATCH(Table1[[#This Row],[Desa/Kelurahan]],Data!$C:$C,0)),"")</f>
        <v>JEMPANG</v>
      </c>
      <c r="C1150" s="1" t="s">
        <v>182</v>
      </c>
      <c r="F1150" s="2"/>
      <c r="G1150" s="2"/>
      <c r="H1150" s="2"/>
      <c r="J1150" s="51"/>
      <c r="K1150" s="36" t="str">
        <f>IF(Table1[[#This Row],[Tanggal]]="","",YEAR(Table1[[#This Row],[Tanggal]]))</f>
        <v/>
      </c>
      <c r="L1150" s="36" t="str">
        <f>IF(Table1[[#This Row],[Tanggal]]="","",YEAR(Table1[[#This Row],[Tanggal]]))</f>
        <v/>
      </c>
      <c r="M1150" s="37" t="str">
        <f>_xlfn.IFNA(INDEX(Data!$D:$D,MATCH(Table1[[#This Row],[Entry Type]],Data!$E:$E,0)),"")</f>
        <v/>
      </c>
      <c r="N1150" s="50" t="str">
        <f>IF(Table1[[#This Row],[Tanggal]]="","","Jaringan")</f>
        <v/>
      </c>
      <c r="O1150" s="1"/>
    </row>
    <row r="1151" spans="2:15" x14ac:dyDescent="0.25">
      <c r="B1151" s="4" t="str">
        <f>_xlfn.IFNA(INDEX(Data!$B:$B,MATCH(Table1[[#This Row],[Desa/Kelurahan]],Data!$C:$C,0)),"")</f>
        <v>BONGAN</v>
      </c>
      <c r="C1151" s="1" t="s">
        <v>145</v>
      </c>
      <c r="F1151" s="2"/>
      <c r="G1151" s="2"/>
      <c r="H1151" s="2"/>
      <c r="J1151" s="51"/>
      <c r="K1151" s="36" t="str">
        <f>IF(Table1[[#This Row],[Tanggal]]="","",YEAR(Table1[[#This Row],[Tanggal]]))</f>
        <v/>
      </c>
      <c r="L1151" s="36" t="str">
        <f>IF(Table1[[#This Row],[Tanggal]]="","",YEAR(Table1[[#This Row],[Tanggal]]))</f>
        <v/>
      </c>
      <c r="M1151" s="37" t="str">
        <f>_xlfn.IFNA(INDEX(Data!$D:$D,MATCH(Table1[[#This Row],[Entry Type]],Data!$E:$E,0)),"")</f>
        <v/>
      </c>
      <c r="N1151" s="50" t="str">
        <f>IF(Table1[[#This Row],[Tanggal]]="","","Jaringan")</f>
        <v/>
      </c>
      <c r="O1151" s="1"/>
    </row>
    <row r="1152" spans="2:15" x14ac:dyDescent="0.25">
      <c r="B1152" s="4" t="str">
        <f>_xlfn.IFNA(INDEX(Data!$B:$B,MATCH(Table1[[#This Row],[Desa/Kelurahan]],Data!$C:$C,0)),"")</f>
        <v>BONGAN</v>
      </c>
      <c r="C1152" s="1" t="s">
        <v>149</v>
      </c>
      <c r="F1152" s="2"/>
      <c r="G1152" s="2"/>
      <c r="H1152" s="2"/>
      <c r="J1152" s="51"/>
      <c r="K1152" s="36" t="str">
        <f>IF(Table1[[#This Row],[Tanggal]]="","",YEAR(Table1[[#This Row],[Tanggal]]))</f>
        <v/>
      </c>
      <c r="L1152" s="36" t="str">
        <f>IF(Table1[[#This Row],[Tanggal]]="","",YEAR(Table1[[#This Row],[Tanggal]]))</f>
        <v/>
      </c>
      <c r="M1152" s="37" t="str">
        <f>_xlfn.IFNA(INDEX(Data!$D:$D,MATCH(Table1[[#This Row],[Entry Type]],Data!$E:$E,0)),"")</f>
        <v/>
      </c>
      <c r="N1152" s="50" t="str">
        <f>IF(Table1[[#This Row],[Tanggal]]="","","Jaringan")</f>
        <v/>
      </c>
      <c r="O1152" s="1"/>
    </row>
    <row r="1153" spans="2:15" x14ac:dyDescent="0.25">
      <c r="B1153" s="4" t="str">
        <f>_xlfn.IFNA(INDEX(Data!$B:$B,MATCH(Table1[[#This Row],[Desa/Kelurahan]],Data!$C:$C,0)),"")</f>
        <v>BONGAN</v>
      </c>
      <c r="C1153" s="1" t="s">
        <v>150</v>
      </c>
      <c r="F1153" s="2"/>
      <c r="G1153" s="2"/>
      <c r="H1153" s="2"/>
      <c r="J1153" s="51"/>
      <c r="K1153" s="36" t="str">
        <f>IF(Table1[[#This Row],[Tanggal]]="","",YEAR(Table1[[#This Row],[Tanggal]]))</f>
        <v/>
      </c>
      <c r="L1153" s="36" t="str">
        <f>IF(Table1[[#This Row],[Tanggal]]="","",YEAR(Table1[[#This Row],[Tanggal]]))</f>
        <v/>
      </c>
      <c r="M1153" s="37" t="str">
        <f>_xlfn.IFNA(INDEX(Data!$D:$D,MATCH(Table1[[#This Row],[Entry Type]],Data!$E:$E,0)),"")</f>
        <v/>
      </c>
      <c r="N1153" s="50" t="str">
        <f>IF(Table1[[#This Row],[Tanggal]]="","","Jaringan")</f>
        <v/>
      </c>
      <c r="O1153" s="1"/>
    </row>
    <row r="1154" spans="2:15" x14ac:dyDescent="0.25">
      <c r="B1154" s="4" t="str">
        <f>_xlfn.IFNA(INDEX(Data!$B:$B,MATCH(Table1[[#This Row],[Desa/Kelurahan]],Data!$C:$C,0)),"")</f>
        <v>BONGAN</v>
      </c>
      <c r="C1154" s="1" t="s">
        <v>140</v>
      </c>
      <c r="F1154" s="2"/>
      <c r="G1154" s="2"/>
      <c r="H1154" s="2"/>
      <c r="J1154" s="51"/>
      <c r="K1154" s="36" t="str">
        <f>IF(Table1[[#This Row],[Tanggal]]="","",YEAR(Table1[[#This Row],[Tanggal]]))</f>
        <v/>
      </c>
      <c r="L1154" s="36" t="str">
        <f>IF(Table1[[#This Row],[Tanggal]]="","",YEAR(Table1[[#This Row],[Tanggal]]))</f>
        <v/>
      </c>
      <c r="M1154" s="37" t="str">
        <f>_xlfn.IFNA(INDEX(Data!$D:$D,MATCH(Table1[[#This Row],[Entry Type]],Data!$E:$E,0)),"")</f>
        <v/>
      </c>
      <c r="N1154" s="50" t="str">
        <f>IF(Table1[[#This Row],[Tanggal]]="","","Jaringan")</f>
        <v/>
      </c>
      <c r="O1154" s="1"/>
    </row>
    <row r="1155" spans="2:15" x14ac:dyDescent="0.25">
      <c r="B1155" s="4" t="str">
        <f>_xlfn.IFNA(INDEX(Data!$B:$B,MATCH(Table1[[#This Row],[Desa/Kelurahan]],Data!$C:$C,0)),"")</f>
        <v>BONGAN</v>
      </c>
      <c r="C1155" s="1" t="s">
        <v>146</v>
      </c>
      <c r="F1155" s="2"/>
      <c r="G1155" s="2"/>
      <c r="H1155" s="2"/>
      <c r="J1155" s="51"/>
      <c r="K1155" s="36" t="str">
        <f>IF(Table1[[#This Row],[Tanggal]]="","",YEAR(Table1[[#This Row],[Tanggal]]))</f>
        <v/>
      </c>
      <c r="L1155" s="36" t="str">
        <f>IF(Table1[[#This Row],[Tanggal]]="","",YEAR(Table1[[#This Row],[Tanggal]]))</f>
        <v/>
      </c>
      <c r="M1155" s="37" t="str">
        <f>_xlfn.IFNA(INDEX(Data!$D:$D,MATCH(Table1[[#This Row],[Entry Type]],Data!$E:$E,0)),"")</f>
        <v/>
      </c>
      <c r="N1155" s="50" t="str">
        <f>IF(Table1[[#This Row],[Tanggal]]="","","Jaringan")</f>
        <v/>
      </c>
      <c r="O1155" s="1"/>
    </row>
    <row r="1156" spans="2:15" x14ac:dyDescent="0.25">
      <c r="B1156" s="4" t="str">
        <f>_xlfn.IFNA(INDEX(Data!$B:$B,MATCH(Table1[[#This Row],[Desa/Kelurahan]],Data!$C:$C,0)),"")</f>
        <v>BONGAN</v>
      </c>
      <c r="C1156" s="1" t="s">
        <v>141</v>
      </c>
      <c r="F1156" s="2"/>
      <c r="G1156" s="2"/>
      <c r="H1156" s="2"/>
      <c r="J1156" s="51"/>
      <c r="K1156" s="36" t="str">
        <f>IF(Table1[[#This Row],[Tanggal]]="","",YEAR(Table1[[#This Row],[Tanggal]]))</f>
        <v/>
      </c>
      <c r="L1156" s="36" t="str">
        <f>IF(Table1[[#This Row],[Tanggal]]="","",YEAR(Table1[[#This Row],[Tanggal]]))</f>
        <v/>
      </c>
      <c r="M1156" s="37" t="str">
        <f>_xlfn.IFNA(INDEX(Data!$D:$D,MATCH(Table1[[#This Row],[Entry Type]],Data!$E:$E,0)),"")</f>
        <v/>
      </c>
      <c r="N1156" s="50" t="str">
        <f>IF(Table1[[#This Row],[Tanggal]]="","","Jaringan")</f>
        <v/>
      </c>
      <c r="O1156" s="1"/>
    </row>
    <row r="1157" spans="2:15" x14ac:dyDescent="0.25">
      <c r="B1157" s="4" t="str">
        <f>_xlfn.IFNA(INDEX(Data!$B:$B,MATCH(Table1[[#This Row],[Desa/Kelurahan]],Data!$C:$C,0)),"")</f>
        <v>BONGAN</v>
      </c>
      <c r="C1157" s="1" t="s">
        <v>154</v>
      </c>
      <c r="F1157" s="2"/>
      <c r="G1157" s="2"/>
      <c r="H1157" s="2"/>
      <c r="J1157" s="51"/>
      <c r="K1157" s="36" t="str">
        <f>IF(Table1[[#This Row],[Tanggal]]="","",YEAR(Table1[[#This Row],[Tanggal]]))</f>
        <v/>
      </c>
      <c r="L1157" s="36" t="str">
        <f>IF(Table1[[#This Row],[Tanggal]]="","",YEAR(Table1[[#This Row],[Tanggal]]))</f>
        <v/>
      </c>
      <c r="M1157" s="37" t="str">
        <f>_xlfn.IFNA(INDEX(Data!$D:$D,MATCH(Table1[[#This Row],[Entry Type]],Data!$E:$E,0)),"")</f>
        <v/>
      </c>
      <c r="N1157" s="50" t="str">
        <f>IF(Table1[[#This Row],[Tanggal]]="","","Jaringan")</f>
        <v/>
      </c>
      <c r="O1157" s="1"/>
    </row>
    <row r="1158" spans="2:15" x14ac:dyDescent="0.25">
      <c r="B1158" s="4" t="str">
        <f>_xlfn.IFNA(INDEX(Data!$B:$B,MATCH(Table1[[#This Row],[Desa/Kelurahan]],Data!$C:$C,0)),"")</f>
        <v>BONGAN</v>
      </c>
      <c r="C1158" s="1" t="s">
        <v>139</v>
      </c>
      <c r="F1158" s="2"/>
      <c r="G1158" s="2"/>
      <c r="H1158" s="2"/>
      <c r="J1158" s="51"/>
      <c r="K1158" s="36" t="str">
        <f>IF(Table1[[#This Row],[Tanggal]]="","",YEAR(Table1[[#This Row],[Tanggal]]))</f>
        <v/>
      </c>
      <c r="L1158" s="36" t="str">
        <f>IF(Table1[[#This Row],[Tanggal]]="","",YEAR(Table1[[#This Row],[Tanggal]]))</f>
        <v/>
      </c>
      <c r="M1158" s="37" t="str">
        <f>_xlfn.IFNA(INDEX(Data!$D:$D,MATCH(Table1[[#This Row],[Entry Type]],Data!$E:$E,0)),"")</f>
        <v/>
      </c>
      <c r="N1158" s="50" t="str">
        <f>IF(Table1[[#This Row],[Tanggal]]="","","Jaringan")</f>
        <v/>
      </c>
      <c r="O1158" s="1"/>
    </row>
    <row r="1159" spans="2:15" x14ac:dyDescent="0.25">
      <c r="B1159" s="4" t="str">
        <f>_xlfn.IFNA(INDEX(Data!$B:$B,MATCH(Table1[[#This Row],[Desa/Kelurahan]],Data!$C:$C,0)),"")</f>
        <v>BONGAN</v>
      </c>
      <c r="C1159" s="1" t="s">
        <v>152</v>
      </c>
      <c r="F1159" s="2"/>
      <c r="G1159" s="2"/>
      <c r="H1159" s="2"/>
      <c r="J1159" s="51"/>
      <c r="K1159" s="36" t="str">
        <f>IF(Table1[[#This Row],[Tanggal]]="","",YEAR(Table1[[#This Row],[Tanggal]]))</f>
        <v/>
      </c>
      <c r="L1159" s="36" t="str">
        <f>IF(Table1[[#This Row],[Tanggal]]="","",YEAR(Table1[[#This Row],[Tanggal]]))</f>
        <v/>
      </c>
      <c r="M1159" s="37" t="str">
        <f>_xlfn.IFNA(INDEX(Data!$D:$D,MATCH(Table1[[#This Row],[Entry Type]],Data!$E:$E,0)),"")</f>
        <v/>
      </c>
      <c r="N1159" s="50" t="str">
        <f>IF(Table1[[#This Row],[Tanggal]]="","","Jaringan")</f>
        <v/>
      </c>
      <c r="O1159" s="1"/>
    </row>
    <row r="1160" spans="2:15" x14ac:dyDescent="0.25">
      <c r="B1160" s="4" t="str">
        <f>_xlfn.IFNA(INDEX(Data!$B:$B,MATCH(Table1[[#This Row],[Desa/Kelurahan]],Data!$C:$C,0)),"")</f>
        <v>BONGAN</v>
      </c>
      <c r="C1160" s="1" t="s">
        <v>143</v>
      </c>
      <c r="F1160" s="2"/>
      <c r="G1160" s="2"/>
      <c r="H1160" s="2"/>
      <c r="J1160" s="51"/>
      <c r="K1160" s="36" t="str">
        <f>IF(Table1[[#This Row],[Tanggal]]="","",YEAR(Table1[[#This Row],[Tanggal]]))</f>
        <v/>
      </c>
      <c r="L1160" s="36" t="str">
        <f>IF(Table1[[#This Row],[Tanggal]]="","",YEAR(Table1[[#This Row],[Tanggal]]))</f>
        <v/>
      </c>
      <c r="M1160" s="37" t="str">
        <f>_xlfn.IFNA(INDEX(Data!$D:$D,MATCH(Table1[[#This Row],[Entry Type]],Data!$E:$E,0)),"")</f>
        <v/>
      </c>
      <c r="N1160" s="50" t="str">
        <f>IF(Table1[[#This Row],[Tanggal]]="","","Jaringan")</f>
        <v/>
      </c>
      <c r="O1160" s="1"/>
    </row>
    <row r="1161" spans="2:15" x14ac:dyDescent="0.25">
      <c r="B1161" s="4" t="str">
        <f>_xlfn.IFNA(INDEX(Data!$B:$B,MATCH(Table1[[#This Row],[Desa/Kelurahan]],Data!$C:$C,0)),"")</f>
        <v>BONGAN</v>
      </c>
      <c r="C1161" s="1" t="s">
        <v>142</v>
      </c>
      <c r="F1161" s="2"/>
      <c r="G1161" s="2"/>
      <c r="H1161" s="2"/>
      <c r="J1161" s="51"/>
      <c r="K1161" s="36" t="str">
        <f>IF(Table1[[#This Row],[Tanggal]]="","",YEAR(Table1[[#This Row],[Tanggal]]))</f>
        <v/>
      </c>
      <c r="L1161" s="36" t="str">
        <f>IF(Table1[[#This Row],[Tanggal]]="","",YEAR(Table1[[#This Row],[Tanggal]]))</f>
        <v/>
      </c>
      <c r="M1161" s="37" t="str">
        <f>_xlfn.IFNA(INDEX(Data!$D:$D,MATCH(Table1[[#This Row],[Entry Type]],Data!$E:$E,0)),"")</f>
        <v/>
      </c>
      <c r="N1161" s="50" t="str">
        <f>IF(Table1[[#This Row],[Tanggal]]="","","Jaringan")</f>
        <v/>
      </c>
      <c r="O1161" s="1"/>
    </row>
    <row r="1162" spans="2:15" x14ac:dyDescent="0.25">
      <c r="B1162" s="4" t="str">
        <f>_xlfn.IFNA(INDEX(Data!$B:$B,MATCH(Table1[[#This Row],[Desa/Kelurahan]],Data!$C:$C,0)),"")</f>
        <v>BONGAN</v>
      </c>
      <c r="C1162" s="1" t="s">
        <v>147</v>
      </c>
      <c r="F1162" s="2"/>
      <c r="G1162" s="2"/>
      <c r="H1162" s="2"/>
      <c r="J1162" s="51"/>
      <c r="K1162" s="36" t="str">
        <f>IF(Table1[[#This Row],[Tanggal]]="","",YEAR(Table1[[#This Row],[Tanggal]]))</f>
        <v/>
      </c>
      <c r="L1162" s="36" t="str">
        <f>IF(Table1[[#This Row],[Tanggal]]="","",YEAR(Table1[[#This Row],[Tanggal]]))</f>
        <v/>
      </c>
      <c r="M1162" s="37" t="str">
        <f>_xlfn.IFNA(INDEX(Data!$D:$D,MATCH(Table1[[#This Row],[Entry Type]],Data!$E:$E,0)),"")</f>
        <v/>
      </c>
      <c r="N1162" s="50" t="str">
        <f>IF(Table1[[#This Row],[Tanggal]]="","","Jaringan")</f>
        <v/>
      </c>
      <c r="O1162" s="1"/>
    </row>
    <row r="1163" spans="2:15" x14ac:dyDescent="0.25">
      <c r="B1163" s="4" t="str">
        <f>_xlfn.IFNA(INDEX(Data!$B:$B,MATCH(Table1[[#This Row],[Desa/Kelurahan]],Data!$C:$C,0)),"")</f>
        <v>BONGAN</v>
      </c>
      <c r="C1163" s="1" t="s">
        <v>144</v>
      </c>
      <c r="F1163" s="2"/>
      <c r="G1163" s="2"/>
      <c r="H1163" s="2"/>
      <c r="J1163" s="51"/>
      <c r="K1163" s="36" t="str">
        <f>IF(Table1[[#This Row],[Tanggal]]="","",YEAR(Table1[[#This Row],[Tanggal]]))</f>
        <v/>
      </c>
      <c r="L1163" s="36" t="str">
        <f>IF(Table1[[#This Row],[Tanggal]]="","",YEAR(Table1[[#This Row],[Tanggal]]))</f>
        <v/>
      </c>
      <c r="M1163" s="37" t="str">
        <f>_xlfn.IFNA(INDEX(Data!$D:$D,MATCH(Table1[[#This Row],[Entry Type]],Data!$E:$E,0)),"")</f>
        <v/>
      </c>
      <c r="N1163" s="50" t="str">
        <f>IF(Table1[[#This Row],[Tanggal]]="","","Jaringan")</f>
        <v/>
      </c>
      <c r="O1163" s="1"/>
    </row>
    <row r="1164" spans="2:15" x14ac:dyDescent="0.25">
      <c r="B1164" s="4" t="str">
        <f>_xlfn.IFNA(INDEX(Data!$B:$B,MATCH(Table1[[#This Row],[Desa/Kelurahan]],Data!$C:$C,0)),"")</f>
        <v>BONGAN</v>
      </c>
      <c r="C1164" s="1" t="s">
        <v>153</v>
      </c>
      <c r="F1164" s="2"/>
      <c r="G1164" s="2"/>
      <c r="H1164" s="2"/>
      <c r="J1164" s="51"/>
      <c r="K1164" s="36" t="str">
        <f>IF(Table1[[#This Row],[Tanggal]]="","",YEAR(Table1[[#This Row],[Tanggal]]))</f>
        <v/>
      </c>
      <c r="L1164" s="36" t="str">
        <f>IF(Table1[[#This Row],[Tanggal]]="","",YEAR(Table1[[#This Row],[Tanggal]]))</f>
        <v/>
      </c>
      <c r="M1164" s="37" t="str">
        <f>_xlfn.IFNA(INDEX(Data!$D:$D,MATCH(Table1[[#This Row],[Entry Type]],Data!$E:$E,0)),"")</f>
        <v/>
      </c>
      <c r="N1164" s="50" t="str">
        <f>IF(Table1[[#This Row],[Tanggal]]="","","Jaringan")</f>
        <v/>
      </c>
      <c r="O1164" s="1"/>
    </row>
    <row r="1165" spans="2:15" x14ac:dyDescent="0.25">
      <c r="B1165" s="4" t="str">
        <f>_xlfn.IFNA(INDEX(Data!$B:$B,MATCH(Table1[[#This Row],[Desa/Kelurahan]],Data!$C:$C,0)),"")</f>
        <v>BONGAN</v>
      </c>
      <c r="C1165" s="1" t="s">
        <v>151</v>
      </c>
      <c r="F1165" s="2"/>
      <c r="G1165" s="2"/>
      <c r="H1165" s="2"/>
      <c r="J1165" s="51"/>
      <c r="K1165" s="36" t="str">
        <f>IF(Table1[[#This Row],[Tanggal]]="","",YEAR(Table1[[#This Row],[Tanggal]]))</f>
        <v/>
      </c>
      <c r="L1165" s="36" t="str">
        <f>IF(Table1[[#This Row],[Tanggal]]="","",YEAR(Table1[[#This Row],[Tanggal]]))</f>
        <v/>
      </c>
      <c r="M1165" s="37" t="str">
        <f>_xlfn.IFNA(INDEX(Data!$D:$D,MATCH(Table1[[#This Row],[Entry Type]],Data!$E:$E,0)),"")</f>
        <v/>
      </c>
      <c r="N1165" s="50" t="str">
        <f>IF(Table1[[#This Row],[Tanggal]]="","","Jaringan")</f>
        <v/>
      </c>
      <c r="O1165" s="1"/>
    </row>
    <row r="1166" spans="2:15" x14ac:dyDescent="0.25">
      <c r="B1166" s="4" t="str">
        <f>_xlfn.IFNA(INDEX(Data!$B:$B,MATCH(Table1[[#This Row],[Desa/Kelurahan]],Data!$C:$C,0)),"")</f>
        <v>BONGAN</v>
      </c>
      <c r="C1166" s="1" t="s">
        <v>148</v>
      </c>
      <c r="F1166" s="2"/>
      <c r="G1166" s="2"/>
      <c r="H1166" s="2"/>
      <c r="J1166" s="51"/>
      <c r="K1166" s="36" t="str">
        <f>IF(Table1[[#This Row],[Tanggal]]="","",YEAR(Table1[[#This Row],[Tanggal]]))</f>
        <v/>
      </c>
      <c r="L1166" s="36" t="str">
        <f>IF(Table1[[#This Row],[Tanggal]]="","",YEAR(Table1[[#This Row],[Tanggal]]))</f>
        <v/>
      </c>
      <c r="M1166" s="37" t="str">
        <f>_xlfn.IFNA(INDEX(Data!$D:$D,MATCH(Table1[[#This Row],[Entry Type]],Data!$E:$E,0)),"")</f>
        <v/>
      </c>
      <c r="N1166" s="50" t="str">
        <f>IF(Table1[[#This Row],[Tanggal]]="","","Jaringan")</f>
        <v/>
      </c>
      <c r="O1166" s="1"/>
    </row>
    <row r="1167" spans="2:15" x14ac:dyDescent="0.25">
      <c r="B1167" s="4" t="str">
        <f>_xlfn.IFNA(INDEX(Data!$B:$B,MATCH(Table1[[#This Row],[Desa/Kelurahan]],Data!$C:$C,0)),"")</f>
        <v/>
      </c>
      <c r="F1167" s="2"/>
      <c r="G1167" s="2"/>
      <c r="H1167" s="2"/>
      <c r="J1167" s="51"/>
      <c r="K1167" s="36" t="str">
        <f>IF(Table1[[#This Row],[Tanggal]]="","",YEAR(Table1[[#This Row],[Tanggal]]))</f>
        <v/>
      </c>
      <c r="L1167" s="36" t="str">
        <f>IF(Table1[[#This Row],[Tanggal]]="","",YEAR(Table1[[#This Row],[Tanggal]]))</f>
        <v/>
      </c>
      <c r="M1167" s="37" t="str">
        <f>_xlfn.IFNA(INDEX(Data!$D:$D,MATCH(Table1[[#This Row],[Entry Type]],Data!$E:$E,0)),"")</f>
        <v/>
      </c>
      <c r="N1167" s="50" t="str">
        <f>IF(Table1[[#This Row],[Tanggal]]="","","Jaringan")</f>
        <v/>
      </c>
      <c r="O1167" s="1"/>
    </row>
    <row r="1168" spans="2:15" x14ac:dyDescent="0.25">
      <c r="B1168" s="4" t="str">
        <f>_xlfn.IFNA(INDEX(Data!$B:$B,MATCH(Table1[[#This Row],[Desa/Kelurahan]],Data!$C:$C,0)),"")</f>
        <v/>
      </c>
      <c r="F1168" s="2"/>
      <c r="G1168" s="2"/>
      <c r="H1168" s="2"/>
      <c r="J1168" s="51"/>
      <c r="K1168" s="36" t="str">
        <f>IF(Table1[[#This Row],[Tanggal]]="","",YEAR(Table1[[#This Row],[Tanggal]]))</f>
        <v/>
      </c>
      <c r="L1168" s="36" t="str">
        <f>IF(Table1[[#This Row],[Tanggal]]="","",YEAR(Table1[[#This Row],[Tanggal]]))</f>
        <v/>
      </c>
      <c r="M1168" s="37" t="str">
        <f>_xlfn.IFNA(INDEX(Data!$D:$D,MATCH(Table1[[#This Row],[Entry Type]],Data!$E:$E,0)),"")</f>
        <v/>
      </c>
      <c r="N1168" s="50" t="str">
        <f>IF(Table1[[#This Row],[Tanggal]]="","","Jaringan")</f>
        <v/>
      </c>
      <c r="O1168" s="1"/>
    </row>
    <row r="1169" spans="2:15" x14ac:dyDescent="0.25">
      <c r="B1169" s="4" t="str">
        <f>_xlfn.IFNA(INDEX(Data!$B:$B,MATCH(Table1[[#This Row],[Desa/Kelurahan]],Data!$C:$C,0)),"")</f>
        <v/>
      </c>
      <c r="F1169" s="2"/>
      <c r="G1169" s="2"/>
      <c r="H1169" s="2"/>
      <c r="J1169" s="51"/>
      <c r="K1169" s="36" t="str">
        <f>IF(Table1[[#This Row],[Tanggal]]="","",YEAR(Table1[[#This Row],[Tanggal]]))</f>
        <v/>
      </c>
      <c r="L1169" s="36" t="str">
        <f>IF(Table1[[#This Row],[Tanggal]]="","",YEAR(Table1[[#This Row],[Tanggal]]))</f>
        <v/>
      </c>
      <c r="M1169" s="37" t="str">
        <f>_xlfn.IFNA(INDEX(Data!$D:$D,MATCH(Table1[[#This Row],[Entry Type]],Data!$E:$E,0)),"")</f>
        <v/>
      </c>
      <c r="N1169" s="50" t="str">
        <f>IF(Table1[[#This Row],[Tanggal]]="","","Jaringan")</f>
        <v/>
      </c>
      <c r="O1169" s="1"/>
    </row>
    <row r="1170" spans="2:15" x14ac:dyDescent="0.25">
      <c r="B1170" s="4" t="str">
        <f>_xlfn.IFNA(INDEX(Data!$B:$B,MATCH(Table1[[#This Row],[Desa/Kelurahan]],Data!$C:$C,0)),"")</f>
        <v/>
      </c>
      <c r="F1170" s="2"/>
      <c r="G1170" s="2"/>
      <c r="H1170" s="2"/>
      <c r="J1170" s="51"/>
      <c r="K1170" s="36" t="str">
        <f>IF(Table1[[#This Row],[Tanggal]]="","",YEAR(Table1[[#This Row],[Tanggal]]))</f>
        <v/>
      </c>
      <c r="L1170" s="36" t="str">
        <f>IF(Table1[[#This Row],[Tanggal]]="","",YEAR(Table1[[#This Row],[Tanggal]]))</f>
        <v/>
      </c>
      <c r="M1170" s="37" t="str">
        <f>_xlfn.IFNA(INDEX(Data!$D:$D,MATCH(Table1[[#This Row],[Entry Type]],Data!$E:$E,0)),"")</f>
        <v/>
      </c>
      <c r="N1170" s="50" t="str">
        <f>IF(Table1[[#This Row],[Tanggal]]="","","Jaringan")</f>
        <v/>
      </c>
      <c r="O1170" s="1"/>
    </row>
    <row r="1171" spans="2:15" x14ac:dyDescent="0.25">
      <c r="B1171" s="4" t="str">
        <f>_xlfn.IFNA(INDEX(Data!$B:$B,MATCH(Table1[[#This Row],[Desa/Kelurahan]],Data!$C:$C,0)),"")</f>
        <v/>
      </c>
      <c r="F1171" s="2"/>
      <c r="G1171" s="2"/>
      <c r="H1171" s="2"/>
      <c r="J1171" s="51"/>
      <c r="K1171" s="36" t="str">
        <f>IF(Table1[[#This Row],[Tanggal]]="","",YEAR(Table1[[#This Row],[Tanggal]]))</f>
        <v/>
      </c>
      <c r="L1171" s="36" t="str">
        <f>IF(Table1[[#This Row],[Tanggal]]="","",YEAR(Table1[[#This Row],[Tanggal]]))</f>
        <v/>
      </c>
      <c r="M1171" s="37" t="str">
        <f>_xlfn.IFNA(INDEX(Data!$D:$D,MATCH(Table1[[#This Row],[Entry Type]],Data!$E:$E,0)),"")</f>
        <v/>
      </c>
      <c r="N1171" s="50" t="str">
        <f>IF(Table1[[#This Row],[Tanggal]]="","","Jaringan")</f>
        <v/>
      </c>
      <c r="O1171" s="1"/>
    </row>
    <row r="1172" spans="2:15" x14ac:dyDescent="0.25">
      <c r="B1172" s="4" t="str">
        <f>_xlfn.IFNA(INDEX(Data!$B:$B,MATCH(Table1[[#This Row],[Desa/Kelurahan]],Data!$C:$C,0)),"")</f>
        <v/>
      </c>
      <c r="F1172" s="2"/>
      <c r="G1172" s="2"/>
      <c r="H1172" s="2"/>
      <c r="J1172" s="51"/>
      <c r="K1172" s="36" t="str">
        <f>IF(Table1[[#This Row],[Tanggal]]="","",YEAR(Table1[[#This Row],[Tanggal]]))</f>
        <v/>
      </c>
      <c r="L1172" s="36" t="str">
        <f>IF(Table1[[#This Row],[Tanggal]]="","",YEAR(Table1[[#This Row],[Tanggal]]))</f>
        <v/>
      </c>
      <c r="M1172" s="37" t="str">
        <f>_xlfn.IFNA(INDEX(Data!$D:$D,MATCH(Table1[[#This Row],[Entry Type]],Data!$E:$E,0)),"")</f>
        <v/>
      </c>
      <c r="N1172" s="50" t="str">
        <f>IF(Table1[[#This Row],[Tanggal]]="","","Jaringan")</f>
        <v/>
      </c>
      <c r="O1172" s="1"/>
    </row>
    <row r="1173" spans="2:15" x14ac:dyDescent="0.25">
      <c r="B1173" s="4" t="str">
        <f>_xlfn.IFNA(INDEX(Data!$B:$B,MATCH(Table1[[#This Row],[Desa/Kelurahan]],Data!$C:$C,0)),"")</f>
        <v/>
      </c>
      <c r="F1173" s="2"/>
      <c r="G1173" s="2"/>
      <c r="H1173" s="2"/>
      <c r="J1173" s="51"/>
      <c r="K1173" s="36" t="str">
        <f>IF(Table1[[#This Row],[Tanggal]]="","",YEAR(Table1[[#This Row],[Tanggal]]))</f>
        <v/>
      </c>
      <c r="L1173" s="36" t="str">
        <f>IF(Table1[[#This Row],[Tanggal]]="","",YEAR(Table1[[#This Row],[Tanggal]]))</f>
        <v/>
      </c>
      <c r="M1173" s="37" t="str">
        <f>_xlfn.IFNA(INDEX(Data!$D:$D,MATCH(Table1[[#This Row],[Entry Type]],Data!$E:$E,0)),"")</f>
        <v/>
      </c>
      <c r="N1173" s="50" t="str">
        <f>IF(Table1[[#This Row],[Tanggal]]="","","Jaringan")</f>
        <v/>
      </c>
      <c r="O1173" s="1"/>
    </row>
    <row r="1174" spans="2:15" x14ac:dyDescent="0.25">
      <c r="B1174" s="4" t="str">
        <f>_xlfn.IFNA(INDEX(Data!$B:$B,MATCH(Table1[[#This Row],[Desa/Kelurahan]],Data!$C:$C,0)),"")</f>
        <v/>
      </c>
      <c r="F1174" s="2"/>
      <c r="G1174" s="2"/>
      <c r="H1174" s="2"/>
      <c r="J1174" s="51"/>
      <c r="K1174" s="36" t="str">
        <f>IF(Table1[[#This Row],[Tanggal]]="","",YEAR(Table1[[#This Row],[Tanggal]]))</f>
        <v/>
      </c>
      <c r="L1174" s="36" t="str">
        <f>IF(Table1[[#This Row],[Tanggal]]="","",YEAR(Table1[[#This Row],[Tanggal]]))</f>
        <v/>
      </c>
      <c r="M1174" s="37" t="str">
        <f>_xlfn.IFNA(INDEX(Data!$D:$D,MATCH(Table1[[#This Row],[Entry Type]],Data!$E:$E,0)),"")</f>
        <v/>
      </c>
      <c r="N1174" s="50" t="str">
        <f>IF(Table1[[#This Row],[Tanggal]]="","","Jaringan")</f>
        <v/>
      </c>
      <c r="O1174" s="1"/>
    </row>
    <row r="1175" spans="2:15" x14ac:dyDescent="0.25">
      <c r="B1175" s="4" t="str">
        <f>_xlfn.IFNA(INDEX(Data!$B:$B,MATCH(Table1[[#This Row],[Desa/Kelurahan]],Data!$C:$C,0)),"")</f>
        <v/>
      </c>
      <c r="F1175" s="2"/>
      <c r="G1175" s="2"/>
      <c r="H1175" s="2"/>
      <c r="J1175" s="51"/>
      <c r="K1175" s="36" t="str">
        <f>IF(Table1[[#This Row],[Tanggal]]="","",YEAR(Table1[[#This Row],[Tanggal]]))</f>
        <v/>
      </c>
      <c r="L1175" s="36" t="str">
        <f>IF(Table1[[#This Row],[Tanggal]]="","",YEAR(Table1[[#This Row],[Tanggal]]))</f>
        <v/>
      </c>
      <c r="M1175" s="37" t="str">
        <f>_xlfn.IFNA(INDEX(Data!$D:$D,MATCH(Table1[[#This Row],[Entry Type]],Data!$E:$E,0)),"")</f>
        <v/>
      </c>
      <c r="N1175" s="50" t="str">
        <f>IF(Table1[[#This Row],[Tanggal]]="","","Jaringan")</f>
        <v/>
      </c>
      <c r="O1175" s="1"/>
    </row>
    <row r="1176" spans="2:15" x14ac:dyDescent="0.25">
      <c r="B1176" s="4" t="str">
        <f>_xlfn.IFNA(INDEX(Data!$B:$B,MATCH(Table1[[#This Row],[Desa/Kelurahan]],Data!$C:$C,0)),"")</f>
        <v/>
      </c>
      <c r="F1176" s="2"/>
      <c r="G1176" s="2"/>
      <c r="H1176" s="2"/>
      <c r="J1176" s="51"/>
      <c r="K1176" s="36" t="str">
        <f>IF(Table1[[#This Row],[Tanggal]]="","",YEAR(Table1[[#This Row],[Tanggal]]))</f>
        <v/>
      </c>
      <c r="L1176" s="36" t="str">
        <f>IF(Table1[[#This Row],[Tanggal]]="","",YEAR(Table1[[#This Row],[Tanggal]]))</f>
        <v/>
      </c>
      <c r="M1176" s="37" t="str">
        <f>_xlfn.IFNA(INDEX(Data!$D:$D,MATCH(Table1[[#This Row],[Entry Type]],Data!$E:$E,0)),"")</f>
        <v/>
      </c>
      <c r="N1176" s="50" t="str">
        <f>IF(Table1[[#This Row],[Tanggal]]="","","Jaringan")</f>
        <v/>
      </c>
      <c r="O1176" s="1"/>
    </row>
    <row r="1177" spans="2:15" x14ac:dyDescent="0.25">
      <c r="B1177" s="4" t="str">
        <f>_xlfn.IFNA(INDEX(Data!$B:$B,MATCH(Table1[[#This Row],[Desa/Kelurahan]],Data!$C:$C,0)),"")</f>
        <v/>
      </c>
      <c r="F1177" s="2"/>
      <c r="G1177" s="2"/>
      <c r="H1177" s="2"/>
      <c r="J1177" s="51"/>
      <c r="K1177" s="36" t="str">
        <f>IF(Table1[[#This Row],[Tanggal]]="","",YEAR(Table1[[#This Row],[Tanggal]]))</f>
        <v/>
      </c>
      <c r="L1177" s="36" t="str">
        <f>IF(Table1[[#This Row],[Tanggal]]="","",YEAR(Table1[[#This Row],[Tanggal]]))</f>
        <v/>
      </c>
      <c r="M1177" s="37" t="str">
        <f>_xlfn.IFNA(INDEX(Data!$D:$D,MATCH(Table1[[#This Row],[Entry Type]],Data!$E:$E,0)),"")</f>
        <v/>
      </c>
      <c r="N1177" s="50" t="str">
        <f>IF(Table1[[#This Row],[Tanggal]]="","","Jaringan")</f>
        <v/>
      </c>
      <c r="O1177" s="1"/>
    </row>
    <row r="1178" spans="2:15" x14ac:dyDescent="0.25">
      <c r="B1178" s="4" t="str">
        <f>_xlfn.IFNA(INDEX(Data!$B:$B,MATCH(Table1[[#This Row],[Desa/Kelurahan]],Data!$C:$C,0)),"")</f>
        <v/>
      </c>
      <c r="F1178" s="2"/>
      <c r="G1178" s="2"/>
      <c r="H1178" s="2"/>
      <c r="J1178" s="51"/>
      <c r="K1178" s="36" t="str">
        <f>IF(Table1[[#This Row],[Tanggal]]="","",YEAR(Table1[[#This Row],[Tanggal]]))</f>
        <v/>
      </c>
      <c r="L1178" s="36" t="str">
        <f>IF(Table1[[#This Row],[Tanggal]]="","",YEAR(Table1[[#This Row],[Tanggal]]))</f>
        <v/>
      </c>
      <c r="M1178" s="37" t="str">
        <f>_xlfn.IFNA(INDEX(Data!$D:$D,MATCH(Table1[[#This Row],[Entry Type]],Data!$E:$E,0)),"")</f>
        <v/>
      </c>
      <c r="N1178" s="50" t="str">
        <f>IF(Table1[[#This Row],[Tanggal]]="","","Jaringan")</f>
        <v/>
      </c>
      <c r="O1178" s="1"/>
    </row>
    <row r="1179" spans="2:15" x14ac:dyDescent="0.25">
      <c r="B1179" s="4" t="str">
        <f>_xlfn.IFNA(INDEX(Data!$B:$B,MATCH(Table1[[#This Row],[Desa/Kelurahan]],Data!$C:$C,0)),"")</f>
        <v/>
      </c>
      <c r="F1179" s="2"/>
      <c r="G1179" s="2"/>
      <c r="H1179" s="2"/>
      <c r="J1179" s="51"/>
      <c r="K1179" s="36" t="str">
        <f>IF(Table1[[#This Row],[Tanggal]]="","",YEAR(Table1[[#This Row],[Tanggal]]))</f>
        <v/>
      </c>
      <c r="L1179" s="36" t="str">
        <f>IF(Table1[[#This Row],[Tanggal]]="","",YEAR(Table1[[#This Row],[Tanggal]]))</f>
        <v/>
      </c>
      <c r="M1179" s="37" t="str">
        <f>_xlfn.IFNA(INDEX(Data!$D:$D,MATCH(Table1[[#This Row],[Entry Type]],Data!$E:$E,0)),"")</f>
        <v/>
      </c>
      <c r="N1179" s="50" t="str">
        <f>IF(Table1[[#This Row],[Tanggal]]="","","Jaringan")</f>
        <v/>
      </c>
      <c r="O1179" s="1"/>
    </row>
    <row r="1180" spans="2:15" x14ac:dyDescent="0.25">
      <c r="B1180" s="4" t="str">
        <f>_xlfn.IFNA(INDEX(Data!$B:$B,MATCH(Table1[[#This Row],[Desa/Kelurahan]],Data!$C:$C,0)),"")</f>
        <v/>
      </c>
      <c r="F1180" s="2"/>
      <c r="G1180" s="2"/>
      <c r="H1180" s="2"/>
      <c r="J1180" s="51"/>
      <c r="K1180" s="36" t="str">
        <f>IF(Table1[[#This Row],[Tanggal]]="","",YEAR(Table1[[#This Row],[Tanggal]]))</f>
        <v/>
      </c>
      <c r="L1180" s="36" t="str">
        <f>IF(Table1[[#This Row],[Tanggal]]="","",YEAR(Table1[[#This Row],[Tanggal]]))</f>
        <v/>
      </c>
      <c r="M1180" s="37" t="str">
        <f>_xlfn.IFNA(INDEX(Data!$D:$D,MATCH(Table1[[#This Row],[Entry Type]],Data!$E:$E,0)),"")</f>
        <v/>
      </c>
      <c r="N1180" s="50" t="str">
        <f>IF(Table1[[#This Row],[Tanggal]]="","","Jaringan")</f>
        <v/>
      </c>
      <c r="O1180" s="1"/>
    </row>
    <row r="1181" spans="2:15" x14ac:dyDescent="0.25">
      <c r="B1181" s="4" t="str">
        <f>_xlfn.IFNA(INDEX(Data!$B:$B,MATCH(Table1[[#This Row],[Desa/Kelurahan]],Data!$C:$C,0)),"")</f>
        <v/>
      </c>
      <c r="F1181" s="2"/>
      <c r="G1181" s="2"/>
      <c r="H1181" s="2"/>
      <c r="J1181" s="51"/>
      <c r="K1181" s="36" t="str">
        <f>IF(Table1[[#This Row],[Tanggal]]="","",YEAR(Table1[[#This Row],[Tanggal]]))</f>
        <v/>
      </c>
      <c r="L1181" s="36" t="str">
        <f>IF(Table1[[#This Row],[Tanggal]]="","",YEAR(Table1[[#This Row],[Tanggal]]))</f>
        <v/>
      </c>
      <c r="M1181" s="37" t="str">
        <f>_xlfn.IFNA(INDEX(Data!$D:$D,MATCH(Table1[[#This Row],[Entry Type]],Data!$E:$E,0)),"")</f>
        <v/>
      </c>
      <c r="N1181" s="50" t="str">
        <f>IF(Table1[[#This Row],[Tanggal]]="","","Jaringan")</f>
        <v/>
      </c>
      <c r="O1181" s="1"/>
    </row>
    <row r="1182" spans="2:15" x14ac:dyDescent="0.25">
      <c r="B1182" s="4" t="str">
        <f>_xlfn.IFNA(INDEX(Data!$B:$B,MATCH(Table1[[#This Row],[Desa/Kelurahan]],Data!$C:$C,0)),"")</f>
        <v/>
      </c>
      <c r="F1182" s="2"/>
      <c r="G1182" s="2"/>
      <c r="H1182" s="2"/>
      <c r="J1182" s="51"/>
      <c r="K1182" s="36" t="str">
        <f>IF(Table1[[#This Row],[Tanggal]]="","",YEAR(Table1[[#This Row],[Tanggal]]))</f>
        <v/>
      </c>
      <c r="L1182" s="36" t="str">
        <f>IF(Table1[[#This Row],[Tanggal]]="","",YEAR(Table1[[#This Row],[Tanggal]]))</f>
        <v/>
      </c>
      <c r="M1182" s="37" t="str">
        <f>_xlfn.IFNA(INDEX(Data!$D:$D,MATCH(Table1[[#This Row],[Entry Type]],Data!$E:$E,0)),"")</f>
        <v/>
      </c>
      <c r="N1182" s="50" t="str">
        <f>IF(Table1[[#This Row],[Tanggal]]="","","Jaringan")</f>
        <v/>
      </c>
      <c r="O1182" s="1"/>
    </row>
    <row r="1183" spans="2:15" x14ac:dyDescent="0.25">
      <c r="B1183" s="4" t="str">
        <f>_xlfn.IFNA(INDEX(Data!$B:$B,MATCH(Table1[[#This Row],[Desa/Kelurahan]],Data!$C:$C,0)),"")</f>
        <v/>
      </c>
      <c r="F1183" s="2"/>
      <c r="G1183" s="2"/>
      <c r="H1183" s="2"/>
      <c r="J1183" s="51"/>
      <c r="K1183" s="36" t="str">
        <f>IF(Table1[[#This Row],[Tanggal]]="","",YEAR(Table1[[#This Row],[Tanggal]]))</f>
        <v/>
      </c>
      <c r="L1183" s="36" t="str">
        <f>IF(Table1[[#This Row],[Tanggal]]="","",YEAR(Table1[[#This Row],[Tanggal]]))</f>
        <v/>
      </c>
      <c r="M1183" s="37" t="str">
        <f>_xlfn.IFNA(INDEX(Data!$D:$D,MATCH(Table1[[#This Row],[Entry Type]],Data!$E:$E,0)),"")</f>
        <v/>
      </c>
      <c r="N1183" s="50" t="str">
        <f>IF(Table1[[#This Row],[Tanggal]]="","","Jaringan")</f>
        <v/>
      </c>
      <c r="O1183" s="1"/>
    </row>
    <row r="1184" spans="2:15" x14ac:dyDescent="0.25">
      <c r="B1184" s="4" t="str">
        <f>_xlfn.IFNA(INDEX(Data!$B:$B,MATCH(Table1[[#This Row],[Desa/Kelurahan]],Data!$C:$C,0)),"")</f>
        <v/>
      </c>
      <c r="F1184" s="2"/>
      <c r="G1184" s="2"/>
      <c r="H1184" s="2"/>
      <c r="J1184" s="51"/>
      <c r="K1184" s="36" t="str">
        <f>IF(Table1[[#This Row],[Tanggal]]="","",YEAR(Table1[[#This Row],[Tanggal]]))</f>
        <v/>
      </c>
      <c r="L1184" s="36" t="str">
        <f>IF(Table1[[#This Row],[Tanggal]]="","",YEAR(Table1[[#This Row],[Tanggal]]))</f>
        <v/>
      </c>
      <c r="M1184" s="37" t="str">
        <f>_xlfn.IFNA(INDEX(Data!$D:$D,MATCH(Table1[[#This Row],[Entry Type]],Data!$E:$E,0)),"")</f>
        <v/>
      </c>
      <c r="N1184" s="50" t="str">
        <f>IF(Table1[[#This Row],[Tanggal]]="","","Jaringan")</f>
        <v/>
      </c>
      <c r="O1184" s="1"/>
    </row>
    <row r="1185" spans="2:15" x14ac:dyDescent="0.25">
      <c r="B1185" s="4" t="str">
        <f>_xlfn.IFNA(INDEX(Data!$B:$B,MATCH(Table1[[#This Row],[Desa/Kelurahan]],Data!$C:$C,0)),"")</f>
        <v/>
      </c>
      <c r="F1185" s="2"/>
      <c r="G1185" s="2"/>
      <c r="H1185" s="2"/>
      <c r="J1185" s="51"/>
      <c r="K1185" s="36" t="str">
        <f>IF(Table1[[#This Row],[Tanggal]]="","",YEAR(Table1[[#This Row],[Tanggal]]))</f>
        <v/>
      </c>
      <c r="L1185" s="36" t="str">
        <f>IF(Table1[[#This Row],[Tanggal]]="","",YEAR(Table1[[#This Row],[Tanggal]]))</f>
        <v/>
      </c>
      <c r="M1185" s="37" t="str">
        <f>_xlfn.IFNA(INDEX(Data!$D:$D,MATCH(Table1[[#This Row],[Entry Type]],Data!$E:$E,0)),"")</f>
        <v/>
      </c>
      <c r="N1185" s="50" t="str">
        <f>IF(Table1[[#This Row],[Tanggal]]="","","Jaringan")</f>
        <v/>
      </c>
      <c r="O1185" s="1"/>
    </row>
    <row r="1186" spans="2:15" x14ac:dyDescent="0.25">
      <c r="B1186" s="4" t="str">
        <f>_xlfn.IFNA(INDEX(Data!$B:$B,MATCH(Table1[[#This Row],[Desa/Kelurahan]],Data!$C:$C,0)),"")</f>
        <v/>
      </c>
      <c r="F1186" s="2"/>
      <c r="G1186" s="2"/>
      <c r="H1186" s="2"/>
      <c r="J1186" s="51"/>
      <c r="K1186" s="36" t="str">
        <f>IF(Table1[[#This Row],[Tanggal]]="","",YEAR(Table1[[#This Row],[Tanggal]]))</f>
        <v/>
      </c>
      <c r="L1186" s="36" t="str">
        <f>IF(Table1[[#This Row],[Tanggal]]="","",YEAR(Table1[[#This Row],[Tanggal]]))</f>
        <v/>
      </c>
      <c r="M1186" s="37" t="str">
        <f>_xlfn.IFNA(INDEX(Data!$D:$D,MATCH(Table1[[#This Row],[Entry Type]],Data!$E:$E,0)),"")</f>
        <v/>
      </c>
      <c r="N1186" s="50" t="str">
        <f>IF(Table1[[#This Row],[Tanggal]]="","","Jaringan")</f>
        <v/>
      </c>
      <c r="O1186" s="1"/>
    </row>
    <row r="1187" spans="2:15" x14ac:dyDescent="0.25">
      <c r="B1187" s="4" t="str">
        <f>_xlfn.IFNA(INDEX(Data!$B:$B,MATCH(Table1[[#This Row],[Desa/Kelurahan]],Data!$C:$C,0)),"")</f>
        <v/>
      </c>
      <c r="F1187" s="2"/>
      <c r="G1187" s="2"/>
      <c r="H1187" s="2"/>
      <c r="J1187" s="51"/>
      <c r="K1187" s="36" t="str">
        <f>IF(Table1[[#This Row],[Tanggal]]="","",YEAR(Table1[[#This Row],[Tanggal]]))</f>
        <v/>
      </c>
      <c r="L1187" s="36" t="str">
        <f>IF(Table1[[#This Row],[Tanggal]]="","",YEAR(Table1[[#This Row],[Tanggal]]))</f>
        <v/>
      </c>
      <c r="M1187" s="37" t="str">
        <f>_xlfn.IFNA(INDEX(Data!$D:$D,MATCH(Table1[[#This Row],[Entry Type]],Data!$E:$E,0)),"")</f>
        <v/>
      </c>
      <c r="N1187" s="50" t="str">
        <f>IF(Table1[[#This Row],[Tanggal]]="","","Jaringan")</f>
        <v/>
      </c>
      <c r="O1187" s="1"/>
    </row>
    <row r="1188" spans="2:15" x14ac:dyDescent="0.25">
      <c r="B1188" s="4" t="str">
        <f>_xlfn.IFNA(INDEX(Data!$B:$B,MATCH(Table1[[#This Row],[Desa/Kelurahan]],Data!$C:$C,0)),"")</f>
        <v/>
      </c>
      <c r="F1188" s="2"/>
      <c r="G1188" s="2"/>
      <c r="H1188" s="2"/>
      <c r="J1188" s="51"/>
      <c r="K1188" s="36" t="str">
        <f>IF(Table1[[#This Row],[Tanggal]]="","",YEAR(Table1[[#This Row],[Tanggal]]))</f>
        <v/>
      </c>
      <c r="L1188" s="36" t="str">
        <f>IF(Table1[[#This Row],[Tanggal]]="","",YEAR(Table1[[#This Row],[Tanggal]]))</f>
        <v/>
      </c>
      <c r="M1188" s="37" t="str">
        <f>_xlfn.IFNA(INDEX(Data!$D:$D,MATCH(Table1[[#This Row],[Entry Type]],Data!$E:$E,0)),"")</f>
        <v/>
      </c>
      <c r="N1188" s="50" t="str">
        <f>IF(Table1[[#This Row],[Tanggal]]="","","Jaringan")</f>
        <v/>
      </c>
      <c r="O1188" s="1"/>
    </row>
    <row r="1189" spans="2:15" x14ac:dyDescent="0.25">
      <c r="B1189" s="4" t="str">
        <f>_xlfn.IFNA(INDEX(Data!$B:$B,MATCH(Table1[[#This Row],[Desa/Kelurahan]],Data!$C:$C,0)),"")</f>
        <v/>
      </c>
      <c r="F1189" s="2"/>
      <c r="G1189" s="2"/>
      <c r="H1189" s="2"/>
      <c r="J1189" s="51"/>
      <c r="K1189" s="36" t="str">
        <f>IF(Table1[[#This Row],[Tanggal]]="","",YEAR(Table1[[#This Row],[Tanggal]]))</f>
        <v/>
      </c>
      <c r="L1189" s="36" t="str">
        <f>IF(Table1[[#This Row],[Tanggal]]="","",YEAR(Table1[[#This Row],[Tanggal]]))</f>
        <v/>
      </c>
      <c r="M1189" s="37" t="str">
        <f>_xlfn.IFNA(INDEX(Data!$D:$D,MATCH(Table1[[#This Row],[Entry Type]],Data!$E:$E,0)),"")</f>
        <v/>
      </c>
      <c r="N1189" s="50" t="str">
        <f>IF(Table1[[#This Row],[Tanggal]]="","","Jaringan")</f>
        <v/>
      </c>
      <c r="O1189" s="1"/>
    </row>
    <row r="1190" spans="2:15" x14ac:dyDescent="0.25">
      <c r="B1190" s="4" t="str">
        <f>_xlfn.IFNA(INDEX(Data!$B:$B,MATCH(Table1[[#This Row],[Desa/Kelurahan]],Data!$C:$C,0)),"")</f>
        <v/>
      </c>
      <c r="F1190" s="2"/>
      <c r="G1190" s="2"/>
      <c r="H1190" s="2"/>
      <c r="J1190" s="51"/>
      <c r="K1190" s="36" t="str">
        <f>IF(Table1[[#This Row],[Tanggal]]="","",YEAR(Table1[[#This Row],[Tanggal]]))</f>
        <v/>
      </c>
      <c r="L1190" s="36" t="str">
        <f>IF(Table1[[#This Row],[Tanggal]]="","",YEAR(Table1[[#This Row],[Tanggal]]))</f>
        <v/>
      </c>
      <c r="M1190" s="37" t="str">
        <f>_xlfn.IFNA(INDEX(Data!$D:$D,MATCH(Table1[[#This Row],[Entry Type]],Data!$E:$E,0)),"")</f>
        <v/>
      </c>
      <c r="N1190" s="50" t="str">
        <f>IF(Table1[[#This Row],[Tanggal]]="","","Jaringan")</f>
        <v/>
      </c>
      <c r="O1190" s="1"/>
    </row>
    <row r="1191" spans="2:15" x14ac:dyDescent="0.25">
      <c r="B1191" s="4" t="str">
        <f>_xlfn.IFNA(INDEX(Data!$B:$B,MATCH(Table1[[#This Row],[Desa/Kelurahan]],Data!$C:$C,0)),"")</f>
        <v/>
      </c>
      <c r="F1191" s="2"/>
      <c r="G1191" s="2"/>
      <c r="H1191" s="2"/>
      <c r="J1191" s="51"/>
      <c r="K1191" s="36" t="str">
        <f>IF(Table1[[#This Row],[Tanggal]]="","",YEAR(Table1[[#This Row],[Tanggal]]))</f>
        <v/>
      </c>
      <c r="L1191" s="36" t="str">
        <f>IF(Table1[[#This Row],[Tanggal]]="","",YEAR(Table1[[#This Row],[Tanggal]]))</f>
        <v/>
      </c>
      <c r="M1191" s="37" t="str">
        <f>_xlfn.IFNA(INDEX(Data!$D:$D,MATCH(Table1[[#This Row],[Entry Type]],Data!$E:$E,0)),"")</f>
        <v/>
      </c>
      <c r="N1191" s="50" t="str">
        <f>IF(Table1[[#This Row],[Tanggal]]="","","Jaringan")</f>
        <v/>
      </c>
      <c r="O1191" s="1"/>
    </row>
    <row r="1192" spans="2:15" x14ac:dyDescent="0.25">
      <c r="B1192" s="4" t="str">
        <f>_xlfn.IFNA(INDEX(Data!$B:$B,MATCH(Table1[[#This Row],[Desa/Kelurahan]],Data!$C:$C,0)),"")</f>
        <v/>
      </c>
      <c r="F1192" s="2"/>
      <c r="G1192" s="2"/>
      <c r="H1192" s="2"/>
      <c r="J1192" s="51"/>
      <c r="K1192" s="36" t="str">
        <f>IF(Table1[[#This Row],[Tanggal]]="","",YEAR(Table1[[#This Row],[Tanggal]]))</f>
        <v/>
      </c>
      <c r="L1192" s="36" t="str">
        <f>IF(Table1[[#This Row],[Tanggal]]="","",YEAR(Table1[[#This Row],[Tanggal]]))</f>
        <v/>
      </c>
      <c r="M1192" s="37" t="str">
        <f>_xlfn.IFNA(INDEX(Data!$D:$D,MATCH(Table1[[#This Row],[Entry Type]],Data!$E:$E,0)),"")</f>
        <v/>
      </c>
      <c r="N1192" s="50" t="str">
        <f>IF(Table1[[#This Row],[Tanggal]]="","","Jaringan")</f>
        <v/>
      </c>
      <c r="O1192" s="1"/>
    </row>
    <row r="1193" spans="2:15" x14ac:dyDescent="0.25">
      <c r="B1193" s="4" t="str">
        <f>_xlfn.IFNA(INDEX(Data!$B:$B,MATCH(Table1[[#This Row],[Desa/Kelurahan]],Data!$C:$C,0)),"")</f>
        <v/>
      </c>
      <c r="F1193" s="2"/>
      <c r="G1193" s="2"/>
      <c r="H1193" s="2"/>
      <c r="J1193" s="51"/>
      <c r="K1193" s="36" t="str">
        <f>IF(Table1[[#This Row],[Tanggal]]="","",YEAR(Table1[[#This Row],[Tanggal]]))</f>
        <v/>
      </c>
      <c r="L1193" s="36" t="str">
        <f>IF(Table1[[#This Row],[Tanggal]]="","",YEAR(Table1[[#This Row],[Tanggal]]))</f>
        <v/>
      </c>
      <c r="M1193" s="37" t="str">
        <f>_xlfn.IFNA(INDEX(Data!$D:$D,MATCH(Table1[[#This Row],[Entry Type]],Data!$E:$E,0)),"")</f>
        <v/>
      </c>
      <c r="N1193" s="50" t="str">
        <f>IF(Table1[[#This Row],[Tanggal]]="","","Jaringan")</f>
        <v/>
      </c>
      <c r="O1193" s="1"/>
    </row>
    <row r="1194" spans="2:15" x14ac:dyDescent="0.25">
      <c r="B1194" s="4" t="str">
        <f>_xlfn.IFNA(INDEX(Data!$B:$B,MATCH(Table1[[#This Row],[Desa/Kelurahan]],Data!$C:$C,0)),"")</f>
        <v/>
      </c>
      <c r="F1194" s="2"/>
      <c r="G1194" s="2"/>
      <c r="H1194" s="2"/>
      <c r="J1194" s="51"/>
      <c r="K1194" s="36" t="str">
        <f>IF(Table1[[#This Row],[Tanggal]]="","",YEAR(Table1[[#This Row],[Tanggal]]))</f>
        <v/>
      </c>
      <c r="L1194" s="36" t="str">
        <f>IF(Table1[[#This Row],[Tanggal]]="","",YEAR(Table1[[#This Row],[Tanggal]]))</f>
        <v/>
      </c>
      <c r="M1194" s="37" t="str">
        <f>_xlfn.IFNA(INDEX(Data!$D:$D,MATCH(Table1[[#This Row],[Entry Type]],Data!$E:$E,0)),"")</f>
        <v/>
      </c>
      <c r="N1194" s="50" t="str">
        <f>IF(Table1[[#This Row],[Tanggal]]="","","Jaringan")</f>
        <v/>
      </c>
      <c r="O1194" s="1"/>
    </row>
    <row r="1195" spans="2:15" x14ac:dyDescent="0.25">
      <c r="B1195" s="4" t="str">
        <f>_xlfn.IFNA(INDEX(Data!$B:$B,MATCH(Table1[[#This Row],[Desa/Kelurahan]],Data!$C:$C,0)),"")</f>
        <v/>
      </c>
      <c r="F1195" s="2"/>
      <c r="G1195" s="2"/>
      <c r="H1195" s="2"/>
      <c r="J1195" s="51"/>
      <c r="K1195" s="36" t="str">
        <f>IF(Table1[[#This Row],[Tanggal]]="","",YEAR(Table1[[#This Row],[Tanggal]]))</f>
        <v/>
      </c>
      <c r="L1195" s="36" t="str">
        <f>IF(Table1[[#This Row],[Tanggal]]="","",YEAR(Table1[[#This Row],[Tanggal]]))</f>
        <v/>
      </c>
      <c r="M1195" s="37" t="str">
        <f>_xlfn.IFNA(INDEX(Data!$D:$D,MATCH(Table1[[#This Row],[Entry Type]],Data!$E:$E,0)),"")</f>
        <v/>
      </c>
      <c r="N1195" s="50" t="str">
        <f>IF(Table1[[#This Row],[Tanggal]]="","","Jaringan")</f>
        <v/>
      </c>
      <c r="O1195" s="1"/>
    </row>
    <row r="1196" spans="2:15" x14ac:dyDescent="0.25">
      <c r="B1196" s="4" t="str">
        <f>_xlfn.IFNA(INDEX(Data!$B:$B,MATCH(Table1[[#This Row],[Desa/Kelurahan]],Data!$C:$C,0)),"")</f>
        <v/>
      </c>
      <c r="F1196" s="2"/>
      <c r="G1196" s="2"/>
      <c r="H1196" s="2"/>
      <c r="J1196" s="51"/>
      <c r="K1196" s="36" t="str">
        <f>IF(Table1[[#This Row],[Tanggal]]="","",YEAR(Table1[[#This Row],[Tanggal]]))</f>
        <v/>
      </c>
      <c r="L1196" s="36" t="str">
        <f>IF(Table1[[#This Row],[Tanggal]]="","",YEAR(Table1[[#This Row],[Tanggal]]))</f>
        <v/>
      </c>
      <c r="M1196" s="37" t="str">
        <f>_xlfn.IFNA(INDEX(Data!$D:$D,MATCH(Table1[[#This Row],[Entry Type]],Data!$E:$E,0)),"")</f>
        <v/>
      </c>
      <c r="N1196" s="50" t="str">
        <f>IF(Table1[[#This Row],[Tanggal]]="","","Jaringan")</f>
        <v/>
      </c>
      <c r="O1196" s="1"/>
    </row>
    <row r="1197" spans="2:15" x14ac:dyDescent="0.25">
      <c r="B1197" s="4" t="str">
        <f>_xlfn.IFNA(INDEX(Data!$B:$B,MATCH(Table1[[#This Row],[Desa/Kelurahan]],Data!$C:$C,0)),"")</f>
        <v/>
      </c>
      <c r="F1197" s="2"/>
      <c r="G1197" s="2"/>
      <c r="H1197" s="2"/>
      <c r="J1197" s="51"/>
      <c r="K1197" s="36" t="str">
        <f>IF(Table1[[#This Row],[Tanggal]]="","",YEAR(Table1[[#This Row],[Tanggal]]))</f>
        <v/>
      </c>
      <c r="L1197" s="36" t="str">
        <f>IF(Table1[[#This Row],[Tanggal]]="","",YEAR(Table1[[#This Row],[Tanggal]]))</f>
        <v/>
      </c>
      <c r="M1197" s="37" t="str">
        <f>_xlfn.IFNA(INDEX(Data!$D:$D,MATCH(Table1[[#This Row],[Entry Type]],Data!$E:$E,0)),"")</f>
        <v/>
      </c>
      <c r="N1197" s="50" t="str">
        <f>IF(Table1[[#This Row],[Tanggal]]="","","Jaringan")</f>
        <v/>
      </c>
      <c r="O1197" s="1"/>
    </row>
    <row r="1198" spans="2:15" x14ac:dyDescent="0.25">
      <c r="B1198" s="4" t="str">
        <f>_xlfn.IFNA(INDEX(Data!$B:$B,MATCH(Table1[[#This Row],[Desa/Kelurahan]],Data!$C:$C,0)),"")</f>
        <v/>
      </c>
      <c r="F1198" s="2"/>
      <c r="G1198" s="2"/>
      <c r="H1198" s="2"/>
      <c r="J1198" s="51"/>
      <c r="K1198" s="36" t="str">
        <f>IF(Table1[[#This Row],[Tanggal]]="","",YEAR(Table1[[#This Row],[Tanggal]]))</f>
        <v/>
      </c>
      <c r="L1198" s="36" t="str">
        <f>IF(Table1[[#This Row],[Tanggal]]="","",YEAR(Table1[[#This Row],[Tanggal]]))</f>
        <v/>
      </c>
      <c r="M1198" s="37" t="str">
        <f>_xlfn.IFNA(INDEX(Data!$D:$D,MATCH(Table1[[#This Row],[Entry Type]],Data!$E:$E,0)),"")</f>
        <v/>
      </c>
      <c r="N1198" s="50" t="str">
        <f>IF(Table1[[#This Row],[Tanggal]]="","","Jaringan")</f>
        <v/>
      </c>
      <c r="O1198" s="1"/>
    </row>
    <row r="1199" spans="2:15" x14ac:dyDescent="0.25">
      <c r="B1199" s="4" t="str">
        <f>_xlfn.IFNA(INDEX(Data!$B:$B,MATCH(Table1[[#This Row],[Desa/Kelurahan]],Data!$C:$C,0)),"")</f>
        <v/>
      </c>
      <c r="F1199" s="2"/>
      <c r="G1199" s="2"/>
      <c r="H1199" s="2"/>
      <c r="J1199" s="51"/>
      <c r="K1199" s="36" t="str">
        <f>IF(Table1[[#This Row],[Tanggal]]="","",YEAR(Table1[[#This Row],[Tanggal]]))</f>
        <v/>
      </c>
      <c r="L1199" s="36" t="str">
        <f>IF(Table1[[#This Row],[Tanggal]]="","",YEAR(Table1[[#This Row],[Tanggal]]))</f>
        <v/>
      </c>
      <c r="M1199" s="37" t="str">
        <f>_xlfn.IFNA(INDEX(Data!$D:$D,MATCH(Table1[[#This Row],[Entry Type]],Data!$E:$E,0)),"")</f>
        <v/>
      </c>
      <c r="N1199" s="50" t="str">
        <f>IF(Table1[[#This Row],[Tanggal]]="","","Jaringan")</f>
        <v/>
      </c>
      <c r="O1199" s="1"/>
    </row>
    <row r="1200" spans="2:15" x14ac:dyDescent="0.25">
      <c r="B1200" s="4" t="str">
        <f>_xlfn.IFNA(INDEX(Data!$B:$B,MATCH(Table1[[#This Row],[Desa/Kelurahan]],Data!$C:$C,0)),"")</f>
        <v/>
      </c>
      <c r="F1200" s="2"/>
      <c r="G1200" s="2"/>
      <c r="H1200" s="2"/>
      <c r="J1200" s="51"/>
      <c r="K1200" s="36" t="str">
        <f>IF(Table1[[#This Row],[Tanggal]]="","",YEAR(Table1[[#This Row],[Tanggal]]))</f>
        <v/>
      </c>
      <c r="L1200" s="36" t="str">
        <f>IF(Table1[[#This Row],[Tanggal]]="","",YEAR(Table1[[#This Row],[Tanggal]]))</f>
        <v/>
      </c>
      <c r="M1200" s="37" t="str">
        <f>_xlfn.IFNA(INDEX(Data!$D:$D,MATCH(Table1[[#This Row],[Entry Type]],Data!$E:$E,0)),"")</f>
        <v/>
      </c>
      <c r="N1200" s="50" t="str">
        <f>IF(Table1[[#This Row],[Tanggal]]="","","Jaringan")</f>
        <v/>
      </c>
      <c r="O1200" s="1"/>
    </row>
    <row r="1201" spans="2:15" x14ac:dyDescent="0.25">
      <c r="B1201" s="4" t="str">
        <f>_xlfn.IFNA(INDEX(Data!$B:$B,MATCH(Table1[[#This Row],[Desa/Kelurahan]],Data!$C:$C,0)),"")</f>
        <v/>
      </c>
      <c r="F1201" s="2"/>
      <c r="G1201" s="2"/>
      <c r="H1201" s="2"/>
      <c r="J1201" s="51"/>
      <c r="K1201" s="36" t="str">
        <f>IF(Table1[[#This Row],[Tanggal]]="","",YEAR(Table1[[#This Row],[Tanggal]]))</f>
        <v/>
      </c>
      <c r="L1201" s="36" t="str">
        <f>IF(Table1[[#This Row],[Tanggal]]="","",YEAR(Table1[[#This Row],[Tanggal]]))</f>
        <v/>
      </c>
      <c r="M1201" s="37" t="str">
        <f>_xlfn.IFNA(INDEX(Data!$D:$D,MATCH(Table1[[#This Row],[Entry Type]],Data!$E:$E,0)),"")</f>
        <v/>
      </c>
      <c r="N1201" s="50" t="str">
        <f>IF(Table1[[#This Row],[Tanggal]]="","","Jaringan")</f>
        <v/>
      </c>
      <c r="O1201" s="1"/>
    </row>
    <row r="1202" spans="2:15" x14ac:dyDescent="0.25">
      <c r="B1202" s="4" t="str">
        <f>_xlfn.IFNA(INDEX(Data!$B:$B,MATCH(Table1[[#This Row],[Desa/Kelurahan]],Data!$C:$C,0)),"")</f>
        <v/>
      </c>
      <c r="F1202" s="2"/>
      <c r="G1202" s="2"/>
      <c r="H1202" s="2"/>
      <c r="J1202" s="51"/>
      <c r="K1202" s="36" t="str">
        <f>IF(Table1[[#This Row],[Tanggal]]="","",YEAR(Table1[[#This Row],[Tanggal]]))</f>
        <v/>
      </c>
      <c r="L1202" s="36" t="str">
        <f>IF(Table1[[#This Row],[Tanggal]]="","",YEAR(Table1[[#This Row],[Tanggal]]))</f>
        <v/>
      </c>
      <c r="M1202" s="37" t="str">
        <f>_xlfn.IFNA(INDEX(Data!$D:$D,MATCH(Table1[[#This Row],[Entry Type]],Data!$E:$E,0)),"")</f>
        <v/>
      </c>
      <c r="N1202" s="50" t="str">
        <f>IF(Table1[[#This Row],[Tanggal]]="","","Jaringan")</f>
        <v/>
      </c>
      <c r="O1202" s="1"/>
    </row>
    <row r="1203" spans="2:15" x14ac:dyDescent="0.25">
      <c r="B1203" s="4" t="str">
        <f>_xlfn.IFNA(INDEX(Data!$B:$B,MATCH(Table1[[#This Row],[Desa/Kelurahan]],Data!$C:$C,0)),"")</f>
        <v/>
      </c>
      <c r="F1203" s="2"/>
      <c r="G1203" s="2"/>
      <c r="H1203" s="2"/>
      <c r="J1203" s="51"/>
      <c r="K1203" s="36" t="str">
        <f>IF(Table1[[#This Row],[Tanggal]]="","",YEAR(Table1[[#This Row],[Tanggal]]))</f>
        <v/>
      </c>
      <c r="L1203" s="36" t="str">
        <f>IF(Table1[[#This Row],[Tanggal]]="","",YEAR(Table1[[#This Row],[Tanggal]]))</f>
        <v/>
      </c>
      <c r="M1203" s="37" t="str">
        <f>_xlfn.IFNA(INDEX(Data!$D:$D,MATCH(Table1[[#This Row],[Entry Type]],Data!$E:$E,0)),"")</f>
        <v/>
      </c>
      <c r="N1203" s="50" t="str">
        <f>IF(Table1[[#This Row],[Tanggal]]="","","Jaringan")</f>
        <v/>
      </c>
      <c r="O1203" s="1"/>
    </row>
    <row r="1204" spans="2:15" x14ac:dyDescent="0.25">
      <c r="B1204" s="4" t="str">
        <f>_xlfn.IFNA(INDEX(Data!$B:$B,MATCH(Table1[[#This Row],[Desa/Kelurahan]],Data!$C:$C,0)),"")</f>
        <v/>
      </c>
      <c r="F1204" s="2"/>
      <c r="G1204" s="2"/>
      <c r="H1204" s="2"/>
      <c r="J1204" s="51"/>
      <c r="K1204" s="36" t="str">
        <f>IF(Table1[[#This Row],[Tanggal]]="","",YEAR(Table1[[#This Row],[Tanggal]]))</f>
        <v/>
      </c>
      <c r="L1204" s="36" t="str">
        <f>IF(Table1[[#This Row],[Tanggal]]="","",YEAR(Table1[[#This Row],[Tanggal]]))</f>
        <v/>
      </c>
      <c r="M1204" s="37" t="str">
        <f>_xlfn.IFNA(INDEX(Data!$D:$D,MATCH(Table1[[#This Row],[Entry Type]],Data!$E:$E,0)),"")</f>
        <v/>
      </c>
      <c r="N1204" s="50" t="str">
        <f>IF(Table1[[#This Row],[Tanggal]]="","","Jaringan")</f>
        <v/>
      </c>
      <c r="O1204" s="1"/>
    </row>
    <row r="1205" spans="2:15" x14ac:dyDescent="0.25">
      <c r="B1205" s="4" t="str">
        <f>_xlfn.IFNA(INDEX(Data!$B:$B,MATCH(Table1[[#This Row],[Desa/Kelurahan]],Data!$C:$C,0)),"")</f>
        <v/>
      </c>
      <c r="F1205" s="2"/>
      <c r="G1205" s="2"/>
      <c r="H1205" s="2"/>
      <c r="J1205" s="51"/>
      <c r="K1205" s="36" t="str">
        <f>IF(Table1[[#This Row],[Tanggal]]="","",YEAR(Table1[[#This Row],[Tanggal]]))</f>
        <v/>
      </c>
      <c r="L1205" s="36" t="str">
        <f>IF(Table1[[#This Row],[Tanggal]]="","",YEAR(Table1[[#This Row],[Tanggal]]))</f>
        <v/>
      </c>
      <c r="M1205" s="37" t="str">
        <f>_xlfn.IFNA(INDEX(Data!$D:$D,MATCH(Table1[[#This Row],[Entry Type]],Data!$E:$E,0)),"")</f>
        <v/>
      </c>
      <c r="N1205" s="50" t="str">
        <f>IF(Table1[[#This Row],[Tanggal]]="","","Jaringan")</f>
        <v/>
      </c>
      <c r="O1205" s="1"/>
    </row>
    <row r="1206" spans="2:15" x14ac:dyDescent="0.25">
      <c r="B1206" s="4" t="str">
        <f>_xlfn.IFNA(INDEX(Data!$B:$B,MATCH(Table1[[#This Row],[Desa/Kelurahan]],Data!$C:$C,0)),"")</f>
        <v/>
      </c>
      <c r="F1206" s="2"/>
      <c r="G1206" s="2"/>
      <c r="H1206" s="2"/>
      <c r="J1206" s="51"/>
      <c r="K1206" s="36" t="str">
        <f>IF(Table1[[#This Row],[Tanggal]]="","",YEAR(Table1[[#This Row],[Tanggal]]))</f>
        <v/>
      </c>
      <c r="L1206" s="36" t="str">
        <f>IF(Table1[[#This Row],[Tanggal]]="","",YEAR(Table1[[#This Row],[Tanggal]]))</f>
        <v/>
      </c>
      <c r="M1206" s="37" t="str">
        <f>_xlfn.IFNA(INDEX(Data!$D:$D,MATCH(Table1[[#This Row],[Entry Type]],Data!$E:$E,0)),"")</f>
        <v/>
      </c>
      <c r="N1206" s="50" t="str">
        <f>IF(Table1[[#This Row],[Tanggal]]="","","Jaringan")</f>
        <v/>
      </c>
      <c r="O1206" s="1"/>
    </row>
    <row r="1207" spans="2:15" x14ac:dyDescent="0.25">
      <c r="B1207" s="4" t="str">
        <f>_xlfn.IFNA(INDEX(Data!$B:$B,MATCH(Table1[[#This Row],[Desa/Kelurahan]],Data!$C:$C,0)),"")</f>
        <v/>
      </c>
      <c r="F1207" s="2"/>
      <c r="G1207" s="2"/>
      <c r="H1207" s="2"/>
      <c r="J1207" s="51"/>
      <c r="K1207" s="36" t="str">
        <f>IF(Table1[[#This Row],[Tanggal]]="","",YEAR(Table1[[#This Row],[Tanggal]]))</f>
        <v/>
      </c>
      <c r="L1207" s="36" t="str">
        <f>IF(Table1[[#This Row],[Tanggal]]="","",YEAR(Table1[[#This Row],[Tanggal]]))</f>
        <v/>
      </c>
      <c r="M1207" s="37" t="str">
        <f>_xlfn.IFNA(INDEX(Data!$D:$D,MATCH(Table1[[#This Row],[Entry Type]],Data!$E:$E,0)),"")</f>
        <v/>
      </c>
      <c r="N1207" s="50" t="str">
        <f>IF(Table1[[#This Row],[Tanggal]]="","","Jaringan")</f>
        <v/>
      </c>
      <c r="O1207" s="1"/>
    </row>
    <row r="1208" spans="2:15" x14ac:dyDescent="0.25">
      <c r="B1208" s="4" t="str">
        <f>_xlfn.IFNA(INDEX(Data!$B:$B,MATCH(Table1[[#This Row],[Desa/Kelurahan]],Data!$C:$C,0)),"")</f>
        <v/>
      </c>
      <c r="F1208" s="2"/>
      <c r="G1208" s="2"/>
      <c r="H1208" s="2"/>
      <c r="J1208" s="51"/>
      <c r="K1208" s="36" t="str">
        <f>IF(Table1[[#This Row],[Tanggal]]="","",YEAR(Table1[[#This Row],[Tanggal]]))</f>
        <v/>
      </c>
      <c r="L1208" s="36" t="str">
        <f>IF(Table1[[#This Row],[Tanggal]]="","",YEAR(Table1[[#This Row],[Tanggal]]))</f>
        <v/>
      </c>
      <c r="M1208" s="37" t="str">
        <f>_xlfn.IFNA(INDEX(Data!$D:$D,MATCH(Table1[[#This Row],[Entry Type]],Data!$E:$E,0)),"")</f>
        <v/>
      </c>
      <c r="N1208" s="50" t="str">
        <f>IF(Table1[[#This Row],[Tanggal]]="","","Jaringan")</f>
        <v/>
      </c>
      <c r="O1208" s="1"/>
    </row>
    <row r="1209" spans="2:15" x14ac:dyDescent="0.25">
      <c r="B1209" s="4" t="str">
        <f>_xlfn.IFNA(INDEX(Data!$B:$B,MATCH(Table1[[#This Row],[Desa/Kelurahan]],Data!$C:$C,0)),"")</f>
        <v/>
      </c>
      <c r="F1209" s="2"/>
      <c r="G1209" s="2"/>
      <c r="H1209" s="2"/>
      <c r="J1209" s="51"/>
      <c r="K1209" s="36" t="str">
        <f>IF(Table1[[#This Row],[Tanggal]]="","",YEAR(Table1[[#This Row],[Tanggal]]))</f>
        <v/>
      </c>
      <c r="L1209" s="36" t="str">
        <f>IF(Table1[[#This Row],[Tanggal]]="","",YEAR(Table1[[#This Row],[Tanggal]]))</f>
        <v/>
      </c>
      <c r="M1209" s="37" t="str">
        <f>_xlfn.IFNA(INDEX(Data!$D:$D,MATCH(Table1[[#This Row],[Entry Type]],Data!$E:$E,0)),"")</f>
        <v/>
      </c>
      <c r="N1209" s="50" t="str">
        <f>IF(Table1[[#This Row],[Tanggal]]="","","Jaringan")</f>
        <v/>
      </c>
      <c r="O1209" s="1"/>
    </row>
    <row r="1210" spans="2:15" x14ac:dyDescent="0.25">
      <c r="B1210" s="4" t="str">
        <f>_xlfn.IFNA(INDEX(Data!$B:$B,MATCH(Table1[[#This Row],[Desa/Kelurahan]],Data!$C:$C,0)),"")</f>
        <v/>
      </c>
      <c r="F1210" s="2"/>
      <c r="G1210" s="2"/>
      <c r="H1210" s="2"/>
      <c r="J1210" s="51"/>
      <c r="K1210" s="36" t="str">
        <f>IF(Table1[[#This Row],[Tanggal]]="","",YEAR(Table1[[#This Row],[Tanggal]]))</f>
        <v/>
      </c>
      <c r="L1210" s="36" t="str">
        <f>IF(Table1[[#This Row],[Tanggal]]="","",YEAR(Table1[[#This Row],[Tanggal]]))</f>
        <v/>
      </c>
      <c r="M1210" s="37" t="str">
        <f>_xlfn.IFNA(INDEX(Data!$D:$D,MATCH(Table1[[#This Row],[Entry Type]],Data!$E:$E,0)),"")</f>
        <v/>
      </c>
      <c r="N1210" s="50" t="str">
        <f>IF(Table1[[#This Row],[Tanggal]]="","","Jaringan")</f>
        <v/>
      </c>
      <c r="O1210" s="1"/>
    </row>
    <row r="1211" spans="2:15" x14ac:dyDescent="0.25">
      <c r="B1211" s="4" t="str">
        <f>_xlfn.IFNA(INDEX(Data!$B:$B,MATCH(Table1[[#This Row],[Desa/Kelurahan]],Data!$C:$C,0)),"")</f>
        <v/>
      </c>
      <c r="F1211" s="2"/>
      <c r="G1211" s="2"/>
      <c r="H1211" s="2"/>
      <c r="J1211" s="51"/>
      <c r="K1211" s="36" t="str">
        <f>IF(Table1[[#This Row],[Tanggal]]="","",YEAR(Table1[[#This Row],[Tanggal]]))</f>
        <v/>
      </c>
      <c r="L1211" s="36" t="str">
        <f>IF(Table1[[#This Row],[Tanggal]]="","",YEAR(Table1[[#This Row],[Tanggal]]))</f>
        <v/>
      </c>
      <c r="M1211" s="37" t="str">
        <f>_xlfn.IFNA(INDEX(Data!$D:$D,MATCH(Table1[[#This Row],[Entry Type]],Data!$E:$E,0)),"")</f>
        <v/>
      </c>
      <c r="N1211" s="50" t="str">
        <f>IF(Table1[[#This Row],[Tanggal]]="","","Jaringan")</f>
        <v/>
      </c>
      <c r="O1211" s="1"/>
    </row>
    <row r="1212" spans="2:15" x14ac:dyDescent="0.25">
      <c r="B1212" s="4" t="str">
        <f>_xlfn.IFNA(INDEX(Data!$B:$B,MATCH(Table1[[#This Row],[Desa/Kelurahan]],Data!$C:$C,0)),"")</f>
        <v/>
      </c>
      <c r="F1212" s="2"/>
      <c r="G1212" s="2"/>
      <c r="H1212" s="2"/>
      <c r="J1212" s="51"/>
      <c r="K1212" s="36" t="str">
        <f>IF(Table1[[#This Row],[Tanggal]]="","",YEAR(Table1[[#This Row],[Tanggal]]))</f>
        <v/>
      </c>
      <c r="L1212" s="36" t="str">
        <f>IF(Table1[[#This Row],[Tanggal]]="","",YEAR(Table1[[#This Row],[Tanggal]]))</f>
        <v/>
      </c>
      <c r="M1212" s="37" t="str">
        <f>_xlfn.IFNA(INDEX(Data!$D:$D,MATCH(Table1[[#This Row],[Entry Type]],Data!$E:$E,0)),"")</f>
        <v/>
      </c>
      <c r="N1212" s="50" t="str">
        <f>IF(Table1[[#This Row],[Tanggal]]="","","Jaringan")</f>
        <v/>
      </c>
      <c r="O1212" s="1"/>
    </row>
    <row r="1213" spans="2:15" x14ac:dyDescent="0.25">
      <c r="B1213" s="4" t="str">
        <f>_xlfn.IFNA(INDEX(Data!$B:$B,MATCH(Table1[[#This Row],[Desa/Kelurahan]],Data!$C:$C,0)),"")</f>
        <v/>
      </c>
      <c r="F1213" s="2"/>
      <c r="G1213" s="2"/>
      <c r="H1213" s="2"/>
      <c r="J1213" s="51"/>
      <c r="K1213" s="36" t="str">
        <f>IF(Table1[[#This Row],[Tanggal]]="","",YEAR(Table1[[#This Row],[Tanggal]]))</f>
        <v/>
      </c>
      <c r="L1213" s="36" t="str">
        <f>IF(Table1[[#This Row],[Tanggal]]="","",YEAR(Table1[[#This Row],[Tanggal]]))</f>
        <v/>
      </c>
      <c r="M1213" s="37" t="str">
        <f>_xlfn.IFNA(INDEX(Data!$D:$D,MATCH(Table1[[#This Row],[Entry Type]],Data!$E:$E,0)),"")</f>
        <v/>
      </c>
      <c r="N1213" s="50" t="str">
        <f>IF(Table1[[#This Row],[Tanggal]]="","","Jaringan")</f>
        <v/>
      </c>
      <c r="O1213" s="1"/>
    </row>
    <row r="1214" spans="2:15" x14ac:dyDescent="0.25">
      <c r="B1214" s="4" t="str">
        <f>_xlfn.IFNA(INDEX(Data!$B:$B,MATCH(Table1[[#This Row],[Desa/Kelurahan]],Data!$C:$C,0)),"")</f>
        <v/>
      </c>
      <c r="F1214" s="2"/>
      <c r="G1214" s="2"/>
      <c r="H1214" s="2"/>
      <c r="J1214" s="51"/>
      <c r="K1214" s="36" t="str">
        <f>IF(Table1[[#This Row],[Tanggal]]="","",YEAR(Table1[[#This Row],[Tanggal]]))</f>
        <v/>
      </c>
      <c r="L1214" s="36" t="str">
        <f>IF(Table1[[#This Row],[Tanggal]]="","",YEAR(Table1[[#This Row],[Tanggal]]))</f>
        <v/>
      </c>
      <c r="M1214" s="37" t="str">
        <f>_xlfn.IFNA(INDEX(Data!$D:$D,MATCH(Table1[[#This Row],[Entry Type]],Data!$E:$E,0)),"")</f>
        <v/>
      </c>
      <c r="N1214" s="50" t="str">
        <f>IF(Table1[[#This Row],[Tanggal]]="","","Jaringan")</f>
        <v/>
      </c>
      <c r="O1214" s="1"/>
    </row>
    <row r="1215" spans="2:15" x14ac:dyDescent="0.25">
      <c r="B1215" s="4" t="str">
        <f>_xlfn.IFNA(INDEX(Data!$B:$B,MATCH(Table1[[#This Row],[Desa/Kelurahan]],Data!$C:$C,0)),"")</f>
        <v/>
      </c>
      <c r="F1215" s="2"/>
      <c r="G1215" s="2"/>
      <c r="H1215" s="2"/>
      <c r="J1215" s="51"/>
      <c r="K1215" s="36" t="str">
        <f>IF(Table1[[#This Row],[Tanggal]]="","",YEAR(Table1[[#This Row],[Tanggal]]))</f>
        <v/>
      </c>
      <c r="L1215" s="36" t="str">
        <f>IF(Table1[[#This Row],[Tanggal]]="","",YEAR(Table1[[#This Row],[Tanggal]]))</f>
        <v/>
      </c>
      <c r="M1215" s="37" t="str">
        <f>_xlfn.IFNA(INDEX(Data!$D:$D,MATCH(Table1[[#This Row],[Entry Type]],Data!$E:$E,0)),"")</f>
        <v/>
      </c>
      <c r="N1215" s="50" t="str">
        <f>IF(Table1[[#This Row],[Tanggal]]="","","Jaringan")</f>
        <v/>
      </c>
      <c r="O1215" s="1"/>
    </row>
    <row r="1216" spans="2:15" x14ac:dyDescent="0.25">
      <c r="B1216" s="4" t="str">
        <f>_xlfn.IFNA(INDEX(Data!$B:$B,MATCH(Table1[[#This Row],[Desa/Kelurahan]],Data!$C:$C,0)),"")</f>
        <v/>
      </c>
      <c r="F1216" s="2"/>
      <c r="G1216" s="2"/>
      <c r="H1216" s="2"/>
      <c r="J1216" s="51"/>
      <c r="K1216" s="36" t="str">
        <f>IF(Table1[[#This Row],[Tanggal]]="","",YEAR(Table1[[#This Row],[Tanggal]]))</f>
        <v/>
      </c>
      <c r="L1216" s="36" t="str">
        <f>IF(Table1[[#This Row],[Tanggal]]="","",YEAR(Table1[[#This Row],[Tanggal]]))</f>
        <v/>
      </c>
      <c r="M1216" s="37" t="str">
        <f>_xlfn.IFNA(INDEX(Data!$D:$D,MATCH(Table1[[#This Row],[Entry Type]],Data!$E:$E,0)),"")</f>
        <v/>
      </c>
      <c r="N1216" s="50" t="str">
        <f>IF(Table1[[#This Row],[Tanggal]]="","","Jaringan")</f>
        <v/>
      </c>
      <c r="O1216" s="1"/>
    </row>
    <row r="1217" spans="2:15" x14ac:dyDescent="0.25">
      <c r="B1217" s="4" t="str">
        <f>_xlfn.IFNA(INDEX(Data!$B:$B,MATCH(Table1[[#This Row],[Desa/Kelurahan]],Data!$C:$C,0)),"")</f>
        <v/>
      </c>
      <c r="F1217" s="2"/>
      <c r="G1217" s="2"/>
      <c r="H1217" s="2"/>
      <c r="J1217" s="51"/>
      <c r="K1217" s="36" t="str">
        <f>IF(Table1[[#This Row],[Tanggal]]="","",YEAR(Table1[[#This Row],[Tanggal]]))</f>
        <v/>
      </c>
      <c r="L1217" s="36" t="str">
        <f>IF(Table1[[#This Row],[Tanggal]]="","",YEAR(Table1[[#This Row],[Tanggal]]))</f>
        <v/>
      </c>
      <c r="M1217" s="37" t="str">
        <f>_xlfn.IFNA(INDEX(Data!$D:$D,MATCH(Table1[[#This Row],[Entry Type]],Data!$E:$E,0)),"")</f>
        <v/>
      </c>
      <c r="N1217" s="50" t="str">
        <f>IF(Table1[[#This Row],[Tanggal]]="","","Jaringan")</f>
        <v/>
      </c>
      <c r="O1217" s="1"/>
    </row>
    <row r="1218" spans="2:15" x14ac:dyDescent="0.25">
      <c r="B1218" s="4" t="str">
        <f>_xlfn.IFNA(INDEX(Data!$B:$B,MATCH(Table1[[#This Row],[Desa/Kelurahan]],Data!$C:$C,0)),"")</f>
        <v/>
      </c>
      <c r="F1218" s="2"/>
      <c r="G1218" s="2"/>
      <c r="H1218" s="2"/>
      <c r="J1218" s="51"/>
      <c r="K1218" s="36" t="str">
        <f>IF(Table1[[#This Row],[Tanggal]]="","",YEAR(Table1[[#This Row],[Tanggal]]))</f>
        <v/>
      </c>
      <c r="L1218" s="36" t="str">
        <f>IF(Table1[[#This Row],[Tanggal]]="","",YEAR(Table1[[#This Row],[Tanggal]]))</f>
        <v/>
      </c>
      <c r="M1218" s="37" t="str">
        <f>_xlfn.IFNA(INDEX(Data!$D:$D,MATCH(Table1[[#This Row],[Entry Type]],Data!$E:$E,0)),"")</f>
        <v/>
      </c>
      <c r="N1218" s="50" t="str">
        <f>IF(Table1[[#This Row],[Tanggal]]="","","Jaringan")</f>
        <v/>
      </c>
      <c r="O1218" s="1"/>
    </row>
    <row r="1219" spans="2:15" x14ac:dyDescent="0.25">
      <c r="B1219" s="4" t="str">
        <f>_xlfn.IFNA(INDEX(Data!$B:$B,MATCH(Table1[[#This Row],[Desa/Kelurahan]],Data!$C:$C,0)),"")</f>
        <v/>
      </c>
      <c r="F1219" s="2"/>
      <c r="G1219" s="2"/>
      <c r="H1219" s="2"/>
      <c r="J1219" s="51"/>
      <c r="K1219" s="36" t="str">
        <f>IF(Table1[[#This Row],[Tanggal]]="","",YEAR(Table1[[#This Row],[Tanggal]]))</f>
        <v/>
      </c>
      <c r="L1219" s="36" t="str">
        <f>IF(Table1[[#This Row],[Tanggal]]="","",YEAR(Table1[[#This Row],[Tanggal]]))</f>
        <v/>
      </c>
      <c r="M1219" s="37" t="str">
        <f>_xlfn.IFNA(INDEX(Data!$D:$D,MATCH(Table1[[#This Row],[Entry Type]],Data!$E:$E,0)),"")</f>
        <v/>
      </c>
      <c r="N1219" s="50" t="str">
        <f>IF(Table1[[#This Row],[Tanggal]]="","","Jaringan")</f>
        <v/>
      </c>
      <c r="O1219" s="1"/>
    </row>
    <row r="1220" spans="2:15" x14ac:dyDescent="0.25">
      <c r="B1220" s="4" t="str">
        <f>_xlfn.IFNA(INDEX(Data!$B:$B,MATCH(Table1[[#This Row],[Desa/Kelurahan]],Data!$C:$C,0)),"")</f>
        <v/>
      </c>
      <c r="F1220" s="2"/>
      <c r="G1220" s="2"/>
      <c r="H1220" s="2"/>
      <c r="J1220" s="51"/>
      <c r="K1220" s="36" t="str">
        <f>IF(Table1[[#This Row],[Tanggal]]="","",YEAR(Table1[[#This Row],[Tanggal]]))</f>
        <v/>
      </c>
      <c r="L1220" s="36" t="str">
        <f>IF(Table1[[#This Row],[Tanggal]]="","",YEAR(Table1[[#This Row],[Tanggal]]))</f>
        <v/>
      </c>
      <c r="M1220" s="37" t="str">
        <f>_xlfn.IFNA(INDEX(Data!$D:$D,MATCH(Table1[[#This Row],[Entry Type]],Data!$E:$E,0)),"")</f>
        <v/>
      </c>
      <c r="N1220" s="50" t="str">
        <f>IF(Table1[[#This Row],[Tanggal]]="","","Jaringan")</f>
        <v/>
      </c>
      <c r="O1220" s="1"/>
    </row>
    <row r="1221" spans="2:15" x14ac:dyDescent="0.25">
      <c r="B1221" s="4" t="str">
        <f>_xlfn.IFNA(INDEX(Data!$B:$B,MATCH(Table1[[#This Row],[Desa/Kelurahan]],Data!$C:$C,0)),"")</f>
        <v/>
      </c>
      <c r="F1221" s="2"/>
      <c r="G1221" s="2"/>
      <c r="H1221" s="2"/>
      <c r="J1221" s="51"/>
      <c r="K1221" s="36" t="str">
        <f>IF(Table1[[#This Row],[Tanggal]]="","",YEAR(Table1[[#This Row],[Tanggal]]))</f>
        <v/>
      </c>
      <c r="L1221" s="36" t="str">
        <f>IF(Table1[[#This Row],[Tanggal]]="","",YEAR(Table1[[#This Row],[Tanggal]]))</f>
        <v/>
      </c>
      <c r="M1221" s="37" t="str">
        <f>_xlfn.IFNA(INDEX(Data!$D:$D,MATCH(Table1[[#This Row],[Entry Type]],Data!$E:$E,0)),"")</f>
        <v/>
      </c>
      <c r="N1221" s="50" t="str">
        <f>IF(Table1[[#This Row],[Tanggal]]="","","Jaringan")</f>
        <v/>
      </c>
      <c r="O1221" s="1"/>
    </row>
    <row r="1222" spans="2:15" x14ac:dyDescent="0.25">
      <c r="B1222" s="4" t="str">
        <f>_xlfn.IFNA(INDEX(Data!$B:$B,MATCH(Table1[[#This Row],[Desa/Kelurahan]],Data!$C:$C,0)),"")</f>
        <v/>
      </c>
      <c r="F1222" s="2"/>
      <c r="G1222" s="2"/>
      <c r="H1222" s="2"/>
      <c r="J1222" s="51"/>
      <c r="K1222" s="36" t="str">
        <f>IF(Table1[[#This Row],[Tanggal]]="","",YEAR(Table1[[#This Row],[Tanggal]]))</f>
        <v/>
      </c>
      <c r="L1222" s="36" t="str">
        <f>IF(Table1[[#This Row],[Tanggal]]="","",YEAR(Table1[[#This Row],[Tanggal]]))</f>
        <v/>
      </c>
      <c r="M1222" s="37" t="str">
        <f>_xlfn.IFNA(INDEX(Data!$D:$D,MATCH(Table1[[#This Row],[Entry Type]],Data!$E:$E,0)),"")</f>
        <v/>
      </c>
      <c r="N1222" s="50" t="str">
        <f>IF(Table1[[#This Row],[Tanggal]]="","","Jaringan")</f>
        <v/>
      </c>
      <c r="O1222" s="1"/>
    </row>
    <row r="1223" spans="2:15" x14ac:dyDescent="0.25">
      <c r="B1223" s="4" t="str">
        <f>_xlfn.IFNA(INDEX(Data!$B:$B,MATCH(Table1[[#This Row],[Desa/Kelurahan]],Data!$C:$C,0)),"")</f>
        <v/>
      </c>
      <c r="F1223" s="2"/>
      <c r="G1223" s="2"/>
      <c r="H1223" s="2"/>
      <c r="J1223" s="51"/>
      <c r="K1223" s="36" t="str">
        <f>IF(Table1[[#This Row],[Tanggal]]="","",YEAR(Table1[[#This Row],[Tanggal]]))</f>
        <v/>
      </c>
      <c r="L1223" s="36" t="str">
        <f>IF(Table1[[#This Row],[Tanggal]]="","",YEAR(Table1[[#This Row],[Tanggal]]))</f>
        <v/>
      </c>
      <c r="M1223" s="37" t="str">
        <f>_xlfn.IFNA(INDEX(Data!$D:$D,MATCH(Table1[[#This Row],[Entry Type]],Data!$E:$E,0)),"")</f>
        <v/>
      </c>
      <c r="N1223" s="50" t="str">
        <f>IF(Table1[[#This Row],[Tanggal]]="","","Jaringan")</f>
        <v/>
      </c>
      <c r="O1223" s="1"/>
    </row>
    <row r="1224" spans="2:15" x14ac:dyDescent="0.25">
      <c r="B1224" s="4" t="str">
        <f>_xlfn.IFNA(INDEX(Data!$B:$B,MATCH(Table1[[#This Row],[Desa/Kelurahan]],Data!$C:$C,0)),"")</f>
        <v/>
      </c>
      <c r="F1224" s="2"/>
      <c r="G1224" s="2"/>
      <c r="H1224" s="2"/>
      <c r="J1224" s="51"/>
      <c r="K1224" s="36" t="str">
        <f>IF(Table1[[#This Row],[Tanggal]]="","",YEAR(Table1[[#This Row],[Tanggal]]))</f>
        <v/>
      </c>
      <c r="L1224" s="36" t="str">
        <f>IF(Table1[[#This Row],[Tanggal]]="","",YEAR(Table1[[#This Row],[Tanggal]]))</f>
        <v/>
      </c>
      <c r="M1224" s="37" t="str">
        <f>_xlfn.IFNA(INDEX(Data!$D:$D,MATCH(Table1[[#This Row],[Entry Type]],Data!$E:$E,0)),"")</f>
        <v/>
      </c>
      <c r="N1224" s="50" t="str">
        <f>IF(Table1[[#This Row],[Tanggal]]="","","Jaringan")</f>
        <v/>
      </c>
      <c r="O1224" s="1"/>
    </row>
    <row r="1225" spans="2:15" x14ac:dyDescent="0.25">
      <c r="B1225" s="4" t="str">
        <f>_xlfn.IFNA(INDEX(Data!$B:$B,MATCH(Table1[[#This Row],[Desa/Kelurahan]],Data!$C:$C,0)),"")</f>
        <v/>
      </c>
      <c r="F1225" s="2"/>
      <c r="G1225" s="2"/>
      <c r="H1225" s="2"/>
      <c r="J1225" s="51"/>
      <c r="K1225" s="36" t="str">
        <f>IF(Table1[[#This Row],[Tanggal]]="","",YEAR(Table1[[#This Row],[Tanggal]]))</f>
        <v/>
      </c>
      <c r="L1225" s="36" t="str">
        <f>IF(Table1[[#This Row],[Tanggal]]="","",YEAR(Table1[[#This Row],[Tanggal]]))</f>
        <v/>
      </c>
      <c r="M1225" s="37" t="str">
        <f>_xlfn.IFNA(INDEX(Data!$D:$D,MATCH(Table1[[#This Row],[Entry Type]],Data!$E:$E,0)),"")</f>
        <v/>
      </c>
      <c r="N1225" s="50" t="str">
        <f>IF(Table1[[#This Row],[Tanggal]]="","","Jaringan")</f>
        <v/>
      </c>
      <c r="O1225" s="1"/>
    </row>
    <row r="1226" spans="2:15" x14ac:dyDescent="0.25">
      <c r="B1226" s="4" t="str">
        <f>_xlfn.IFNA(INDEX(Data!$B:$B,MATCH(Table1[[#This Row],[Desa/Kelurahan]],Data!$C:$C,0)),"")</f>
        <v/>
      </c>
      <c r="F1226" s="2"/>
      <c r="G1226" s="2"/>
      <c r="H1226" s="2"/>
      <c r="J1226" s="51"/>
      <c r="K1226" s="36" t="str">
        <f>IF(Table1[[#This Row],[Tanggal]]="","",YEAR(Table1[[#This Row],[Tanggal]]))</f>
        <v/>
      </c>
      <c r="L1226" s="36" t="str">
        <f>IF(Table1[[#This Row],[Tanggal]]="","",YEAR(Table1[[#This Row],[Tanggal]]))</f>
        <v/>
      </c>
      <c r="M1226" s="37" t="str">
        <f>_xlfn.IFNA(INDEX(Data!$D:$D,MATCH(Table1[[#This Row],[Entry Type]],Data!$E:$E,0)),"")</f>
        <v/>
      </c>
      <c r="N1226" s="50" t="str">
        <f>IF(Table1[[#This Row],[Tanggal]]="","","Jaringan")</f>
        <v/>
      </c>
      <c r="O1226" s="1"/>
    </row>
    <row r="1227" spans="2:15" x14ac:dyDescent="0.25">
      <c r="B1227" s="4" t="str">
        <f>_xlfn.IFNA(INDEX(Data!$B:$B,MATCH(Table1[[#This Row],[Desa/Kelurahan]],Data!$C:$C,0)),"")</f>
        <v/>
      </c>
      <c r="F1227" s="2"/>
      <c r="G1227" s="2"/>
      <c r="H1227" s="2"/>
      <c r="J1227" s="51"/>
      <c r="K1227" s="36" t="str">
        <f>IF(Table1[[#This Row],[Tanggal]]="","",YEAR(Table1[[#This Row],[Tanggal]]))</f>
        <v/>
      </c>
      <c r="L1227" s="36" t="str">
        <f>IF(Table1[[#This Row],[Tanggal]]="","",YEAR(Table1[[#This Row],[Tanggal]]))</f>
        <v/>
      </c>
      <c r="M1227" s="37" t="str">
        <f>_xlfn.IFNA(INDEX(Data!$D:$D,MATCH(Table1[[#This Row],[Entry Type]],Data!$E:$E,0)),"")</f>
        <v/>
      </c>
      <c r="N1227" s="50" t="str">
        <f>IF(Table1[[#This Row],[Tanggal]]="","","Jaringan")</f>
        <v/>
      </c>
      <c r="O1227" s="1"/>
    </row>
    <row r="1228" spans="2:15" x14ac:dyDescent="0.25">
      <c r="B1228" s="4" t="str">
        <f>_xlfn.IFNA(INDEX(Data!$B:$B,MATCH(Table1[[#This Row],[Desa/Kelurahan]],Data!$C:$C,0)),"")</f>
        <v/>
      </c>
      <c r="F1228" s="2"/>
      <c r="G1228" s="2"/>
      <c r="H1228" s="2"/>
      <c r="J1228" s="51"/>
      <c r="K1228" s="36" t="str">
        <f>IF(Table1[[#This Row],[Tanggal]]="","",YEAR(Table1[[#This Row],[Tanggal]]))</f>
        <v/>
      </c>
      <c r="L1228" s="36" t="str">
        <f>IF(Table1[[#This Row],[Tanggal]]="","",YEAR(Table1[[#This Row],[Tanggal]]))</f>
        <v/>
      </c>
      <c r="M1228" s="37" t="str">
        <f>_xlfn.IFNA(INDEX(Data!$D:$D,MATCH(Table1[[#This Row],[Entry Type]],Data!$E:$E,0)),"")</f>
        <v/>
      </c>
      <c r="N1228" s="50" t="str">
        <f>IF(Table1[[#This Row],[Tanggal]]="","","Jaringan")</f>
        <v/>
      </c>
      <c r="O1228" s="1"/>
    </row>
    <row r="1229" spans="2:15" x14ac:dyDescent="0.25">
      <c r="B1229" s="4" t="str">
        <f>_xlfn.IFNA(INDEX(Data!$B:$B,MATCH(Table1[[#This Row],[Desa/Kelurahan]],Data!$C:$C,0)),"")</f>
        <v/>
      </c>
      <c r="F1229" s="2"/>
      <c r="G1229" s="2"/>
      <c r="H1229" s="2"/>
      <c r="J1229" s="51"/>
      <c r="K1229" s="36" t="str">
        <f>IF(Table1[[#This Row],[Tanggal]]="","",YEAR(Table1[[#This Row],[Tanggal]]))</f>
        <v/>
      </c>
      <c r="L1229" s="36" t="str">
        <f>IF(Table1[[#This Row],[Tanggal]]="","",YEAR(Table1[[#This Row],[Tanggal]]))</f>
        <v/>
      </c>
      <c r="M1229" s="37" t="str">
        <f>_xlfn.IFNA(INDEX(Data!$D:$D,MATCH(Table1[[#This Row],[Entry Type]],Data!$E:$E,0)),"")</f>
        <v/>
      </c>
      <c r="N1229" s="50" t="str">
        <f>IF(Table1[[#This Row],[Tanggal]]="","","Jaringan")</f>
        <v/>
      </c>
      <c r="O1229" s="1"/>
    </row>
    <row r="1230" spans="2:15" x14ac:dyDescent="0.25">
      <c r="B1230" s="4" t="str">
        <f>_xlfn.IFNA(INDEX(Data!$B:$B,MATCH(Table1[[#This Row],[Desa/Kelurahan]],Data!$C:$C,0)),"")</f>
        <v/>
      </c>
      <c r="F1230" s="2"/>
      <c r="G1230" s="2"/>
      <c r="H1230" s="2"/>
      <c r="J1230" s="51"/>
      <c r="K1230" s="36" t="str">
        <f>IF(Table1[[#This Row],[Tanggal]]="","",YEAR(Table1[[#This Row],[Tanggal]]))</f>
        <v/>
      </c>
      <c r="L1230" s="36" t="str">
        <f>IF(Table1[[#This Row],[Tanggal]]="","",YEAR(Table1[[#This Row],[Tanggal]]))</f>
        <v/>
      </c>
      <c r="M1230" s="37" t="str">
        <f>_xlfn.IFNA(INDEX(Data!$D:$D,MATCH(Table1[[#This Row],[Entry Type]],Data!$E:$E,0)),"")</f>
        <v/>
      </c>
      <c r="N1230" s="50" t="str">
        <f>IF(Table1[[#This Row],[Tanggal]]="","","Jaringan")</f>
        <v/>
      </c>
      <c r="O1230" s="1"/>
    </row>
    <row r="1231" spans="2:15" x14ac:dyDescent="0.25">
      <c r="B1231" s="4" t="str">
        <f>_xlfn.IFNA(INDEX(Data!$B:$B,MATCH(Table1[[#This Row],[Desa/Kelurahan]],Data!$C:$C,0)),"")</f>
        <v/>
      </c>
      <c r="F1231" s="2"/>
      <c r="G1231" s="2"/>
      <c r="H1231" s="2"/>
      <c r="J1231" s="51"/>
      <c r="K1231" s="36" t="str">
        <f>IF(Table1[[#This Row],[Tanggal]]="","",YEAR(Table1[[#This Row],[Tanggal]]))</f>
        <v/>
      </c>
      <c r="L1231" s="36" t="str">
        <f>IF(Table1[[#This Row],[Tanggal]]="","",YEAR(Table1[[#This Row],[Tanggal]]))</f>
        <v/>
      </c>
      <c r="M1231" s="37" t="str">
        <f>_xlfn.IFNA(INDEX(Data!$D:$D,MATCH(Table1[[#This Row],[Entry Type]],Data!$E:$E,0)),"")</f>
        <v/>
      </c>
      <c r="N1231" s="50" t="str">
        <f>IF(Table1[[#This Row],[Tanggal]]="","","Jaringan")</f>
        <v/>
      </c>
      <c r="O1231" s="1"/>
    </row>
    <row r="1232" spans="2:15" x14ac:dyDescent="0.25">
      <c r="B1232" s="4" t="str">
        <f>_xlfn.IFNA(INDEX(Data!$B:$B,MATCH(Table1[[#This Row],[Desa/Kelurahan]],Data!$C:$C,0)),"")</f>
        <v/>
      </c>
      <c r="F1232" s="2"/>
      <c r="G1232" s="2"/>
      <c r="H1232" s="2"/>
      <c r="J1232" s="51"/>
      <c r="K1232" s="36" t="str">
        <f>IF(Table1[[#This Row],[Tanggal]]="","",YEAR(Table1[[#This Row],[Tanggal]]))</f>
        <v/>
      </c>
      <c r="L1232" s="36" t="str">
        <f>IF(Table1[[#This Row],[Tanggal]]="","",YEAR(Table1[[#This Row],[Tanggal]]))</f>
        <v/>
      </c>
      <c r="M1232" s="37" t="str">
        <f>_xlfn.IFNA(INDEX(Data!$D:$D,MATCH(Table1[[#This Row],[Entry Type]],Data!$E:$E,0)),"")</f>
        <v/>
      </c>
      <c r="N1232" s="50" t="str">
        <f>IF(Table1[[#This Row],[Tanggal]]="","","Jaringan")</f>
        <v/>
      </c>
      <c r="O1232" s="1"/>
    </row>
    <row r="1233" spans="2:15" x14ac:dyDescent="0.25">
      <c r="B1233" s="4" t="str">
        <f>_xlfn.IFNA(INDEX(Data!$B:$B,MATCH(Table1[[#This Row],[Desa/Kelurahan]],Data!$C:$C,0)),"")</f>
        <v/>
      </c>
      <c r="F1233" s="2"/>
      <c r="G1233" s="2"/>
      <c r="H1233" s="2"/>
      <c r="J1233" s="51"/>
      <c r="K1233" s="36" t="str">
        <f>IF(Table1[[#This Row],[Tanggal]]="","",YEAR(Table1[[#This Row],[Tanggal]]))</f>
        <v/>
      </c>
      <c r="L1233" s="36" t="str">
        <f>IF(Table1[[#This Row],[Tanggal]]="","",YEAR(Table1[[#This Row],[Tanggal]]))</f>
        <v/>
      </c>
      <c r="M1233" s="37" t="str">
        <f>_xlfn.IFNA(INDEX(Data!$D:$D,MATCH(Table1[[#This Row],[Entry Type]],Data!$E:$E,0)),"")</f>
        <v/>
      </c>
      <c r="N1233" s="50" t="str">
        <f>IF(Table1[[#This Row],[Tanggal]]="","","Jaringan")</f>
        <v/>
      </c>
      <c r="O1233" s="1"/>
    </row>
    <row r="1234" spans="2:15" x14ac:dyDescent="0.25">
      <c r="B1234" s="4" t="str">
        <f>_xlfn.IFNA(INDEX(Data!$B:$B,MATCH(Table1[[#This Row],[Desa/Kelurahan]],Data!$C:$C,0)),"")</f>
        <v/>
      </c>
      <c r="F1234" s="2"/>
      <c r="G1234" s="2"/>
      <c r="H1234" s="2"/>
      <c r="J1234" s="51"/>
      <c r="K1234" s="36" t="str">
        <f>IF(Table1[[#This Row],[Tanggal]]="","",YEAR(Table1[[#This Row],[Tanggal]]))</f>
        <v/>
      </c>
      <c r="L1234" s="36" t="str">
        <f>IF(Table1[[#This Row],[Tanggal]]="","",YEAR(Table1[[#This Row],[Tanggal]]))</f>
        <v/>
      </c>
      <c r="M1234" s="37" t="str">
        <f>_xlfn.IFNA(INDEX(Data!$D:$D,MATCH(Table1[[#This Row],[Entry Type]],Data!$E:$E,0)),"")</f>
        <v/>
      </c>
      <c r="N1234" s="50" t="str">
        <f>IF(Table1[[#This Row],[Tanggal]]="","","Jaringan")</f>
        <v/>
      </c>
      <c r="O1234" s="1"/>
    </row>
    <row r="1235" spans="2:15" x14ac:dyDescent="0.25">
      <c r="B1235" s="4" t="str">
        <f>_xlfn.IFNA(INDEX(Data!$B:$B,MATCH(Table1[[#This Row],[Desa/Kelurahan]],Data!$C:$C,0)),"")</f>
        <v/>
      </c>
      <c r="F1235" s="2"/>
      <c r="G1235" s="2"/>
      <c r="H1235" s="2"/>
      <c r="J1235" s="51"/>
      <c r="K1235" s="36" t="str">
        <f>IF(Table1[[#This Row],[Tanggal]]="","",YEAR(Table1[[#This Row],[Tanggal]]))</f>
        <v/>
      </c>
      <c r="L1235" s="36" t="str">
        <f>IF(Table1[[#This Row],[Tanggal]]="","",YEAR(Table1[[#This Row],[Tanggal]]))</f>
        <v/>
      </c>
      <c r="M1235" s="37" t="str">
        <f>_xlfn.IFNA(INDEX(Data!$D:$D,MATCH(Table1[[#This Row],[Entry Type]],Data!$E:$E,0)),"")</f>
        <v/>
      </c>
      <c r="N1235" s="50" t="str">
        <f>IF(Table1[[#This Row],[Tanggal]]="","","Jaringan")</f>
        <v/>
      </c>
      <c r="O1235" s="1"/>
    </row>
    <row r="1236" spans="2:15" x14ac:dyDescent="0.25">
      <c r="B1236" s="4" t="str">
        <f>_xlfn.IFNA(INDEX(Data!$B:$B,MATCH(Table1[[#This Row],[Desa/Kelurahan]],Data!$C:$C,0)),"")</f>
        <v/>
      </c>
      <c r="F1236" s="2"/>
      <c r="G1236" s="2"/>
      <c r="H1236" s="2"/>
      <c r="J1236" s="51"/>
      <c r="K1236" s="36" t="str">
        <f>IF(Table1[[#This Row],[Tanggal]]="","",YEAR(Table1[[#This Row],[Tanggal]]))</f>
        <v/>
      </c>
      <c r="L1236" s="36" t="str">
        <f>IF(Table1[[#This Row],[Tanggal]]="","",YEAR(Table1[[#This Row],[Tanggal]]))</f>
        <v/>
      </c>
      <c r="M1236" s="37" t="str">
        <f>_xlfn.IFNA(INDEX(Data!$D:$D,MATCH(Table1[[#This Row],[Entry Type]],Data!$E:$E,0)),"")</f>
        <v/>
      </c>
      <c r="N1236" s="50" t="str">
        <f>IF(Table1[[#This Row],[Tanggal]]="","","Jaringan")</f>
        <v/>
      </c>
      <c r="O1236" s="1"/>
    </row>
    <row r="1237" spans="2:15" x14ac:dyDescent="0.25">
      <c r="B1237" s="4" t="str">
        <f>_xlfn.IFNA(INDEX(Data!$B:$B,MATCH(Table1[[#This Row],[Desa/Kelurahan]],Data!$C:$C,0)),"")</f>
        <v/>
      </c>
      <c r="F1237" s="2"/>
      <c r="G1237" s="2"/>
      <c r="H1237" s="2"/>
      <c r="J1237" s="51"/>
      <c r="K1237" s="36" t="str">
        <f>IF(Table1[[#This Row],[Tanggal]]="","",YEAR(Table1[[#This Row],[Tanggal]]))</f>
        <v/>
      </c>
      <c r="L1237" s="36" t="str">
        <f>IF(Table1[[#This Row],[Tanggal]]="","",YEAR(Table1[[#This Row],[Tanggal]]))</f>
        <v/>
      </c>
      <c r="M1237" s="37" t="str">
        <f>_xlfn.IFNA(INDEX(Data!$D:$D,MATCH(Table1[[#This Row],[Entry Type]],Data!$E:$E,0)),"")</f>
        <v/>
      </c>
      <c r="N1237" s="50" t="str">
        <f>IF(Table1[[#This Row],[Tanggal]]="","","Jaringan")</f>
        <v/>
      </c>
      <c r="O1237" s="1"/>
    </row>
    <row r="1238" spans="2:15" x14ac:dyDescent="0.25">
      <c r="B1238" s="4" t="str">
        <f>_xlfn.IFNA(INDEX(Data!$B:$B,MATCH(Table1[[#This Row],[Desa/Kelurahan]],Data!$C:$C,0)),"")</f>
        <v/>
      </c>
      <c r="F1238" s="2"/>
      <c r="G1238" s="2"/>
      <c r="H1238" s="2"/>
      <c r="J1238" s="51"/>
      <c r="K1238" s="36" t="str">
        <f>IF(Table1[[#This Row],[Tanggal]]="","",YEAR(Table1[[#This Row],[Tanggal]]))</f>
        <v/>
      </c>
      <c r="L1238" s="36" t="str">
        <f>IF(Table1[[#This Row],[Tanggal]]="","",YEAR(Table1[[#This Row],[Tanggal]]))</f>
        <v/>
      </c>
      <c r="M1238" s="37" t="str">
        <f>_xlfn.IFNA(INDEX(Data!$D:$D,MATCH(Table1[[#This Row],[Entry Type]],Data!$E:$E,0)),"")</f>
        <v/>
      </c>
      <c r="N1238" s="50" t="str">
        <f>IF(Table1[[#This Row],[Tanggal]]="","","Jaringan")</f>
        <v/>
      </c>
      <c r="O1238" s="1"/>
    </row>
    <row r="1239" spans="2:15" x14ac:dyDescent="0.25">
      <c r="B1239" s="4" t="str">
        <f>_xlfn.IFNA(INDEX(Data!$B:$B,MATCH(Table1[[#This Row],[Desa/Kelurahan]],Data!$C:$C,0)),"")</f>
        <v/>
      </c>
      <c r="F1239" s="2"/>
      <c r="G1239" s="2"/>
      <c r="H1239" s="2"/>
      <c r="J1239" s="51"/>
      <c r="K1239" s="36" t="str">
        <f>IF(Table1[[#This Row],[Tanggal]]="","",YEAR(Table1[[#This Row],[Tanggal]]))</f>
        <v/>
      </c>
      <c r="L1239" s="36" t="str">
        <f>IF(Table1[[#This Row],[Tanggal]]="","",YEAR(Table1[[#This Row],[Tanggal]]))</f>
        <v/>
      </c>
      <c r="M1239" s="37" t="str">
        <f>_xlfn.IFNA(INDEX(Data!$D:$D,MATCH(Table1[[#This Row],[Entry Type]],Data!$E:$E,0)),"")</f>
        <v/>
      </c>
      <c r="N1239" s="50" t="str">
        <f>IF(Table1[[#This Row],[Tanggal]]="","","Jaringan")</f>
        <v/>
      </c>
      <c r="O1239" s="1"/>
    </row>
    <row r="1240" spans="2:15" x14ac:dyDescent="0.25">
      <c r="B1240" s="4" t="str">
        <f>_xlfn.IFNA(INDEX(Data!$B:$B,MATCH(Table1[[#This Row],[Desa/Kelurahan]],Data!$C:$C,0)),"")</f>
        <v/>
      </c>
      <c r="F1240" s="2"/>
      <c r="G1240" s="2"/>
      <c r="H1240" s="2"/>
      <c r="J1240" s="51"/>
      <c r="K1240" s="36" t="str">
        <f>IF(Table1[[#This Row],[Tanggal]]="","",YEAR(Table1[[#This Row],[Tanggal]]))</f>
        <v/>
      </c>
      <c r="L1240" s="36" t="str">
        <f>IF(Table1[[#This Row],[Tanggal]]="","",YEAR(Table1[[#This Row],[Tanggal]]))</f>
        <v/>
      </c>
      <c r="M1240" s="37" t="str">
        <f>_xlfn.IFNA(INDEX(Data!$D:$D,MATCH(Table1[[#This Row],[Entry Type]],Data!$E:$E,0)),"")</f>
        <v/>
      </c>
      <c r="N1240" s="50" t="str">
        <f>IF(Table1[[#This Row],[Tanggal]]="","","Jaringan")</f>
        <v/>
      </c>
      <c r="O1240" s="1"/>
    </row>
    <row r="1241" spans="2:15" x14ac:dyDescent="0.25">
      <c r="B1241" s="4" t="str">
        <f>_xlfn.IFNA(INDEX(Data!$B:$B,MATCH(Table1[[#This Row],[Desa/Kelurahan]],Data!$C:$C,0)),"")</f>
        <v/>
      </c>
      <c r="F1241" s="2"/>
      <c r="G1241" s="2"/>
      <c r="H1241" s="2"/>
      <c r="J1241" s="51"/>
      <c r="K1241" s="36" t="str">
        <f>IF(Table1[[#This Row],[Tanggal]]="","",YEAR(Table1[[#This Row],[Tanggal]]))</f>
        <v/>
      </c>
      <c r="L1241" s="36" t="str">
        <f>IF(Table1[[#This Row],[Tanggal]]="","",YEAR(Table1[[#This Row],[Tanggal]]))</f>
        <v/>
      </c>
      <c r="M1241" s="37" t="str">
        <f>_xlfn.IFNA(INDEX(Data!$D:$D,MATCH(Table1[[#This Row],[Entry Type]],Data!$E:$E,0)),"")</f>
        <v/>
      </c>
      <c r="N1241" s="50" t="str">
        <f>IF(Table1[[#This Row],[Tanggal]]="","","Jaringan")</f>
        <v/>
      </c>
      <c r="O1241" s="1"/>
    </row>
    <row r="1242" spans="2:15" x14ac:dyDescent="0.25">
      <c r="B1242" s="4" t="str">
        <f>_xlfn.IFNA(INDEX(Data!$B:$B,MATCH(Table1[[#This Row],[Desa/Kelurahan]],Data!$C:$C,0)),"")</f>
        <v/>
      </c>
      <c r="F1242" s="2"/>
      <c r="G1242" s="2"/>
      <c r="H1242" s="2"/>
      <c r="J1242" s="51"/>
      <c r="K1242" s="36" t="str">
        <f>IF(Table1[[#This Row],[Tanggal]]="","",YEAR(Table1[[#This Row],[Tanggal]]))</f>
        <v/>
      </c>
      <c r="L1242" s="36" t="str">
        <f>IF(Table1[[#This Row],[Tanggal]]="","",YEAR(Table1[[#This Row],[Tanggal]]))</f>
        <v/>
      </c>
      <c r="M1242" s="37" t="str">
        <f>_xlfn.IFNA(INDEX(Data!$D:$D,MATCH(Table1[[#This Row],[Entry Type]],Data!$E:$E,0)),"")</f>
        <v/>
      </c>
      <c r="N1242" s="50" t="str">
        <f>IF(Table1[[#This Row],[Tanggal]]="","","Jaringan")</f>
        <v/>
      </c>
      <c r="O1242" s="1"/>
    </row>
    <row r="1243" spans="2:15" x14ac:dyDescent="0.25">
      <c r="B1243" s="4" t="str">
        <f>_xlfn.IFNA(INDEX(Data!$B:$B,MATCH(Table1[[#This Row],[Desa/Kelurahan]],Data!$C:$C,0)),"")</f>
        <v/>
      </c>
      <c r="F1243" s="2"/>
      <c r="G1243" s="2"/>
      <c r="H1243" s="2"/>
      <c r="J1243" s="51"/>
      <c r="K1243" s="36" t="str">
        <f>IF(Table1[[#This Row],[Tanggal]]="","",YEAR(Table1[[#This Row],[Tanggal]]))</f>
        <v/>
      </c>
      <c r="L1243" s="36" t="str">
        <f>IF(Table1[[#This Row],[Tanggal]]="","",YEAR(Table1[[#This Row],[Tanggal]]))</f>
        <v/>
      </c>
      <c r="M1243" s="37" t="str">
        <f>_xlfn.IFNA(INDEX(Data!$D:$D,MATCH(Table1[[#This Row],[Entry Type]],Data!$E:$E,0)),"")</f>
        <v/>
      </c>
      <c r="N1243" s="50" t="str">
        <f>IF(Table1[[#This Row],[Tanggal]]="","","Jaringan")</f>
        <v/>
      </c>
      <c r="O1243" s="1"/>
    </row>
    <row r="1244" spans="2:15" x14ac:dyDescent="0.25">
      <c r="B1244" s="4" t="str">
        <f>_xlfn.IFNA(INDEX(Data!$B:$B,MATCH(Table1[[#This Row],[Desa/Kelurahan]],Data!$C:$C,0)),"")</f>
        <v/>
      </c>
      <c r="F1244" s="2"/>
      <c r="G1244" s="2"/>
      <c r="H1244" s="2"/>
      <c r="J1244" s="51"/>
      <c r="K1244" s="36" t="str">
        <f>IF(Table1[[#This Row],[Tanggal]]="","",YEAR(Table1[[#This Row],[Tanggal]]))</f>
        <v/>
      </c>
      <c r="L1244" s="36" t="str">
        <f>IF(Table1[[#This Row],[Tanggal]]="","",YEAR(Table1[[#This Row],[Tanggal]]))</f>
        <v/>
      </c>
      <c r="M1244" s="37" t="str">
        <f>_xlfn.IFNA(INDEX(Data!$D:$D,MATCH(Table1[[#This Row],[Entry Type]],Data!$E:$E,0)),"")</f>
        <v/>
      </c>
      <c r="N1244" s="50" t="str">
        <f>IF(Table1[[#This Row],[Tanggal]]="","","Jaringan")</f>
        <v/>
      </c>
      <c r="O1244" s="1"/>
    </row>
    <row r="1245" spans="2:15" x14ac:dyDescent="0.25">
      <c r="B1245" s="4" t="str">
        <f>_xlfn.IFNA(INDEX(Data!$B:$B,MATCH(Table1[[#This Row],[Desa/Kelurahan]],Data!$C:$C,0)),"")</f>
        <v/>
      </c>
      <c r="F1245" s="2"/>
      <c r="G1245" s="2"/>
      <c r="H1245" s="2"/>
      <c r="J1245" s="51"/>
      <c r="K1245" s="36" t="str">
        <f>IF(Table1[[#This Row],[Tanggal]]="","",YEAR(Table1[[#This Row],[Tanggal]]))</f>
        <v/>
      </c>
      <c r="L1245" s="36" t="str">
        <f>IF(Table1[[#This Row],[Tanggal]]="","",YEAR(Table1[[#This Row],[Tanggal]]))</f>
        <v/>
      </c>
      <c r="M1245" s="37" t="str">
        <f>_xlfn.IFNA(INDEX(Data!$D:$D,MATCH(Table1[[#This Row],[Entry Type]],Data!$E:$E,0)),"")</f>
        <v/>
      </c>
      <c r="N1245" s="50" t="str">
        <f>IF(Table1[[#This Row],[Tanggal]]="","","Jaringan")</f>
        <v/>
      </c>
      <c r="O1245" s="1"/>
    </row>
    <row r="1246" spans="2:15" x14ac:dyDescent="0.25">
      <c r="B1246" s="4" t="str">
        <f>_xlfn.IFNA(INDEX(Data!$B:$B,MATCH(Table1[[#This Row],[Desa/Kelurahan]],Data!$C:$C,0)),"")</f>
        <v/>
      </c>
      <c r="F1246" s="2"/>
      <c r="G1246" s="2"/>
      <c r="H1246" s="2"/>
      <c r="J1246" s="51"/>
      <c r="K1246" s="36" t="str">
        <f>IF(Table1[[#This Row],[Tanggal]]="","",YEAR(Table1[[#This Row],[Tanggal]]))</f>
        <v/>
      </c>
      <c r="L1246" s="36" t="str">
        <f>IF(Table1[[#This Row],[Tanggal]]="","",YEAR(Table1[[#This Row],[Tanggal]]))</f>
        <v/>
      </c>
      <c r="M1246" s="37" t="str">
        <f>_xlfn.IFNA(INDEX(Data!$D:$D,MATCH(Table1[[#This Row],[Entry Type]],Data!$E:$E,0)),"")</f>
        <v/>
      </c>
      <c r="N1246" s="50" t="str">
        <f>IF(Table1[[#This Row],[Tanggal]]="","","Jaringan")</f>
        <v/>
      </c>
      <c r="O1246" s="1"/>
    </row>
    <row r="1247" spans="2:15" x14ac:dyDescent="0.25">
      <c r="B1247" s="4" t="str">
        <f>_xlfn.IFNA(INDEX(Data!$B:$B,MATCH(Table1[[#This Row],[Desa/Kelurahan]],Data!$C:$C,0)),"")</f>
        <v/>
      </c>
      <c r="F1247" s="2"/>
      <c r="G1247" s="2"/>
      <c r="H1247" s="2"/>
      <c r="J1247" s="51"/>
      <c r="K1247" s="36" t="str">
        <f>IF(Table1[[#This Row],[Tanggal]]="","",YEAR(Table1[[#This Row],[Tanggal]]))</f>
        <v/>
      </c>
      <c r="L1247" s="36" t="str">
        <f>IF(Table1[[#This Row],[Tanggal]]="","",YEAR(Table1[[#This Row],[Tanggal]]))</f>
        <v/>
      </c>
      <c r="M1247" s="37" t="str">
        <f>_xlfn.IFNA(INDEX(Data!$D:$D,MATCH(Table1[[#This Row],[Entry Type]],Data!$E:$E,0)),"")</f>
        <v/>
      </c>
      <c r="N1247" s="50" t="str">
        <f>IF(Table1[[#This Row],[Tanggal]]="","","Jaringan")</f>
        <v/>
      </c>
      <c r="O1247" s="1"/>
    </row>
    <row r="1248" spans="2:15" x14ac:dyDescent="0.25">
      <c r="B1248" s="4" t="str">
        <f>_xlfn.IFNA(INDEX(Data!$B:$B,MATCH(Table1[[#This Row],[Desa/Kelurahan]],Data!$C:$C,0)),"")</f>
        <v/>
      </c>
      <c r="F1248" s="2"/>
      <c r="G1248" s="2"/>
      <c r="H1248" s="2"/>
      <c r="J1248" s="51"/>
      <c r="K1248" s="36" t="str">
        <f>IF(Table1[[#This Row],[Tanggal]]="","",YEAR(Table1[[#This Row],[Tanggal]]))</f>
        <v/>
      </c>
      <c r="L1248" s="36" t="str">
        <f>IF(Table1[[#This Row],[Tanggal]]="","",YEAR(Table1[[#This Row],[Tanggal]]))</f>
        <v/>
      </c>
      <c r="M1248" s="37" t="str">
        <f>_xlfn.IFNA(INDEX(Data!$D:$D,MATCH(Table1[[#This Row],[Entry Type]],Data!$E:$E,0)),"")</f>
        <v/>
      </c>
      <c r="N1248" s="50" t="str">
        <f>IF(Table1[[#This Row],[Tanggal]]="","","Jaringan")</f>
        <v/>
      </c>
      <c r="O1248" s="1"/>
    </row>
    <row r="1249" spans="2:15" x14ac:dyDescent="0.25">
      <c r="B1249" s="4" t="str">
        <f>_xlfn.IFNA(INDEX(Data!$B:$B,MATCH(Table1[[#This Row],[Desa/Kelurahan]],Data!$C:$C,0)),"")</f>
        <v/>
      </c>
      <c r="F1249" s="2"/>
      <c r="G1249" s="2"/>
      <c r="H1249" s="2"/>
      <c r="J1249" s="51"/>
      <c r="K1249" s="36" t="str">
        <f>IF(Table1[[#This Row],[Tanggal]]="","",YEAR(Table1[[#This Row],[Tanggal]]))</f>
        <v/>
      </c>
      <c r="L1249" s="36" t="str">
        <f>IF(Table1[[#This Row],[Tanggal]]="","",YEAR(Table1[[#This Row],[Tanggal]]))</f>
        <v/>
      </c>
      <c r="M1249" s="37" t="str">
        <f>_xlfn.IFNA(INDEX(Data!$D:$D,MATCH(Table1[[#This Row],[Entry Type]],Data!$E:$E,0)),"")</f>
        <v/>
      </c>
      <c r="N1249" s="50" t="str">
        <f>IF(Table1[[#This Row],[Tanggal]]="","","Jaringan")</f>
        <v/>
      </c>
      <c r="O1249" s="1"/>
    </row>
    <row r="1250" spans="2:15" x14ac:dyDescent="0.25">
      <c r="B1250" s="4" t="str">
        <f>_xlfn.IFNA(INDEX(Data!$B:$B,MATCH(Table1[[#This Row],[Desa/Kelurahan]],Data!$C:$C,0)),"")</f>
        <v/>
      </c>
      <c r="F1250" s="2"/>
      <c r="G1250" s="2"/>
      <c r="H1250" s="2"/>
      <c r="J1250" s="51"/>
      <c r="K1250" s="36" t="str">
        <f>IF(Table1[[#This Row],[Tanggal]]="","",YEAR(Table1[[#This Row],[Tanggal]]))</f>
        <v/>
      </c>
      <c r="L1250" s="36" t="str">
        <f>IF(Table1[[#This Row],[Tanggal]]="","",YEAR(Table1[[#This Row],[Tanggal]]))</f>
        <v/>
      </c>
      <c r="M1250" s="37" t="str">
        <f>_xlfn.IFNA(INDEX(Data!$D:$D,MATCH(Table1[[#This Row],[Entry Type]],Data!$E:$E,0)),"")</f>
        <v/>
      </c>
      <c r="N1250" s="50" t="str">
        <f>IF(Table1[[#This Row],[Tanggal]]="","","Jaringan")</f>
        <v/>
      </c>
      <c r="O1250" s="1"/>
    </row>
    <row r="1251" spans="2:15" x14ac:dyDescent="0.25">
      <c r="B1251" s="4" t="str">
        <f>_xlfn.IFNA(INDEX(Data!$B:$B,MATCH(Table1[[#This Row],[Desa/Kelurahan]],Data!$C:$C,0)),"")</f>
        <v/>
      </c>
      <c r="F1251" s="2"/>
      <c r="G1251" s="2"/>
      <c r="H1251" s="2"/>
      <c r="J1251" s="51"/>
      <c r="K1251" s="36" t="str">
        <f>IF(Table1[[#This Row],[Tanggal]]="","",YEAR(Table1[[#This Row],[Tanggal]]))</f>
        <v/>
      </c>
      <c r="L1251" s="36" t="str">
        <f>IF(Table1[[#This Row],[Tanggal]]="","",YEAR(Table1[[#This Row],[Tanggal]]))</f>
        <v/>
      </c>
      <c r="M1251" s="37" t="str">
        <f>_xlfn.IFNA(INDEX(Data!$D:$D,MATCH(Table1[[#This Row],[Entry Type]],Data!$E:$E,0)),"")</f>
        <v/>
      </c>
      <c r="N1251" s="50" t="str">
        <f>IF(Table1[[#This Row],[Tanggal]]="","","Jaringan")</f>
        <v/>
      </c>
      <c r="O1251" s="1"/>
    </row>
    <row r="1252" spans="2:15" x14ac:dyDescent="0.25">
      <c r="B1252" s="4" t="str">
        <f>_xlfn.IFNA(INDEX(Data!$B:$B,MATCH(Table1[[#This Row],[Desa/Kelurahan]],Data!$C:$C,0)),"")</f>
        <v/>
      </c>
      <c r="F1252" s="2"/>
      <c r="G1252" s="2"/>
      <c r="H1252" s="2"/>
      <c r="J1252" s="51"/>
      <c r="K1252" s="36" t="str">
        <f>IF(Table1[[#This Row],[Tanggal]]="","",YEAR(Table1[[#This Row],[Tanggal]]))</f>
        <v/>
      </c>
      <c r="L1252" s="36" t="str">
        <f>IF(Table1[[#This Row],[Tanggal]]="","",YEAR(Table1[[#This Row],[Tanggal]]))</f>
        <v/>
      </c>
      <c r="M1252" s="37" t="str">
        <f>_xlfn.IFNA(INDEX(Data!$D:$D,MATCH(Table1[[#This Row],[Entry Type]],Data!$E:$E,0)),"")</f>
        <v/>
      </c>
      <c r="N1252" s="50" t="str">
        <f>IF(Table1[[#This Row],[Tanggal]]="","","Jaringan")</f>
        <v/>
      </c>
      <c r="O1252" s="1"/>
    </row>
    <row r="1253" spans="2:15" x14ac:dyDescent="0.25">
      <c r="B1253" s="4" t="str">
        <f>_xlfn.IFNA(INDEX(Data!$B:$B,MATCH(Table1[[#This Row],[Desa/Kelurahan]],Data!$C:$C,0)),"")</f>
        <v/>
      </c>
      <c r="F1253" s="2"/>
      <c r="G1253" s="2"/>
      <c r="H1253" s="2"/>
      <c r="J1253" s="51"/>
      <c r="K1253" s="36" t="str">
        <f>IF(Table1[[#This Row],[Tanggal]]="","",YEAR(Table1[[#This Row],[Tanggal]]))</f>
        <v/>
      </c>
      <c r="L1253" s="36" t="str">
        <f>IF(Table1[[#This Row],[Tanggal]]="","",YEAR(Table1[[#This Row],[Tanggal]]))</f>
        <v/>
      </c>
      <c r="M1253" s="37" t="str">
        <f>_xlfn.IFNA(INDEX(Data!$D:$D,MATCH(Table1[[#This Row],[Entry Type]],Data!$E:$E,0)),"")</f>
        <v/>
      </c>
      <c r="N1253" s="50" t="str">
        <f>IF(Table1[[#This Row],[Tanggal]]="","","Jaringan")</f>
        <v/>
      </c>
      <c r="O1253" s="1"/>
    </row>
    <row r="1254" spans="2:15" x14ac:dyDescent="0.25">
      <c r="B1254" s="4" t="str">
        <f>_xlfn.IFNA(INDEX(Data!$B:$B,MATCH(Table1[[#This Row],[Desa/Kelurahan]],Data!$C:$C,0)),"")</f>
        <v/>
      </c>
      <c r="F1254" s="2"/>
      <c r="G1254" s="2"/>
      <c r="H1254" s="2"/>
      <c r="J1254" s="51"/>
      <c r="K1254" s="36" t="str">
        <f>IF(Table1[[#This Row],[Tanggal]]="","",YEAR(Table1[[#This Row],[Tanggal]]))</f>
        <v/>
      </c>
      <c r="L1254" s="36" t="str">
        <f>IF(Table1[[#This Row],[Tanggal]]="","",YEAR(Table1[[#This Row],[Tanggal]]))</f>
        <v/>
      </c>
      <c r="M1254" s="37" t="str">
        <f>_xlfn.IFNA(INDEX(Data!$D:$D,MATCH(Table1[[#This Row],[Entry Type]],Data!$E:$E,0)),"")</f>
        <v/>
      </c>
      <c r="N1254" s="50" t="str">
        <f>IF(Table1[[#This Row],[Tanggal]]="","","Jaringan")</f>
        <v/>
      </c>
      <c r="O1254" s="1"/>
    </row>
    <row r="1255" spans="2:15" x14ac:dyDescent="0.25">
      <c r="B1255" s="4" t="str">
        <f>_xlfn.IFNA(INDEX(Data!$B:$B,MATCH(Table1[[#This Row],[Desa/Kelurahan]],Data!$C:$C,0)),"")</f>
        <v/>
      </c>
      <c r="F1255" s="2"/>
      <c r="G1255" s="2"/>
      <c r="H1255" s="2"/>
      <c r="J1255" s="51"/>
      <c r="K1255" s="36" t="str">
        <f>IF(Table1[[#This Row],[Tanggal]]="","",YEAR(Table1[[#This Row],[Tanggal]]))</f>
        <v/>
      </c>
      <c r="L1255" s="36" t="str">
        <f>IF(Table1[[#This Row],[Tanggal]]="","",YEAR(Table1[[#This Row],[Tanggal]]))</f>
        <v/>
      </c>
      <c r="M1255" s="37" t="str">
        <f>_xlfn.IFNA(INDEX(Data!$D:$D,MATCH(Table1[[#This Row],[Entry Type]],Data!$E:$E,0)),"")</f>
        <v/>
      </c>
      <c r="N1255" s="50" t="str">
        <f>IF(Table1[[#This Row],[Tanggal]]="","","Jaringan")</f>
        <v/>
      </c>
      <c r="O1255" s="1"/>
    </row>
    <row r="1256" spans="2:15" x14ac:dyDescent="0.25">
      <c r="B1256" s="4" t="str">
        <f>_xlfn.IFNA(INDEX(Data!$B:$B,MATCH(Table1[[#This Row],[Desa/Kelurahan]],Data!$C:$C,0)),"")</f>
        <v/>
      </c>
      <c r="F1256" s="2"/>
      <c r="G1256" s="2"/>
      <c r="H1256" s="2"/>
      <c r="J1256" s="51"/>
      <c r="K1256" s="36" t="str">
        <f>IF(Table1[[#This Row],[Tanggal]]="","",YEAR(Table1[[#This Row],[Tanggal]]))</f>
        <v/>
      </c>
      <c r="L1256" s="36" t="str">
        <f>IF(Table1[[#This Row],[Tanggal]]="","",YEAR(Table1[[#This Row],[Tanggal]]))</f>
        <v/>
      </c>
      <c r="M1256" s="37" t="str">
        <f>_xlfn.IFNA(INDEX(Data!$D:$D,MATCH(Table1[[#This Row],[Entry Type]],Data!$E:$E,0)),"")</f>
        <v/>
      </c>
      <c r="N1256" s="50" t="str">
        <f>IF(Table1[[#This Row],[Tanggal]]="","","Jaringan")</f>
        <v/>
      </c>
      <c r="O1256" s="1"/>
    </row>
    <row r="1257" spans="2:15" x14ac:dyDescent="0.25">
      <c r="B1257" s="4" t="str">
        <f>_xlfn.IFNA(INDEX(Data!$B:$B,MATCH(Table1[[#This Row],[Desa/Kelurahan]],Data!$C:$C,0)),"")</f>
        <v/>
      </c>
      <c r="F1257" s="2"/>
      <c r="G1257" s="2"/>
      <c r="H1257" s="2"/>
      <c r="J1257" s="51"/>
      <c r="K1257" s="36" t="str">
        <f>IF(Table1[[#This Row],[Tanggal]]="","",YEAR(Table1[[#This Row],[Tanggal]]))</f>
        <v/>
      </c>
      <c r="L1257" s="36" t="str">
        <f>IF(Table1[[#This Row],[Tanggal]]="","",YEAR(Table1[[#This Row],[Tanggal]]))</f>
        <v/>
      </c>
      <c r="M1257" s="37" t="str">
        <f>_xlfn.IFNA(INDEX(Data!$D:$D,MATCH(Table1[[#This Row],[Entry Type]],Data!$E:$E,0)),"")</f>
        <v/>
      </c>
      <c r="N1257" s="50" t="str">
        <f>IF(Table1[[#This Row],[Tanggal]]="","","Jaringan")</f>
        <v/>
      </c>
      <c r="O1257" s="1"/>
    </row>
    <row r="1258" spans="2:15" x14ac:dyDescent="0.25">
      <c r="B1258" s="4" t="str">
        <f>_xlfn.IFNA(INDEX(Data!$B:$B,MATCH(Table1[[#This Row],[Desa/Kelurahan]],Data!$C:$C,0)),"")</f>
        <v/>
      </c>
      <c r="F1258" s="2"/>
      <c r="G1258" s="2"/>
      <c r="H1258" s="2"/>
      <c r="J1258" s="51"/>
      <c r="K1258" s="36" t="str">
        <f>IF(Table1[[#This Row],[Tanggal]]="","",YEAR(Table1[[#This Row],[Tanggal]]))</f>
        <v/>
      </c>
      <c r="L1258" s="36" t="str">
        <f>IF(Table1[[#This Row],[Tanggal]]="","",YEAR(Table1[[#This Row],[Tanggal]]))</f>
        <v/>
      </c>
      <c r="M1258" s="37" t="str">
        <f>_xlfn.IFNA(INDEX(Data!$D:$D,MATCH(Table1[[#This Row],[Entry Type]],Data!$E:$E,0)),"")</f>
        <v/>
      </c>
      <c r="N1258" s="50" t="str">
        <f>IF(Table1[[#This Row],[Tanggal]]="","","Jaringan")</f>
        <v/>
      </c>
      <c r="O1258" s="1"/>
    </row>
    <row r="1259" spans="2:15" x14ac:dyDescent="0.25">
      <c r="B1259" s="4" t="str">
        <f>_xlfn.IFNA(INDEX(Data!$B:$B,MATCH(Table1[[#This Row],[Desa/Kelurahan]],Data!$C:$C,0)),"")</f>
        <v/>
      </c>
      <c r="F1259" s="2"/>
      <c r="G1259" s="2"/>
      <c r="H1259" s="2"/>
      <c r="J1259" s="51"/>
      <c r="K1259" s="36" t="str">
        <f>IF(Table1[[#This Row],[Tanggal]]="","",YEAR(Table1[[#This Row],[Tanggal]]))</f>
        <v/>
      </c>
      <c r="L1259" s="36" t="str">
        <f>IF(Table1[[#This Row],[Tanggal]]="","",YEAR(Table1[[#This Row],[Tanggal]]))</f>
        <v/>
      </c>
      <c r="M1259" s="37" t="str">
        <f>_xlfn.IFNA(INDEX(Data!$D:$D,MATCH(Table1[[#This Row],[Entry Type]],Data!$E:$E,0)),"")</f>
        <v/>
      </c>
      <c r="N1259" s="50" t="str">
        <f>IF(Table1[[#This Row],[Tanggal]]="","","Jaringan")</f>
        <v/>
      </c>
      <c r="O1259" s="1"/>
    </row>
    <row r="1260" spans="2:15" x14ac:dyDescent="0.25">
      <c r="B1260" s="4" t="str">
        <f>_xlfn.IFNA(INDEX(Data!$B:$B,MATCH(Table1[[#This Row],[Desa/Kelurahan]],Data!$C:$C,0)),"")</f>
        <v/>
      </c>
      <c r="F1260" s="2"/>
      <c r="G1260" s="2"/>
      <c r="H1260" s="2"/>
      <c r="J1260" s="51"/>
      <c r="K1260" s="36" t="str">
        <f>IF(Table1[[#This Row],[Tanggal]]="","",YEAR(Table1[[#This Row],[Tanggal]]))</f>
        <v/>
      </c>
      <c r="L1260" s="36" t="str">
        <f>IF(Table1[[#This Row],[Tanggal]]="","",YEAR(Table1[[#This Row],[Tanggal]]))</f>
        <v/>
      </c>
      <c r="M1260" s="37" t="str">
        <f>_xlfn.IFNA(INDEX(Data!$D:$D,MATCH(Table1[[#This Row],[Entry Type]],Data!$E:$E,0)),"")</f>
        <v/>
      </c>
      <c r="N1260" s="50" t="str">
        <f>IF(Table1[[#This Row],[Tanggal]]="","","Jaringan")</f>
        <v/>
      </c>
      <c r="O1260" s="1"/>
    </row>
    <row r="1261" spans="2:15" x14ac:dyDescent="0.25">
      <c r="B1261" s="4" t="str">
        <f>_xlfn.IFNA(INDEX(Data!$B:$B,MATCH(Table1[[#This Row],[Desa/Kelurahan]],Data!$C:$C,0)),"")</f>
        <v/>
      </c>
      <c r="F1261" s="2"/>
      <c r="G1261" s="2"/>
      <c r="H1261" s="2"/>
      <c r="J1261" s="51"/>
      <c r="K1261" s="36" t="str">
        <f>IF(Table1[[#This Row],[Tanggal]]="","",YEAR(Table1[[#This Row],[Tanggal]]))</f>
        <v/>
      </c>
      <c r="L1261" s="36" t="str">
        <f>IF(Table1[[#This Row],[Tanggal]]="","",YEAR(Table1[[#This Row],[Tanggal]]))</f>
        <v/>
      </c>
      <c r="M1261" s="37" t="str">
        <f>_xlfn.IFNA(INDEX(Data!$D:$D,MATCH(Table1[[#This Row],[Entry Type]],Data!$E:$E,0)),"")</f>
        <v/>
      </c>
      <c r="N1261" s="50" t="str">
        <f>IF(Table1[[#This Row],[Tanggal]]="","","Jaringan")</f>
        <v/>
      </c>
      <c r="O1261" s="1"/>
    </row>
    <row r="1262" spans="2:15" x14ac:dyDescent="0.25">
      <c r="B1262" s="4" t="str">
        <f>_xlfn.IFNA(INDEX(Data!$B:$B,MATCH(Table1[[#This Row],[Desa/Kelurahan]],Data!$C:$C,0)),"")</f>
        <v/>
      </c>
      <c r="F1262" s="2"/>
      <c r="G1262" s="2"/>
      <c r="H1262" s="2"/>
      <c r="J1262" s="51"/>
      <c r="K1262" s="36" t="str">
        <f>IF(Table1[[#This Row],[Tanggal]]="","",YEAR(Table1[[#This Row],[Tanggal]]))</f>
        <v/>
      </c>
      <c r="L1262" s="36" t="str">
        <f>IF(Table1[[#This Row],[Tanggal]]="","",YEAR(Table1[[#This Row],[Tanggal]]))</f>
        <v/>
      </c>
      <c r="M1262" s="37" t="str">
        <f>_xlfn.IFNA(INDEX(Data!$D:$D,MATCH(Table1[[#This Row],[Entry Type]],Data!$E:$E,0)),"")</f>
        <v/>
      </c>
      <c r="N1262" s="50" t="str">
        <f>IF(Table1[[#This Row],[Tanggal]]="","","Jaringan")</f>
        <v/>
      </c>
      <c r="O1262" s="1"/>
    </row>
    <row r="1263" spans="2:15" x14ac:dyDescent="0.25">
      <c r="B1263" s="4" t="str">
        <f>_xlfn.IFNA(INDEX(Data!$B:$B,MATCH(Table1[[#This Row],[Desa/Kelurahan]],Data!$C:$C,0)),"")</f>
        <v/>
      </c>
      <c r="F1263" s="2"/>
      <c r="G1263" s="2"/>
      <c r="H1263" s="2"/>
      <c r="J1263" s="51"/>
      <c r="K1263" s="36" t="str">
        <f>IF(Table1[[#This Row],[Tanggal]]="","",YEAR(Table1[[#This Row],[Tanggal]]))</f>
        <v/>
      </c>
      <c r="L1263" s="36" t="str">
        <f>IF(Table1[[#This Row],[Tanggal]]="","",YEAR(Table1[[#This Row],[Tanggal]]))</f>
        <v/>
      </c>
      <c r="M1263" s="37" t="str">
        <f>_xlfn.IFNA(INDEX(Data!$D:$D,MATCH(Table1[[#This Row],[Entry Type]],Data!$E:$E,0)),"")</f>
        <v/>
      </c>
      <c r="N1263" s="50" t="str">
        <f>IF(Table1[[#This Row],[Tanggal]]="","","Jaringan")</f>
        <v/>
      </c>
      <c r="O1263" s="1"/>
    </row>
    <row r="1264" spans="2:15" x14ac:dyDescent="0.25">
      <c r="B1264" s="4" t="str">
        <f>_xlfn.IFNA(INDEX(Data!$B:$B,MATCH(Table1[[#This Row],[Desa/Kelurahan]],Data!$C:$C,0)),"")</f>
        <v/>
      </c>
      <c r="F1264" s="2"/>
      <c r="G1264" s="2"/>
      <c r="H1264" s="2"/>
      <c r="J1264" s="51"/>
      <c r="K1264" s="36" t="str">
        <f>IF(Table1[[#This Row],[Tanggal]]="","",YEAR(Table1[[#This Row],[Tanggal]]))</f>
        <v/>
      </c>
      <c r="L1264" s="36" t="str">
        <f>IF(Table1[[#This Row],[Tanggal]]="","",YEAR(Table1[[#This Row],[Tanggal]]))</f>
        <v/>
      </c>
      <c r="M1264" s="37" t="str">
        <f>_xlfn.IFNA(INDEX(Data!$D:$D,MATCH(Table1[[#This Row],[Entry Type]],Data!$E:$E,0)),"")</f>
        <v/>
      </c>
      <c r="N1264" s="50" t="str">
        <f>IF(Table1[[#This Row],[Tanggal]]="","","Jaringan")</f>
        <v/>
      </c>
      <c r="O1264" s="1"/>
    </row>
    <row r="1265" spans="2:15" x14ac:dyDescent="0.25">
      <c r="B1265" s="4" t="str">
        <f>_xlfn.IFNA(INDEX(Data!$B:$B,MATCH(Table1[[#This Row],[Desa/Kelurahan]],Data!$C:$C,0)),"")</f>
        <v/>
      </c>
      <c r="F1265" s="2"/>
      <c r="G1265" s="2"/>
      <c r="H1265" s="2"/>
      <c r="J1265" s="51"/>
      <c r="K1265" s="36" t="str">
        <f>IF(Table1[[#This Row],[Tanggal]]="","",YEAR(Table1[[#This Row],[Tanggal]]))</f>
        <v/>
      </c>
      <c r="L1265" s="36" t="str">
        <f>IF(Table1[[#This Row],[Tanggal]]="","",YEAR(Table1[[#This Row],[Tanggal]]))</f>
        <v/>
      </c>
      <c r="M1265" s="37" t="str">
        <f>_xlfn.IFNA(INDEX(Data!$D:$D,MATCH(Table1[[#This Row],[Entry Type]],Data!$E:$E,0)),"")</f>
        <v/>
      </c>
      <c r="N1265" s="50" t="str">
        <f>IF(Table1[[#This Row],[Tanggal]]="","","Jaringan")</f>
        <v/>
      </c>
      <c r="O1265" s="1"/>
    </row>
    <row r="1266" spans="2:15" x14ac:dyDescent="0.25">
      <c r="B1266" s="4" t="str">
        <f>_xlfn.IFNA(INDEX(Data!$B:$B,MATCH(Table1[[#This Row],[Desa/Kelurahan]],Data!$C:$C,0)),"")</f>
        <v/>
      </c>
      <c r="F1266" s="2"/>
      <c r="G1266" s="2"/>
      <c r="H1266" s="2"/>
      <c r="J1266" s="51"/>
      <c r="K1266" s="36" t="str">
        <f>IF(Table1[[#This Row],[Tanggal]]="","",YEAR(Table1[[#This Row],[Tanggal]]))</f>
        <v/>
      </c>
      <c r="L1266" s="36" t="str">
        <f>IF(Table1[[#This Row],[Tanggal]]="","",YEAR(Table1[[#This Row],[Tanggal]]))</f>
        <v/>
      </c>
      <c r="M1266" s="37" t="str">
        <f>_xlfn.IFNA(INDEX(Data!$D:$D,MATCH(Table1[[#This Row],[Entry Type]],Data!$E:$E,0)),"")</f>
        <v/>
      </c>
      <c r="N1266" s="50" t="str">
        <f>IF(Table1[[#This Row],[Tanggal]]="","","Jaringan")</f>
        <v/>
      </c>
      <c r="O1266" s="1"/>
    </row>
    <row r="1267" spans="2:15" x14ac:dyDescent="0.25">
      <c r="B1267" s="4" t="str">
        <f>_xlfn.IFNA(INDEX(Data!$B:$B,MATCH(Table1[[#This Row],[Desa/Kelurahan]],Data!$C:$C,0)),"")</f>
        <v/>
      </c>
      <c r="F1267" s="2"/>
      <c r="G1267" s="2"/>
      <c r="H1267" s="2"/>
      <c r="J1267" s="51"/>
      <c r="K1267" s="36" t="str">
        <f>IF(Table1[[#This Row],[Tanggal]]="","",YEAR(Table1[[#This Row],[Tanggal]]))</f>
        <v/>
      </c>
      <c r="L1267" s="36" t="str">
        <f>IF(Table1[[#This Row],[Tanggal]]="","",YEAR(Table1[[#This Row],[Tanggal]]))</f>
        <v/>
      </c>
      <c r="M1267" s="37" t="str">
        <f>_xlfn.IFNA(INDEX(Data!$D:$D,MATCH(Table1[[#This Row],[Entry Type]],Data!$E:$E,0)),"")</f>
        <v/>
      </c>
      <c r="N1267" s="50" t="str">
        <f>IF(Table1[[#This Row],[Tanggal]]="","","Jaringan")</f>
        <v/>
      </c>
      <c r="O1267" s="1"/>
    </row>
    <row r="1268" spans="2:15" x14ac:dyDescent="0.25">
      <c r="B1268" s="4" t="str">
        <f>_xlfn.IFNA(INDEX(Data!$B:$B,MATCH(Table1[[#This Row],[Desa/Kelurahan]],Data!$C:$C,0)),"")</f>
        <v/>
      </c>
      <c r="F1268" s="2"/>
      <c r="G1268" s="2"/>
      <c r="H1268" s="2"/>
      <c r="J1268" s="51"/>
      <c r="K1268" s="36" t="str">
        <f>IF(Table1[[#This Row],[Tanggal]]="","",YEAR(Table1[[#This Row],[Tanggal]]))</f>
        <v/>
      </c>
      <c r="L1268" s="36" t="str">
        <f>IF(Table1[[#This Row],[Tanggal]]="","",YEAR(Table1[[#This Row],[Tanggal]]))</f>
        <v/>
      </c>
      <c r="M1268" s="37" t="str">
        <f>_xlfn.IFNA(INDEX(Data!$D:$D,MATCH(Table1[[#This Row],[Entry Type]],Data!$E:$E,0)),"")</f>
        <v/>
      </c>
      <c r="N1268" s="50" t="str">
        <f>IF(Table1[[#This Row],[Tanggal]]="","","Jaringan")</f>
        <v/>
      </c>
      <c r="O1268" s="1"/>
    </row>
    <row r="1269" spans="2:15" x14ac:dyDescent="0.25">
      <c r="B1269" s="4" t="str">
        <f>_xlfn.IFNA(INDEX(Data!$B:$B,MATCH(Table1[[#This Row],[Desa/Kelurahan]],Data!$C:$C,0)),"")</f>
        <v/>
      </c>
      <c r="F1269" s="2"/>
      <c r="G1269" s="2"/>
      <c r="H1269" s="2"/>
      <c r="J1269" s="51"/>
      <c r="K1269" s="36" t="str">
        <f>IF(Table1[[#This Row],[Tanggal]]="","",YEAR(Table1[[#This Row],[Tanggal]]))</f>
        <v/>
      </c>
      <c r="L1269" s="36" t="str">
        <f>IF(Table1[[#This Row],[Tanggal]]="","",YEAR(Table1[[#This Row],[Tanggal]]))</f>
        <v/>
      </c>
      <c r="M1269" s="37" t="str">
        <f>_xlfn.IFNA(INDEX(Data!$D:$D,MATCH(Table1[[#This Row],[Entry Type]],Data!$E:$E,0)),"")</f>
        <v/>
      </c>
      <c r="N1269" s="50" t="str">
        <f>IF(Table1[[#This Row],[Tanggal]]="","","Jaringan")</f>
        <v/>
      </c>
      <c r="O1269" s="1"/>
    </row>
    <row r="1270" spans="2:15" x14ac:dyDescent="0.25">
      <c r="B1270" s="4" t="str">
        <f>_xlfn.IFNA(INDEX(Data!$B:$B,MATCH(Table1[[#This Row],[Desa/Kelurahan]],Data!$C:$C,0)),"")</f>
        <v/>
      </c>
      <c r="F1270" s="2"/>
      <c r="G1270" s="2"/>
      <c r="H1270" s="2"/>
      <c r="J1270" s="51"/>
      <c r="K1270" s="36" t="str">
        <f>IF(Table1[[#This Row],[Tanggal]]="","",YEAR(Table1[[#This Row],[Tanggal]]))</f>
        <v/>
      </c>
      <c r="L1270" s="36" t="str">
        <f>IF(Table1[[#This Row],[Tanggal]]="","",YEAR(Table1[[#This Row],[Tanggal]]))</f>
        <v/>
      </c>
      <c r="M1270" s="37" t="str">
        <f>_xlfn.IFNA(INDEX(Data!$D:$D,MATCH(Table1[[#This Row],[Entry Type]],Data!$E:$E,0)),"")</f>
        <v/>
      </c>
      <c r="N1270" s="50" t="str">
        <f>IF(Table1[[#This Row],[Tanggal]]="","","Jaringan")</f>
        <v/>
      </c>
      <c r="O1270" s="1"/>
    </row>
    <row r="1271" spans="2:15" x14ac:dyDescent="0.25">
      <c r="B1271" s="4" t="str">
        <f>_xlfn.IFNA(INDEX(Data!$B:$B,MATCH(Table1[[#This Row],[Desa/Kelurahan]],Data!$C:$C,0)),"")</f>
        <v/>
      </c>
      <c r="F1271" s="2"/>
      <c r="G1271" s="2"/>
      <c r="H1271" s="2"/>
      <c r="J1271" s="51"/>
      <c r="K1271" s="36" t="str">
        <f>IF(Table1[[#This Row],[Tanggal]]="","",YEAR(Table1[[#This Row],[Tanggal]]))</f>
        <v/>
      </c>
      <c r="L1271" s="36" t="str">
        <f>IF(Table1[[#This Row],[Tanggal]]="","",YEAR(Table1[[#This Row],[Tanggal]]))</f>
        <v/>
      </c>
      <c r="M1271" s="37" t="str">
        <f>_xlfn.IFNA(INDEX(Data!$D:$D,MATCH(Table1[[#This Row],[Entry Type]],Data!$E:$E,0)),"")</f>
        <v/>
      </c>
      <c r="N1271" s="50" t="str">
        <f>IF(Table1[[#This Row],[Tanggal]]="","","Jaringan")</f>
        <v/>
      </c>
      <c r="O1271" s="1"/>
    </row>
    <row r="1272" spans="2:15" x14ac:dyDescent="0.25">
      <c r="B1272" s="4" t="str">
        <f>_xlfn.IFNA(INDEX(Data!$B:$B,MATCH(Table1[[#This Row],[Desa/Kelurahan]],Data!$C:$C,0)),"")</f>
        <v/>
      </c>
      <c r="F1272" s="2"/>
      <c r="G1272" s="2"/>
      <c r="H1272" s="2"/>
      <c r="J1272" s="51"/>
      <c r="K1272" s="36" t="str">
        <f>IF(Table1[[#This Row],[Tanggal]]="","",YEAR(Table1[[#This Row],[Tanggal]]))</f>
        <v/>
      </c>
      <c r="L1272" s="36" t="str">
        <f>IF(Table1[[#This Row],[Tanggal]]="","",YEAR(Table1[[#This Row],[Tanggal]]))</f>
        <v/>
      </c>
      <c r="M1272" s="37" t="str">
        <f>_xlfn.IFNA(INDEX(Data!$D:$D,MATCH(Table1[[#This Row],[Entry Type]],Data!$E:$E,0)),"")</f>
        <v/>
      </c>
      <c r="N1272" s="50" t="str">
        <f>IF(Table1[[#This Row],[Tanggal]]="","","Jaringan")</f>
        <v/>
      </c>
      <c r="O1272" s="1"/>
    </row>
    <row r="1273" spans="2:15" x14ac:dyDescent="0.25">
      <c r="B1273" s="4" t="str">
        <f>_xlfn.IFNA(INDEX(Data!$B:$B,MATCH(Table1[[#This Row],[Desa/Kelurahan]],Data!$C:$C,0)),"")</f>
        <v/>
      </c>
      <c r="F1273" s="2"/>
      <c r="G1273" s="2"/>
      <c r="H1273" s="2"/>
      <c r="J1273" s="51"/>
      <c r="K1273" s="36" t="str">
        <f>IF(Table1[[#This Row],[Tanggal]]="","",YEAR(Table1[[#This Row],[Tanggal]]))</f>
        <v/>
      </c>
      <c r="L1273" s="36" t="str">
        <f>IF(Table1[[#This Row],[Tanggal]]="","",YEAR(Table1[[#This Row],[Tanggal]]))</f>
        <v/>
      </c>
      <c r="M1273" s="37" t="str">
        <f>_xlfn.IFNA(INDEX(Data!$D:$D,MATCH(Table1[[#This Row],[Entry Type]],Data!$E:$E,0)),"")</f>
        <v/>
      </c>
      <c r="N1273" s="50" t="str">
        <f>IF(Table1[[#This Row],[Tanggal]]="","","Jaringan")</f>
        <v/>
      </c>
      <c r="O1273" s="1"/>
    </row>
    <row r="1274" spans="2:15" x14ac:dyDescent="0.25">
      <c r="B1274" s="4" t="str">
        <f>_xlfn.IFNA(INDEX(Data!$B:$B,MATCH(Table1[[#This Row],[Desa/Kelurahan]],Data!$C:$C,0)),"")</f>
        <v/>
      </c>
      <c r="F1274" s="2"/>
      <c r="G1274" s="2"/>
      <c r="H1274" s="2"/>
      <c r="J1274" s="51"/>
      <c r="K1274" s="36" t="str">
        <f>IF(Table1[[#This Row],[Tanggal]]="","",YEAR(Table1[[#This Row],[Tanggal]]))</f>
        <v/>
      </c>
      <c r="L1274" s="36" t="str">
        <f>IF(Table1[[#This Row],[Tanggal]]="","",YEAR(Table1[[#This Row],[Tanggal]]))</f>
        <v/>
      </c>
      <c r="M1274" s="37" t="str">
        <f>_xlfn.IFNA(INDEX(Data!$D:$D,MATCH(Table1[[#This Row],[Entry Type]],Data!$E:$E,0)),"")</f>
        <v/>
      </c>
      <c r="N1274" s="50" t="str">
        <f>IF(Table1[[#This Row],[Tanggal]]="","","Jaringan")</f>
        <v/>
      </c>
      <c r="O1274" s="1"/>
    </row>
    <row r="1275" spans="2:15" x14ac:dyDescent="0.25">
      <c r="B1275" s="4" t="str">
        <f>_xlfn.IFNA(INDEX(Data!$B:$B,MATCH(Table1[[#This Row],[Desa/Kelurahan]],Data!$C:$C,0)),"")</f>
        <v/>
      </c>
      <c r="F1275" s="2"/>
      <c r="G1275" s="2"/>
      <c r="H1275" s="2"/>
      <c r="J1275" s="51"/>
      <c r="K1275" s="36" t="str">
        <f>IF(Table1[[#This Row],[Tanggal]]="","",YEAR(Table1[[#This Row],[Tanggal]]))</f>
        <v/>
      </c>
      <c r="L1275" s="36" t="str">
        <f>IF(Table1[[#This Row],[Tanggal]]="","",YEAR(Table1[[#This Row],[Tanggal]]))</f>
        <v/>
      </c>
      <c r="M1275" s="37" t="str">
        <f>_xlfn.IFNA(INDEX(Data!$D:$D,MATCH(Table1[[#This Row],[Entry Type]],Data!$E:$E,0)),"")</f>
        <v/>
      </c>
      <c r="N1275" s="50" t="str">
        <f>IF(Table1[[#This Row],[Tanggal]]="","","Jaringan")</f>
        <v/>
      </c>
      <c r="O1275" s="1"/>
    </row>
    <row r="1276" spans="2:15" x14ac:dyDescent="0.25">
      <c r="B1276" s="4" t="str">
        <f>_xlfn.IFNA(INDEX(Data!$B:$B,MATCH(Table1[[#This Row],[Desa/Kelurahan]],Data!$C:$C,0)),"")</f>
        <v/>
      </c>
      <c r="F1276" s="2"/>
      <c r="G1276" s="2"/>
      <c r="H1276" s="2"/>
      <c r="J1276" s="51"/>
      <c r="K1276" s="36" t="str">
        <f>IF(Table1[[#This Row],[Tanggal]]="","",YEAR(Table1[[#This Row],[Tanggal]]))</f>
        <v/>
      </c>
      <c r="L1276" s="36" t="str">
        <f>IF(Table1[[#This Row],[Tanggal]]="","",YEAR(Table1[[#This Row],[Tanggal]]))</f>
        <v/>
      </c>
      <c r="M1276" s="37" t="str">
        <f>_xlfn.IFNA(INDEX(Data!$D:$D,MATCH(Table1[[#This Row],[Entry Type]],Data!$E:$E,0)),"")</f>
        <v/>
      </c>
      <c r="N1276" s="50" t="str">
        <f>IF(Table1[[#This Row],[Tanggal]]="","","Jaringan")</f>
        <v/>
      </c>
      <c r="O1276" s="1"/>
    </row>
    <row r="1277" spans="2:15" x14ac:dyDescent="0.25">
      <c r="B1277" s="4" t="str">
        <f>_xlfn.IFNA(INDEX(Data!$B:$B,MATCH(Table1[[#This Row],[Desa/Kelurahan]],Data!$C:$C,0)),"")</f>
        <v/>
      </c>
      <c r="F1277" s="2"/>
      <c r="G1277" s="2"/>
      <c r="H1277" s="2"/>
      <c r="J1277" s="51"/>
      <c r="K1277" s="36" t="str">
        <f>IF(Table1[[#This Row],[Tanggal]]="","",YEAR(Table1[[#This Row],[Tanggal]]))</f>
        <v/>
      </c>
      <c r="L1277" s="36" t="str">
        <f>IF(Table1[[#This Row],[Tanggal]]="","",YEAR(Table1[[#This Row],[Tanggal]]))</f>
        <v/>
      </c>
      <c r="M1277" s="37" t="str">
        <f>_xlfn.IFNA(INDEX(Data!$D:$D,MATCH(Table1[[#This Row],[Entry Type]],Data!$E:$E,0)),"")</f>
        <v/>
      </c>
      <c r="N1277" s="50" t="str">
        <f>IF(Table1[[#This Row],[Tanggal]]="","","Jaringan")</f>
        <v/>
      </c>
      <c r="O1277" s="1"/>
    </row>
    <row r="1278" spans="2:15" x14ac:dyDescent="0.25">
      <c r="B1278" s="4" t="str">
        <f>_xlfn.IFNA(INDEX(Data!$B:$B,MATCH(Table1[[#This Row],[Desa/Kelurahan]],Data!$C:$C,0)),"")</f>
        <v/>
      </c>
      <c r="F1278" s="2"/>
      <c r="G1278" s="2"/>
      <c r="H1278" s="2"/>
      <c r="J1278" s="51"/>
      <c r="K1278" s="36" t="str">
        <f>IF(Table1[[#This Row],[Tanggal]]="","",YEAR(Table1[[#This Row],[Tanggal]]))</f>
        <v/>
      </c>
      <c r="L1278" s="36" t="str">
        <f>IF(Table1[[#This Row],[Tanggal]]="","",YEAR(Table1[[#This Row],[Tanggal]]))</f>
        <v/>
      </c>
      <c r="M1278" s="37" t="str">
        <f>_xlfn.IFNA(INDEX(Data!$D:$D,MATCH(Table1[[#This Row],[Entry Type]],Data!$E:$E,0)),"")</f>
        <v/>
      </c>
      <c r="N1278" s="50" t="str">
        <f>IF(Table1[[#This Row],[Tanggal]]="","","Jaringan")</f>
        <v/>
      </c>
      <c r="O1278" s="1"/>
    </row>
    <row r="1279" spans="2:15" x14ac:dyDescent="0.25">
      <c r="B1279" s="4" t="str">
        <f>_xlfn.IFNA(INDEX(Data!$B:$B,MATCH(Table1[[#This Row],[Desa/Kelurahan]],Data!$C:$C,0)),"")</f>
        <v/>
      </c>
      <c r="F1279" s="2"/>
      <c r="G1279" s="2"/>
      <c r="H1279" s="2"/>
      <c r="J1279" s="51"/>
      <c r="K1279" s="36" t="str">
        <f>IF(Table1[[#This Row],[Tanggal]]="","",YEAR(Table1[[#This Row],[Tanggal]]))</f>
        <v/>
      </c>
      <c r="L1279" s="36" t="str">
        <f>IF(Table1[[#This Row],[Tanggal]]="","",YEAR(Table1[[#This Row],[Tanggal]]))</f>
        <v/>
      </c>
      <c r="M1279" s="37" t="str">
        <f>_xlfn.IFNA(INDEX(Data!$D:$D,MATCH(Table1[[#This Row],[Entry Type]],Data!$E:$E,0)),"")</f>
        <v/>
      </c>
      <c r="N1279" s="50" t="str">
        <f>IF(Table1[[#This Row],[Tanggal]]="","","Jaringan")</f>
        <v/>
      </c>
      <c r="O1279" s="1"/>
    </row>
    <row r="1280" spans="2:15" x14ac:dyDescent="0.25">
      <c r="B1280" s="4" t="str">
        <f>_xlfn.IFNA(INDEX(Data!$B:$B,MATCH(Table1[[#This Row],[Desa/Kelurahan]],Data!$C:$C,0)),"")</f>
        <v/>
      </c>
      <c r="F1280" s="2"/>
      <c r="G1280" s="2"/>
      <c r="H1280" s="2"/>
      <c r="J1280" s="51"/>
      <c r="K1280" s="36" t="str">
        <f>IF(Table1[[#This Row],[Tanggal]]="","",YEAR(Table1[[#This Row],[Tanggal]]))</f>
        <v/>
      </c>
      <c r="L1280" s="36" t="str">
        <f>IF(Table1[[#This Row],[Tanggal]]="","",YEAR(Table1[[#This Row],[Tanggal]]))</f>
        <v/>
      </c>
      <c r="M1280" s="37" t="str">
        <f>_xlfn.IFNA(INDEX(Data!$D:$D,MATCH(Table1[[#This Row],[Entry Type]],Data!$E:$E,0)),"")</f>
        <v/>
      </c>
      <c r="N1280" s="50" t="str">
        <f>IF(Table1[[#This Row],[Tanggal]]="","","Jaringan")</f>
        <v/>
      </c>
      <c r="O1280" s="1"/>
    </row>
    <row r="1281" spans="2:15" x14ac:dyDescent="0.25">
      <c r="B1281" s="4" t="str">
        <f>_xlfn.IFNA(INDEX(Data!$B:$B,MATCH(Table1[[#This Row],[Desa/Kelurahan]],Data!$C:$C,0)),"")</f>
        <v/>
      </c>
      <c r="F1281" s="2"/>
      <c r="G1281" s="2"/>
      <c r="H1281" s="2"/>
      <c r="J1281" s="51"/>
      <c r="K1281" s="36" t="str">
        <f>IF(Table1[[#This Row],[Tanggal]]="","",YEAR(Table1[[#This Row],[Tanggal]]))</f>
        <v/>
      </c>
      <c r="L1281" s="36" t="str">
        <f>IF(Table1[[#This Row],[Tanggal]]="","",YEAR(Table1[[#This Row],[Tanggal]]))</f>
        <v/>
      </c>
      <c r="M1281" s="37" t="str">
        <f>_xlfn.IFNA(INDEX(Data!$D:$D,MATCH(Table1[[#This Row],[Entry Type]],Data!$E:$E,0)),"")</f>
        <v/>
      </c>
      <c r="N1281" s="50" t="str">
        <f>IF(Table1[[#This Row],[Tanggal]]="","","Jaringan")</f>
        <v/>
      </c>
      <c r="O1281" s="1"/>
    </row>
    <row r="1282" spans="2:15" x14ac:dyDescent="0.25">
      <c r="B1282" s="4" t="str">
        <f>_xlfn.IFNA(INDEX(Data!$B:$B,MATCH(Table1[[#This Row],[Desa/Kelurahan]],Data!$C:$C,0)),"")</f>
        <v/>
      </c>
      <c r="F1282" s="2"/>
      <c r="G1282" s="2"/>
      <c r="H1282" s="2"/>
      <c r="J1282" s="51"/>
      <c r="K1282" s="36" t="str">
        <f>IF(Table1[[#This Row],[Tanggal]]="","",YEAR(Table1[[#This Row],[Tanggal]]))</f>
        <v/>
      </c>
      <c r="L1282" s="36" t="str">
        <f>IF(Table1[[#This Row],[Tanggal]]="","",YEAR(Table1[[#This Row],[Tanggal]]))</f>
        <v/>
      </c>
      <c r="M1282" s="37" t="str">
        <f>_xlfn.IFNA(INDEX(Data!$D:$D,MATCH(Table1[[#This Row],[Entry Type]],Data!$E:$E,0)),"")</f>
        <v/>
      </c>
      <c r="N1282" s="50" t="str">
        <f>IF(Table1[[#This Row],[Tanggal]]="","","Jaringan")</f>
        <v/>
      </c>
      <c r="O1282" s="1"/>
    </row>
    <row r="1283" spans="2:15" x14ac:dyDescent="0.25">
      <c r="B1283" s="4" t="str">
        <f>_xlfn.IFNA(INDEX(Data!$B:$B,MATCH(Table1[[#This Row],[Desa/Kelurahan]],Data!$C:$C,0)),"")</f>
        <v/>
      </c>
      <c r="F1283" s="2"/>
      <c r="G1283" s="2"/>
      <c r="H1283" s="2"/>
      <c r="J1283" s="51"/>
      <c r="K1283" s="36" t="str">
        <f>IF(Table1[[#This Row],[Tanggal]]="","",YEAR(Table1[[#This Row],[Tanggal]]))</f>
        <v/>
      </c>
      <c r="L1283" s="36" t="str">
        <f>IF(Table1[[#This Row],[Tanggal]]="","",YEAR(Table1[[#This Row],[Tanggal]]))</f>
        <v/>
      </c>
      <c r="M1283" s="37" t="str">
        <f>_xlfn.IFNA(INDEX(Data!$D:$D,MATCH(Table1[[#This Row],[Entry Type]],Data!$E:$E,0)),"")</f>
        <v/>
      </c>
      <c r="N1283" s="50" t="str">
        <f>IF(Table1[[#This Row],[Tanggal]]="","","Jaringan")</f>
        <v/>
      </c>
      <c r="O1283" s="1"/>
    </row>
    <row r="1284" spans="2:15" x14ac:dyDescent="0.25">
      <c r="B1284" s="4" t="str">
        <f>_xlfn.IFNA(INDEX(Data!$B:$B,MATCH(Table1[[#This Row],[Desa/Kelurahan]],Data!$C:$C,0)),"")</f>
        <v/>
      </c>
      <c r="F1284" s="2"/>
      <c r="G1284" s="2"/>
      <c r="H1284" s="2"/>
      <c r="J1284" s="51"/>
      <c r="K1284" s="36" t="str">
        <f>IF(Table1[[#This Row],[Tanggal]]="","",YEAR(Table1[[#This Row],[Tanggal]]))</f>
        <v/>
      </c>
      <c r="L1284" s="36" t="str">
        <f>IF(Table1[[#This Row],[Tanggal]]="","",YEAR(Table1[[#This Row],[Tanggal]]))</f>
        <v/>
      </c>
      <c r="M1284" s="37" t="str">
        <f>_xlfn.IFNA(INDEX(Data!$D:$D,MATCH(Table1[[#This Row],[Entry Type]],Data!$E:$E,0)),"")</f>
        <v/>
      </c>
      <c r="N1284" s="50" t="str">
        <f>IF(Table1[[#This Row],[Tanggal]]="","","Jaringan")</f>
        <v/>
      </c>
      <c r="O1284" s="1"/>
    </row>
    <row r="1285" spans="2:15" x14ac:dyDescent="0.25">
      <c r="B1285" s="4" t="str">
        <f>_xlfn.IFNA(INDEX(Data!$B:$B,MATCH(Table1[[#This Row],[Desa/Kelurahan]],Data!$C:$C,0)),"")</f>
        <v/>
      </c>
      <c r="F1285" s="2"/>
      <c r="G1285" s="2"/>
      <c r="H1285" s="2"/>
      <c r="J1285" s="51"/>
      <c r="K1285" s="36" t="str">
        <f>IF(Table1[[#This Row],[Tanggal]]="","",YEAR(Table1[[#This Row],[Tanggal]]))</f>
        <v/>
      </c>
      <c r="L1285" s="36" t="str">
        <f>IF(Table1[[#This Row],[Tanggal]]="","",YEAR(Table1[[#This Row],[Tanggal]]))</f>
        <v/>
      </c>
      <c r="M1285" s="37" t="str">
        <f>_xlfn.IFNA(INDEX(Data!$D:$D,MATCH(Table1[[#This Row],[Entry Type]],Data!$E:$E,0)),"")</f>
        <v/>
      </c>
      <c r="N1285" s="50" t="str">
        <f>IF(Table1[[#This Row],[Tanggal]]="","","Jaringan")</f>
        <v/>
      </c>
      <c r="O1285" s="1"/>
    </row>
    <row r="1286" spans="2:15" x14ac:dyDescent="0.25">
      <c r="B1286" s="4" t="str">
        <f>_xlfn.IFNA(INDEX(Data!$B:$B,MATCH(Table1[[#This Row],[Desa/Kelurahan]],Data!$C:$C,0)),"")</f>
        <v/>
      </c>
      <c r="F1286" s="2"/>
      <c r="G1286" s="2"/>
      <c r="H1286" s="2"/>
      <c r="J1286" s="51"/>
      <c r="K1286" s="36" t="str">
        <f>IF(Table1[[#This Row],[Tanggal]]="","",YEAR(Table1[[#This Row],[Tanggal]]))</f>
        <v/>
      </c>
      <c r="L1286" s="36" t="str">
        <f>IF(Table1[[#This Row],[Tanggal]]="","",YEAR(Table1[[#This Row],[Tanggal]]))</f>
        <v/>
      </c>
      <c r="M1286" s="37" t="str">
        <f>_xlfn.IFNA(INDEX(Data!$D:$D,MATCH(Table1[[#This Row],[Entry Type]],Data!$E:$E,0)),"")</f>
        <v/>
      </c>
      <c r="N1286" s="50" t="str">
        <f>IF(Table1[[#This Row],[Tanggal]]="","","Jaringan")</f>
        <v/>
      </c>
      <c r="O1286" s="1"/>
    </row>
    <row r="1287" spans="2:15" x14ac:dyDescent="0.25">
      <c r="B1287" s="4" t="str">
        <f>_xlfn.IFNA(INDEX(Data!$B:$B,MATCH(Table1[[#This Row],[Desa/Kelurahan]],Data!$C:$C,0)),"")</f>
        <v/>
      </c>
      <c r="F1287" s="2"/>
      <c r="G1287" s="2"/>
      <c r="H1287" s="2"/>
      <c r="J1287" s="51"/>
      <c r="K1287" s="36" t="str">
        <f>IF(Table1[[#This Row],[Tanggal]]="","",YEAR(Table1[[#This Row],[Tanggal]]))</f>
        <v/>
      </c>
      <c r="L1287" s="36" t="str">
        <f>IF(Table1[[#This Row],[Tanggal]]="","",YEAR(Table1[[#This Row],[Tanggal]]))</f>
        <v/>
      </c>
      <c r="M1287" s="37" t="str">
        <f>_xlfn.IFNA(INDEX(Data!$D:$D,MATCH(Table1[[#This Row],[Entry Type]],Data!$E:$E,0)),"")</f>
        <v/>
      </c>
      <c r="N1287" s="50" t="str">
        <f>IF(Table1[[#This Row],[Tanggal]]="","","Jaringan")</f>
        <v/>
      </c>
      <c r="O1287" s="1"/>
    </row>
    <row r="1288" spans="2:15" x14ac:dyDescent="0.25">
      <c r="B1288" s="4" t="str">
        <f>_xlfn.IFNA(INDEX(Data!$B:$B,MATCH(Table1[[#This Row],[Desa/Kelurahan]],Data!$C:$C,0)),"")</f>
        <v/>
      </c>
      <c r="F1288" s="2"/>
      <c r="G1288" s="2"/>
      <c r="H1288" s="2"/>
      <c r="J1288" s="51"/>
      <c r="K1288" s="36" t="str">
        <f>IF(Table1[[#This Row],[Tanggal]]="","",YEAR(Table1[[#This Row],[Tanggal]]))</f>
        <v/>
      </c>
      <c r="L1288" s="36" t="str">
        <f>IF(Table1[[#This Row],[Tanggal]]="","",YEAR(Table1[[#This Row],[Tanggal]]))</f>
        <v/>
      </c>
      <c r="M1288" s="37" t="str">
        <f>_xlfn.IFNA(INDEX(Data!$D:$D,MATCH(Table1[[#This Row],[Entry Type]],Data!$E:$E,0)),"")</f>
        <v/>
      </c>
      <c r="N1288" s="50" t="str">
        <f>IF(Table1[[#This Row],[Tanggal]]="","","Jaringan")</f>
        <v/>
      </c>
      <c r="O1288" s="1"/>
    </row>
    <row r="1289" spans="2:15" x14ac:dyDescent="0.25">
      <c r="B1289" s="4" t="str">
        <f>_xlfn.IFNA(INDEX(Data!$B:$B,MATCH(Table1[[#This Row],[Desa/Kelurahan]],Data!$C:$C,0)),"")</f>
        <v/>
      </c>
      <c r="F1289" s="2"/>
      <c r="G1289" s="2"/>
      <c r="H1289" s="2"/>
      <c r="J1289" s="51"/>
      <c r="K1289" s="36" t="str">
        <f>IF(Table1[[#This Row],[Tanggal]]="","",YEAR(Table1[[#This Row],[Tanggal]]))</f>
        <v/>
      </c>
      <c r="L1289" s="36" t="str">
        <f>IF(Table1[[#This Row],[Tanggal]]="","",YEAR(Table1[[#This Row],[Tanggal]]))</f>
        <v/>
      </c>
      <c r="M1289" s="37" t="str">
        <f>_xlfn.IFNA(INDEX(Data!$D:$D,MATCH(Table1[[#This Row],[Entry Type]],Data!$E:$E,0)),"")</f>
        <v/>
      </c>
      <c r="N1289" s="50" t="str">
        <f>IF(Table1[[#This Row],[Tanggal]]="","","Jaringan")</f>
        <v/>
      </c>
      <c r="O1289" s="1"/>
    </row>
    <row r="1290" spans="2:15" x14ac:dyDescent="0.25">
      <c r="B1290" s="4" t="str">
        <f>_xlfn.IFNA(INDEX(Data!$B:$B,MATCH(Table1[[#This Row],[Desa/Kelurahan]],Data!$C:$C,0)),"")</f>
        <v/>
      </c>
      <c r="F1290" s="2"/>
      <c r="G1290" s="2"/>
      <c r="H1290" s="2"/>
      <c r="J1290" s="51"/>
      <c r="K1290" s="36" t="str">
        <f>IF(Table1[[#This Row],[Tanggal]]="","",YEAR(Table1[[#This Row],[Tanggal]]))</f>
        <v/>
      </c>
      <c r="L1290" s="36" t="str">
        <f>IF(Table1[[#This Row],[Tanggal]]="","",YEAR(Table1[[#This Row],[Tanggal]]))</f>
        <v/>
      </c>
      <c r="M1290" s="37" t="str">
        <f>_xlfn.IFNA(INDEX(Data!$D:$D,MATCH(Table1[[#This Row],[Entry Type]],Data!$E:$E,0)),"")</f>
        <v/>
      </c>
      <c r="N1290" s="50" t="str">
        <f>IF(Table1[[#This Row],[Tanggal]]="","","Jaringan")</f>
        <v/>
      </c>
      <c r="O1290" s="1"/>
    </row>
    <row r="1291" spans="2:15" x14ac:dyDescent="0.25">
      <c r="B1291" s="4" t="str">
        <f>_xlfn.IFNA(INDEX(Data!$B:$B,MATCH(Table1[[#This Row],[Desa/Kelurahan]],Data!$C:$C,0)),"")</f>
        <v/>
      </c>
      <c r="F1291" s="2"/>
      <c r="G1291" s="2"/>
      <c r="H1291" s="2"/>
      <c r="J1291" s="51"/>
      <c r="K1291" s="36" t="str">
        <f>IF(Table1[[#This Row],[Tanggal]]="","",YEAR(Table1[[#This Row],[Tanggal]]))</f>
        <v/>
      </c>
      <c r="L1291" s="36" t="str">
        <f>IF(Table1[[#This Row],[Tanggal]]="","",YEAR(Table1[[#This Row],[Tanggal]]))</f>
        <v/>
      </c>
      <c r="M1291" s="37" t="str">
        <f>_xlfn.IFNA(INDEX(Data!$D:$D,MATCH(Table1[[#This Row],[Entry Type]],Data!$E:$E,0)),"")</f>
        <v/>
      </c>
      <c r="N1291" s="50" t="str">
        <f>IF(Table1[[#This Row],[Tanggal]]="","","Jaringan")</f>
        <v/>
      </c>
      <c r="O1291" s="1"/>
    </row>
    <row r="1292" spans="2:15" x14ac:dyDescent="0.25">
      <c r="B1292" s="4" t="str">
        <f>_xlfn.IFNA(INDEX(Data!$B:$B,MATCH(Table1[[#This Row],[Desa/Kelurahan]],Data!$C:$C,0)),"")</f>
        <v/>
      </c>
      <c r="F1292" s="2"/>
      <c r="G1292" s="2"/>
      <c r="H1292" s="2"/>
      <c r="J1292" s="51"/>
      <c r="K1292" s="36" t="str">
        <f>IF(Table1[[#This Row],[Tanggal]]="","",YEAR(Table1[[#This Row],[Tanggal]]))</f>
        <v/>
      </c>
      <c r="L1292" s="36" t="str">
        <f>IF(Table1[[#This Row],[Tanggal]]="","",YEAR(Table1[[#This Row],[Tanggal]]))</f>
        <v/>
      </c>
      <c r="M1292" s="37" t="str">
        <f>_xlfn.IFNA(INDEX(Data!$D:$D,MATCH(Table1[[#This Row],[Entry Type]],Data!$E:$E,0)),"")</f>
        <v/>
      </c>
      <c r="N1292" s="50" t="str">
        <f>IF(Table1[[#This Row],[Tanggal]]="","","Jaringan")</f>
        <v/>
      </c>
      <c r="O1292" s="1"/>
    </row>
    <row r="1293" spans="2:15" x14ac:dyDescent="0.25">
      <c r="B1293" s="4" t="str">
        <f>_xlfn.IFNA(INDEX(Data!$B:$B,MATCH(Table1[[#This Row],[Desa/Kelurahan]],Data!$C:$C,0)),"")</f>
        <v/>
      </c>
      <c r="F1293" s="2"/>
      <c r="G1293" s="2"/>
      <c r="H1293" s="2"/>
      <c r="J1293" s="51"/>
      <c r="K1293" s="36" t="str">
        <f>IF(Table1[[#This Row],[Tanggal]]="","",YEAR(Table1[[#This Row],[Tanggal]]))</f>
        <v/>
      </c>
      <c r="L1293" s="36" t="str">
        <f>IF(Table1[[#This Row],[Tanggal]]="","",YEAR(Table1[[#This Row],[Tanggal]]))</f>
        <v/>
      </c>
      <c r="M1293" s="37" t="str">
        <f>_xlfn.IFNA(INDEX(Data!$D:$D,MATCH(Table1[[#This Row],[Entry Type]],Data!$E:$E,0)),"")</f>
        <v/>
      </c>
      <c r="N1293" s="50" t="str">
        <f>IF(Table1[[#This Row],[Tanggal]]="","","Jaringan")</f>
        <v/>
      </c>
      <c r="O1293" s="1"/>
    </row>
    <row r="1294" spans="2:15" x14ac:dyDescent="0.25">
      <c r="B1294" s="4" t="str">
        <f>_xlfn.IFNA(INDEX(Data!$B:$B,MATCH(Table1[[#This Row],[Desa/Kelurahan]],Data!$C:$C,0)),"")</f>
        <v/>
      </c>
      <c r="F1294" s="2"/>
      <c r="G1294" s="2"/>
      <c r="H1294" s="2"/>
      <c r="J1294" s="51"/>
      <c r="K1294" s="36" t="str">
        <f>IF(Table1[[#This Row],[Tanggal]]="","",YEAR(Table1[[#This Row],[Tanggal]]))</f>
        <v/>
      </c>
      <c r="L1294" s="36" t="str">
        <f>IF(Table1[[#This Row],[Tanggal]]="","",YEAR(Table1[[#This Row],[Tanggal]]))</f>
        <v/>
      </c>
      <c r="M1294" s="37" t="str">
        <f>_xlfn.IFNA(INDEX(Data!$D:$D,MATCH(Table1[[#This Row],[Entry Type]],Data!$E:$E,0)),"")</f>
        <v/>
      </c>
      <c r="N1294" s="50" t="str">
        <f>IF(Table1[[#This Row],[Tanggal]]="","","Jaringan")</f>
        <v/>
      </c>
      <c r="O1294" s="1"/>
    </row>
    <row r="1295" spans="2:15" x14ac:dyDescent="0.25">
      <c r="B1295" s="4" t="str">
        <f>_xlfn.IFNA(INDEX(Data!$B:$B,MATCH(Table1[[#This Row],[Desa/Kelurahan]],Data!$C:$C,0)),"")</f>
        <v/>
      </c>
      <c r="F1295" s="2"/>
      <c r="G1295" s="2"/>
      <c r="H1295" s="2"/>
      <c r="J1295" s="51"/>
      <c r="K1295" s="36" t="str">
        <f>IF(Table1[[#This Row],[Tanggal]]="","",YEAR(Table1[[#This Row],[Tanggal]]))</f>
        <v/>
      </c>
      <c r="L1295" s="36" t="str">
        <f>IF(Table1[[#This Row],[Tanggal]]="","",YEAR(Table1[[#This Row],[Tanggal]]))</f>
        <v/>
      </c>
      <c r="M1295" s="37" t="str">
        <f>_xlfn.IFNA(INDEX(Data!$D:$D,MATCH(Table1[[#This Row],[Entry Type]],Data!$E:$E,0)),"")</f>
        <v/>
      </c>
      <c r="N1295" s="50" t="str">
        <f>IF(Table1[[#This Row],[Tanggal]]="","","Jaringan")</f>
        <v/>
      </c>
      <c r="O1295" s="1"/>
    </row>
    <row r="1296" spans="2:15" x14ac:dyDescent="0.25">
      <c r="B1296" s="4" t="str">
        <f>_xlfn.IFNA(INDEX(Data!$B:$B,MATCH(Table1[[#This Row],[Desa/Kelurahan]],Data!$C:$C,0)),"")</f>
        <v/>
      </c>
      <c r="F1296" s="2"/>
      <c r="G1296" s="2"/>
      <c r="H1296" s="2"/>
      <c r="J1296" s="51"/>
      <c r="K1296" s="36" t="str">
        <f>IF(Table1[[#This Row],[Tanggal]]="","",YEAR(Table1[[#This Row],[Tanggal]]))</f>
        <v/>
      </c>
      <c r="L1296" s="36" t="str">
        <f>IF(Table1[[#This Row],[Tanggal]]="","",YEAR(Table1[[#This Row],[Tanggal]]))</f>
        <v/>
      </c>
      <c r="M1296" s="37" t="str">
        <f>_xlfn.IFNA(INDEX(Data!$D:$D,MATCH(Table1[[#This Row],[Entry Type]],Data!$E:$E,0)),"")</f>
        <v/>
      </c>
      <c r="N1296" s="50" t="str">
        <f>IF(Table1[[#This Row],[Tanggal]]="","","Jaringan")</f>
        <v/>
      </c>
      <c r="O1296" s="1"/>
    </row>
    <row r="1297" spans="2:15" x14ac:dyDescent="0.25">
      <c r="B1297" s="4" t="str">
        <f>_xlfn.IFNA(INDEX(Data!$B:$B,MATCH(Table1[[#This Row],[Desa/Kelurahan]],Data!$C:$C,0)),"")</f>
        <v/>
      </c>
      <c r="F1297" s="2"/>
      <c r="G1297" s="2"/>
      <c r="H1297" s="2"/>
      <c r="J1297" s="51"/>
      <c r="K1297" s="36" t="str">
        <f>IF(Table1[[#This Row],[Tanggal]]="","",YEAR(Table1[[#This Row],[Tanggal]]))</f>
        <v/>
      </c>
      <c r="L1297" s="36" t="str">
        <f>IF(Table1[[#This Row],[Tanggal]]="","",YEAR(Table1[[#This Row],[Tanggal]]))</f>
        <v/>
      </c>
      <c r="M1297" s="37" t="str">
        <f>_xlfn.IFNA(INDEX(Data!$D:$D,MATCH(Table1[[#This Row],[Entry Type]],Data!$E:$E,0)),"")</f>
        <v/>
      </c>
      <c r="N1297" s="50" t="str">
        <f>IF(Table1[[#This Row],[Tanggal]]="","","Jaringan")</f>
        <v/>
      </c>
      <c r="O1297" s="1"/>
    </row>
    <row r="1298" spans="2:15" x14ac:dyDescent="0.25">
      <c r="B1298" s="4" t="str">
        <f>_xlfn.IFNA(INDEX(Data!$B:$B,MATCH(Table1[[#This Row],[Desa/Kelurahan]],Data!$C:$C,0)),"")</f>
        <v/>
      </c>
      <c r="F1298" s="2"/>
      <c r="G1298" s="2"/>
      <c r="H1298" s="2"/>
      <c r="J1298" s="51"/>
      <c r="K1298" s="36" t="str">
        <f>IF(Table1[[#This Row],[Tanggal]]="","",YEAR(Table1[[#This Row],[Tanggal]]))</f>
        <v/>
      </c>
      <c r="L1298" s="36" t="str">
        <f>IF(Table1[[#This Row],[Tanggal]]="","",YEAR(Table1[[#This Row],[Tanggal]]))</f>
        <v/>
      </c>
      <c r="M1298" s="37" t="str">
        <f>_xlfn.IFNA(INDEX(Data!$D:$D,MATCH(Table1[[#This Row],[Entry Type]],Data!$E:$E,0)),"")</f>
        <v/>
      </c>
      <c r="N1298" s="50" t="str">
        <f>IF(Table1[[#This Row],[Tanggal]]="","","Jaringan")</f>
        <v/>
      </c>
      <c r="O1298" s="1"/>
    </row>
    <row r="1299" spans="2:15" x14ac:dyDescent="0.25">
      <c r="B1299" s="4" t="str">
        <f>_xlfn.IFNA(INDEX(Data!$B:$B,MATCH(Table1[[#This Row],[Desa/Kelurahan]],Data!$C:$C,0)),"")</f>
        <v/>
      </c>
      <c r="F1299" s="2"/>
      <c r="G1299" s="2"/>
      <c r="H1299" s="2"/>
      <c r="J1299" s="51"/>
      <c r="K1299" s="36" t="str">
        <f>IF(Table1[[#This Row],[Tanggal]]="","",YEAR(Table1[[#This Row],[Tanggal]]))</f>
        <v/>
      </c>
      <c r="L1299" s="36" t="str">
        <f>IF(Table1[[#This Row],[Tanggal]]="","",YEAR(Table1[[#This Row],[Tanggal]]))</f>
        <v/>
      </c>
      <c r="M1299" s="37" t="str">
        <f>_xlfn.IFNA(INDEX(Data!$D:$D,MATCH(Table1[[#This Row],[Entry Type]],Data!$E:$E,0)),"")</f>
        <v/>
      </c>
      <c r="N1299" s="50" t="str">
        <f>IF(Table1[[#This Row],[Tanggal]]="","","Jaringan")</f>
        <v/>
      </c>
      <c r="O1299" s="1"/>
    </row>
    <row r="1300" spans="2:15" x14ac:dyDescent="0.25">
      <c r="B1300" s="4" t="str">
        <f>_xlfn.IFNA(INDEX(Data!$B:$B,MATCH(Table1[[#This Row],[Desa/Kelurahan]],Data!$C:$C,0)),"")</f>
        <v/>
      </c>
      <c r="F1300" s="2"/>
      <c r="G1300" s="2"/>
      <c r="H1300" s="2"/>
      <c r="J1300" s="51"/>
      <c r="K1300" s="36" t="str">
        <f>IF(Table1[[#This Row],[Tanggal]]="","",YEAR(Table1[[#This Row],[Tanggal]]))</f>
        <v/>
      </c>
      <c r="L1300" s="36" t="str">
        <f>IF(Table1[[#This Row],[Tanggal]]="","",YEAR(Table1[[#This Row],[Tanggal]]))</f>
        <v/>
      </c>
      <c r="M1300" s="37" t="str">
        <f>_xlfn.IFNA(INDEX(Data!$D:$D,MATCH(Table1[[#This Row],[Entry Type]],Data!$E:$E,0)),"")</f>
        <v/>
      </c>
      <c r="N1300" s="50" t="str">
        <f>IF(Table1[[#This Row],[Tanggal]]="","","Jaringan")</f>
        <v/>
      </c>
      <c r="O1300" s="1"/>
    </row>
    <row r="1301" spans="2:15" x14ac:dyDescent="0.25">
      <c r="B1301" s="4" t="str">
        <f>_xlfn.IFNA(INDEX(Data!$B:$B,MATCH(Table1[[#This Row],[Desa/Kelurahan]],Data!$C:$C,0)),"")</f>
        <v/>
      </c>
      <c r="F1301" s="2"/>
      <c r="G1301" s="2"/>
      <c r="H1301" s="2"/>
      <c r="J1301" s="51"/>
      <c r="K1301" s="36" t="str">
        <f>IF(Table1[[#This Row],[Tanggal]]="","",YEAR(Table1[[#This Row],[Tanggal]]))</f>
        <v/>
      </c>
      <c r="L1301" s="36" t="str">
        <f>IF(Table1[[#This Row],[Tanggal]]="","",YEAR(Table1[[#This Row],[Tanggal]]))</f>
        <v/>
      </c>
      <c r="M1301" s="37" t="str">
        <f>_xlfn.IFNA(INDEX(Data!$D:$D,MATCH(Table1[[#This Row],[Entry Type]],Data!$E:$E,0)),"")</f>
        <v/>
      </c>
      <c r="N1301" s="50" t="str">
        <f>IF(Table1[[#This Row],[Tanggal]]="","","Jaringan")</f>
        <v/>
      </c>
      <c r="O1301" s="1"/>
    </row>
    <row r="1302" spans="2:15" x14ac:dyDescent="0.25">
      <c r="B1302" s="4" t="str">
        <f>_xlfn.IFNA(INDEX(Data!$B:$B,MATCH(Table1[[#This Row],[Desa/Kelurahan]],Data!$C:$C,0)),"")</f>
        <v/>
      </c>
      <c r="F1302" s="2"/>
      <c r="G1302" s="2"/>
      <c r="H1302" s="2"/>
      <c r="J1302" s="51"/>
      <c r="K1302" s="36" t="str">
        <f>IF(Table1[[#This Row],[Tanggal]]="","",YEAR(Table1[[#This Row],[Tanggal]]))</f>
        <v/>
      </c>
      <c r="L1302" s="36" t="str">
        <f>IF(Table1[[#This Row],[Tanggal]]="","",YEAR(Table1[[#This Row],[Tanggal]]))</f>
        <v/>
      </c>
      <c r="M1302" s="37" t="str">
        <f>_xlfn.IFNA(INDEX(Data!$D:$D,MATCH(Table1[[#This Row],[Entry Type]],Data!$E:$E,0)),"")</f>
        <v/>
      </c>
      <c r="N1302" s="50" t="str">
        <f>IF(Table1[[#This Row],[Tanggal]]="","","Jaringan")</f>
        <v/>
      </c>
      <c r="O1302" s="1"/>
    </row>
    <row r="1303" spans="2:15" x14ac:dyDescent="0.25">
      <c r="B1303" s="4" t="str">
        <f>_xlfn.IFNA(INDEX(Data!$B:$B,MATCH(Table1[[#This Row],[Desa/Kelurahan]],Data!$C:$C,0)),"")</f>
        <v/>
      </c>
      <c r="F1303" s="2"/>
      <c r="G1303" s="2"/>
      <c r="H1303" s="2"/>
      <c r="J1303" s="51"/>
      <c r="K1303" s="36" t="str">
        <f>IF(Table1[[#This Row],[Tanggal]]="","",YEAR(Table1[[#This Row],[Tanggal]]))</f>
        <v/>
      </c>
      <c r="L1303" s="36" t="str">
        <f>IF(Table1[[#This Row],[Tanggal]]="","",YEAR(Table1[[#This Row],[Tanggal]]))</f>
        <v/>
      </c>
      <c r="M1303" s="37" t="str">
        <f>_xlfn.IFNA(INDEX(Data!$D:$D,MATCH(Table1[[#This Row],[Entry Type]],Data!$E:$E,0)),"")</f>
        <v/>
      </c>
      <c r="N1303" s="50" t="str">
        <f>IF(Table1[[#This Row],[Tanggal]]="","","Jaringan")</f>
        <v/>
      </c>
      <c r="O1303" s="1"/>
    </row>
    <row r="1304" spans="2:15" x14ac:dyDescent="0.25">
      <c r="B1304" s="4" t="str">
        <f>_xlfn.IFNA(INDEX(Data!$B:$B,MATCH(Table1[[#This Row],[Desa/Kelurahan]],Data!$C:$C,0)),"")</f>
        <v/>
      </c>
      <c r="F1304" s="2"/>
      <c r="G1304" s="2"/>
      <c r="H1304" s="2"/>
      <c r="J1304" s="51"/>
      <c r="K1304" s="36" t="str">
        <f>IF(Table1[[#This Row],[Tanggal]]="","",YEAR(Table1[[#This Row],[Tanggal]]))</f>
        <v/>
      </c>
      <c r="L1304" s="36" t="str">
        <f>IF(Table1[[#This Row],[Tanggal]]="","",YEAR(Table1[[#This Row],[Tanggal]]))</f>
        <v/>
      </c>
      <c r="M1304" s="37" t="str">
        <f>_xlfn.IFNA(INDEX(Data!$D:$D,MATCH(Table1[[#This Row],[Entry Type]],Data!$E:$E,0)),"")</f>
        <v/>
      </c>
      <c r="N1304" s="50" t="str">
        <f>IF(Table1[[#This Row],[Tanggal]]="","","Jaringan")</f>
        <v/>
      </c>
      <c r="O1304" s="1"/>
    </row>
    <row r="1305" spans="2:15" x14ac:dyDescent="0.25">
      <c r="B1305" s="4" t="str">
        <f>_xlfn.IFNA(INDEX(Data!$B:$B,MATCH(Table1[[#This Row],[Desa/Kelurahan]],Data!$C:$C,0)),"")</f>
        <v/>
      </c>
      <c r="F1305" s="2"/>
      <c r="G1305" s="2"/>
      <c r="H1305" s="2"/>
      <c r="J1305" s="51"/>
      <c r="K1305" s="36" t="str">
        <f>IF(Table1[[#This Row],[Tanggal]]="","",YEAR(Table1[[#This Row],[Tanggal]]))</f>
        <v/>
      </c>
      <c r="L1305" s="36" t="str">
        <f>IF(Table1[[#This Row],[Tanggal]]="","",YEAR(Table1[[#This Row],[Tanggal]]))</f>
        <v/>
      </c>
      <c r="M1305" s="37" t="str">
        <f>_xlfn.IFNA(INDEX(Data!$D:$D,MATCH(Table1[[#This Row],[Entry Type]],Data!$E:$E,0)),"")</f>
        <v/>
      </c>
      <c r="N1305" s="50" t="str">
        <f>IF(Table1[[#This Row],[Tanggal]]="","","Jaringan")</f>
        <v/>
      </c>
      <c r="O1305" s="1"/>
    </row>
    <row r="1306" spans="2:15" x14ac:dyDescent="0.25">
      <c r="B1306" s="4" t="str">
        <f>_xlfn.IFNA(INDEX(Data!$B:$B,MATCH(Table1[[#This Row],[Desa/Kelurahan]],Data!$C:$C,0)),"")</f>
        <v/>
      </c>
      <c r="F1306" s="2"/>
      <c r="G1306" s="2"/>
      <c r="H1306" s="2"/>
      <c r="J1306" s="51"/>
      <c r="K1306" s="36" t="str">
        <f>IF(Table1[[#This Row],[Tanggal]]="","",YEAR(Table1[[#This Row],[Tanggal]]))</f>
        <v/>
      </c>
      <c r="L1306" s="36" t="str">
        <f>IF(Table1[[#This Row],[Tanggal]]="","",YEAR(Table1[[#This Row],[Tanggal]]))</f>
        <v/>
      </c>
      <c r="M1306" s="37" t="str">
        <f>_xlfn.IFNA(INDEX(Data!$D:$D,MATCH(Table1[[#This Row],[Entry Type]],Data!$E:$E,0)),"")</f>
        <v/>
      </c>
      <c r="N1306" s="50" t="str">
        <f>IF(Table1[[#This Row],[Tanggal]]="","","Jaringan")</f>
        <v/>
      </c>
      <c r="O1306" s="1"/>
    </row>
    <row r="1307" spans="2:15" x14ac:dyDescent="0.25">
      <c r="B1307" s="4" t="str">
        <f>_xlfn.IFNA(INDEX(Data!$B:$B,MATCH(Table1[[#This Row],[Desa/Kelurahan]],Data!$C:$C,0)),"")</f>
        <v/>
      </c>
      <c r="F1307" s="2"/>
      <c r="G1307" s="2"/>
      <c r="H1307" s="2"/>
      <c r="J1307" s="51"/>
      <c r="K1307" s="36" t="str">
        <f>IF(Table1[[#This Row],[Tanggal]]="","",YEAR(Table1[[#This Row],[Tanggal]]))</f>
        <v/>
      </c>
      <c r="L1307" s="36" t="str">
        <f>IF(Table1[[#This Row],[Tanggal]]="","",YEAR(Table1[[#This Row],[Tanggal]]))</f>
        <v/>
      </c>
      <c r="M1307" s="37" t="str">
        <f>_xlfn.IFNA(INDEX(Data!$D:$D,MATCH(Table1[[#This Row],[Entry Type]],Data!$E:$E,0)),"")</f>
        <v/>
      </c>
      <c r="N1307" s="50" t="str">
        <f>IF(Table1[[#This Row],[Tanggal]]="","","Jaringan")</f>
        <v/>
      </c>
      <c r="O1307" s="1"/>
    </row>
    <row r="1308" spans="2:15" x14ac:dyDescent="0.25">
      <c r="B1308" s="4" t="str">
        <f>_xlfn.IFNA(INDEX(Data!$B:$B,MATCH(Table1[[#This Row],[Desa/Kelurahan]],Data!$C:$C,0)),"")</f>
        <v/>
      </c>
      <c r="F1308" s="2"/>
      <c r="G1308" s="2"/>
      <c r="H1308" s="2"/>
      <c r="J1308" s="51"/>
      <c r="K1308" s="36" t="str">
        <f>IF(Table1[[#This Row],[Tanggal]]="","",YEAR(Table1[[#This Row],[Tanggal]]))</f>
        <v/>
      </c>
      <c r="L1308" s="36" t="str">
        <f>IF(Table1[[#This Row],[Tanggal]]="","",YEAR(Table1[[#This Row],[Tanggal]]))</f>
        <v/>
      </c>
      <c r="M1308" s="37" t="str">
        <f>_xlfn.IFNA(INDEX(Data!$D:$D,MATCH(Table1[[#This Row],[Entry Type]],Data!$E:$E,0)),"")</f>
        <v/>
      </c>
      <c r="N1308" s="50" t="str">
        <f>IF(Table1[[#This Row],[Tanggal]]="","","Jaringan")</f>
        <v/>
      </c>
      <c r="O1308" s="1"/>
    </row>
    <row r="1309" spans="2:15" x14ac:dyDescent="0.25">
      <c r="B1309" s="4" t="str">
        <f>_xlfn.IFNA(INDEX(Data!$B:$B,MATCH(Table1[[#This Row],[Desa/Kelurahan]],Data!$C:$C,0)),"")</f>
        <v/>
      </c>
      <c r="F1309" s="2"/>
      <c r="G1309" s="2"/>
      <c r="H1309" s="2"/>
      <c r="J1309" s="51"/>
      <c r="K1309" s="36" t="str">
        <f>IF(Table1[[#This Row],[Tanggal]]="","",YEAR(Table1[[#This Row],[Tanggal]]))</f>
        <v/>
      </c>
      <c r="L1309" s="36" t="str">
        <f>IF(Table1[[#This Row],[Tanggal]]="","",YEAR(Table1[[#This Row],[Tanggal]]))</f>
        <v/>
      </c>
      <c r="M1309" s="37" t="str">
        <f>_xlfn.IFNA(INDEX(Data!$D:$D,MATCH(Table1[[#This Row],[Entry Type]],Data!$E:$E,0)),"")</f>
        <v/>
      </c>
      <c r="N1309" s="50" t="str">
        <f>IF(Table1[[#This Row],[Tanggal]]="","","Jaringan")</f>
        <v/>
      </c>
      <c r="O1309" s="1"/>
    </row>
    <row r="1310" spans="2:15" x14ac:dyDescent="0.25">
      <c r="B1310" s="4" t="str">
        <f>_xlfn.IFNA(INDEX(Data!$B:$B,MATCH(Table1[[#This Row],[Desa/Kelurahan]],Data!$C:$C,0)),"")</f>
        <v/>
      </c>
      <c r="F1310" s="2"/>
      <c r="G1310" s="2"/>
      <c r="H1310" s="2"/>
      <c r="J1310" s="51"/>
      <c r="K1310" s="36" t="str">
        <f>IF(Table1[[#This Row],[Tanggal]]="","",YEAR(Table1[[#This Row],[Tanggal]]))</f>
        <v/>
      </c>
      <c r="L1310" s="36" t="str">
        <f>IF(Table1[[#This Row],[Tanggal]]="","",YEAR(Table1[[#This Row],[Tanggal]]))</f>
        <v/>
      </c>
      <c r="M1310" s="37" t="str">
        <f>_xlfn.IFNA(INDEX(Data!$D:$D,MATCH(Table1[[#This Row],[Entry Type]],Data!$E:$E,0)),"")</f>
        <v/>
      </c>
      <c r="N1310" s="50" t="str">
        <f>IF(Table1[[#This Row],[Tanggal]]="","","Jaringan")</f>
        <v/>
      </c>
      <c r="O1310" s="1"/>
    </row>
    <row r="1311" spans="2:15" x14ac:dyDescent="0.25">
      <c r="B1311" s="4" t="str">
        <f>_xlfn.IFNA(INDEX(Data!$B:$B,MATCH(Table1[[#This Row],[Desa/Kelurahan]],Data!$C:$C,0)),"")</f>
        <v/>
      </c>
      <c r="F1311" s="2"/>
      <c r="G1311" s="2"/>
      <c r="H1311" s="2"/>
      <c r="J1311" s="51"/>
      <c r="K1311" s="36" t="str">
        <f>IF(Table1[[#This Row],[Tanggal]]="","",YEAR(Table1[[#This Row],[Tanggal]]))</f>
        <v/>
      </c>
      <c r="L1311" s="36" t="str">
        <f>IF(Table1[[#This Row],[Tanggal]]="","",YEAR(Table1[[#This Row],[Tanggal]]))</f>
        <v/>
      </c>
      <c r="M1311" s="37" t="str">
        <f>_xlfn.IFNA(INDEX(Data!$D:$D,MATCH(Table1[[#This Row],[Entry Type]],Data!$E:$E,0)),"")</f>
        <v/>
      </c>
      <c r="N1311" s="50" t="str">
        <f>IF(Table1[[#This Row],[Tanggal]]="","","Jaringan")</f>
        <v/>
      </c>
      <c r="O1311" s="1"/>
    </row>
    <row r="1312" spans="2:15" x14ac:dyDescent="0.25">
      <c r="B1312" s="4" t="str">
        <f>_xlfn.IFNA(INDEX(Data!$B:$B,MATCH(Table1[[#This Row],[Desa/Kelurahan]],Data!$C:$C,0)),"")</f>
        <v/>
      </c>
      <c r="F1312" s="2"/>
      <c r="G1312" s="2"/>
      <c r="H1312" s="2"/>
      <c r="J1312" s="51"/>
      <c r="K1312" s="36" t="str">
        <f>IF(Table1[[#This Row],[Tanggal]]="","",YEAR(Table1[[#This Row],[Tanggal]]))</f>
        <v/>
      </c>
      <c r="L1312" s="36" t="str">
        <f>IF(Table1[[#This Row],[Tanggal]]="","",YEAR(Table1[[#This Row],[Tanggal]]))</f>
        <v/>
      </c>
      <c r="M1312" s="37" t="str">
        <f>_xlfn.IFNA(INDEX(Data!$D:$D,MATCH(Table1[[#This Row],[Entry Type]],Data!$E:$E,0)),"")</f>
        <v/>
      </c>
      <c r="N1312" s="50" t="str">
        <f>IF(Table1[[#This Row],[Tanggal]]="","","Jaringan")</f>
        <v/>
      </c>
      <c r="O1312" s="1"/>
    </row>
    <row r="1313" spans="2:15" x14ac:dyDescent="0.25">
      <c r="B1313" s="4" t="str">
        <f>_xlfn.IFNA(INDEX(Data!$B:$B,MATCH(Table1[[#This Row],[Desa/Kelurahan]],Data!$C:$C,0)),"")</f>
        <v/>
      </c>
      <c r="F1313" s="2"/>
      <c r="G1313" s="2"/>
      <c r="H1313" s="2"/>
      <c r="J1313" s="51"/>
      <c r="K1313" s="36" t="str">
        <f>IF(Table1[[#This Row],[Tanggal]]="","",YEAR(Table1[[#This Row],[Tanggal]]))</f>
        <v/>
      </c>
      <c r="L1313" s="36" t="str">
        <f>IF(Table1[[#This Row],[Tanggal]]="","",YEAR(Table1[[#This Row],[Tanggal]]))</f>
        <v/>
      </c>
      <c r="M1313" s="37" t="str">
        <f>_xlfn.IFNA(INDEX(Data!$D:$D,MATCH(Table1[[#This Row],[Entry Type]],Data!$E:$E,0)),"")</f>
        <v/>
      </c>
      <c r="N1313" s="50" t="str">
        <f>IF(Table1[[#This Row],[Tanggal]]="","","Jaringan")</f>
        <v/>
      </c>
      <c r="O1313" s="1"/>
    </row>
    <row r="1314" spans="2:15" x14ac:dyDescent="0.25">
      <c r="B1314" s="4" t="str">
        <f>_xlfn.IFNA(INDEX(Data!$B:$B,MATCH(Table1[[#This Row],[Desa/Kelurahan]],Data!$C:$C,0)),"")</f>
        <v/>
      </c>
      <c r="F1314" s="2"/>
      <c r="G1314" s="2"/>
      <c r="H1314" s="2"/>
      <c r="J1314" s="51"/>
      <c r="K1314" s="36" t="str">
        <f>IF(Table1[[#This Row],[Tanggal]]="","",YEAR(Table1[[#This Row],[Tanggal]]))</f>
        <v/>
      </c>
      <c r="L1314" s="36" t="str">
        <f>IF(Table1[[#This Row],[Tanggal]]="","",YEAR(Table1[[#This Row],[Tanggal]]))</f>
        <v/>
      </c>
      <c r="M1314" s="37" t="str">
        <f>_xlfn.IFNA(INDEX(Data!$D:$D,MATCH(Table1[[#This Row],[Entry Type]],Data!$E:$E,0)),"")</f>
        <v/>
      </c>
      <c r="N1314" s="50" t="str">
        <f>IF(Table1[[#This Row],[Tanggal]]="","","Jaringan")</f>
        <v/>
      </c>
      <c r="O1314" s="1"/>
    </row>
    <row r="1315" spans="2:15" x14ac:dyDescent="0.25">
      <c r="B1315" s="4" t="str">
        <f>_xlfn.IFNA(INDEX(Data!$B:$B,MATCH(Table1[[#This Row],[Desa/Kelurahan]],Data!$C:$C,0)),"")</f>
        <v/>
      </c>
      <c r="F1315" s="2"/>
      <c r="G1315" s="2"/>
      <c r="H1315" s="2"/>
      <c r="J1315" s="51"/>
      <c r="K1315" s="36" t="str">
        <f>IF(Table1[[#This Row],[Tanggal]]="","",YEAR(Table1[[#This Row],[Tanggal]]))</f>
        <v/>
      </c>
      <c r="L1315" s="36" t="str">
        <f>IF(Table1[[#This Row],[Tanggal]]="","",YEAR(Table1[[#This Row],[Tanggal]]))</f>
        <v/>
      </c>
      <c r="M1315" s="37" t="str">
        <f>_xlfn.IFNA(INDEX(Data!$D:$D,MATCH(Table1[[#This Row],[Entry Type]],Data!$E:$E,0)),"")</f>
        <v/>
      </c>
      <c r="N1315" s="50" t="str">
        <f>IF(Table1[[#This Row],[Tanggal]]="","","Jaringan")</f>
        <v/>
      </c>
      <c r="O1315" s="1"/>
    </row>
    <row r="1316" spans="2:15" x14ac:dyDescent="0.25">
      <c r="B1316" s="4" t="str">
        <f>_xlfn.IFNA(INDEX(Data!$B:$B,MATCH(Table1[[#This Row],[Desa/Kelurahan]],Data!$C:$C,0)),"")</f>
        <v/>
      </c>
      <c r="F1316" s="2"/>
      <c r="G1316" s="2"/>
      <c r="H1316" s="2"/>
      <c r="J1316" s="51"/>
      <c r="K1316" s="36" t="str">
        <f>IF(Table1[[#This Row],[Tanggal]]="","",YEAR(Table1[[#This Row],[Tanggal]]))</f>
        <v/>
      </c>
      <c r="L1316" s="36" t="str">
        <f>IF(Table1[[#This Row],[Tanggal]]="","",YEAR(Table1[[#This Row],[Tanggal]]))</f>
        <v/>
      </c>
      <c r="M1316" s="37" t="str">
        <f>_xlfn.IFNA(INDEX(Data!$D:$D,MATCH(Table1[[#This Row],[Entry Type]],Data!$E:$E,0)),"")</f>
        <v/>
      </c>
      <c r="N1316" s="50" t="str">
        <f>IF(Table1[[#This Row],[Tanggal]]="","","Jaringan")</f>
        <v/>
      </c>
      <c r="O1316" s="1"/>
    </row>
    <row r="1317" spans="2:15" x14ac:dyDescent="0.25">
      <c r="B1317" s="4" t="str">
        <f>_xlfn.IFNA(INDEX(Data!$B:$B,MATCH(Table1[[#This Row],[Desa/Kelurahan]],Data!$C:$C,0)),"")</f>
        <v/>
      </c>
      <c r="F1317" s="2"/>
      <c r="G1317" s="2"/>
      <c r="H1317" s="2"/>
      <c r="J1317" s="51"/>
      <c r="K1317" s="36" t="str">
        <f>IF(Table1[[#This Row],[Tanggal]]="","",YEAR(Table1[[#This Row],[Tanggal]]))</f>
        <v/>
      </c>
      <c r="L1317" s="36" t="str">
        <f>IF(Table1[[#This Row],[Tanggal]]="","",YEAR(Table1[[#This Row],[Tanggal]]))</f>
        <v/>
      </c>
      <c r="M1317" s="37" t="str">
        <f>_xlfn.IFNA(INDEX(Data!$D:$D,MATCH(Table1[[#This Row],[Entry Type]],Data!$E:$E,0)),"")</f>
        <v/>
      </c>
      <c r="N1317" s="50" t="str">
        <f>IF(Table1[[#This Row],[Tanggal]]="","","Jaringan")</f>
        <v/>
      </c>
      <c r="O1317" s="1"/>
    </row>
    <row r="1318" spans="2:15" x14ac:dyDescent="0.25">
      <c r="B1318" s="4" t="str">
        <f>_xlfn.IFNA(INDEX(Data!$B:$B,MATCH(Table1[[#This Row],[Desa/Kelurahan]],Data!$C:$C,0)),"")</f>
        <v/>
      </c>
      <c r="F1318" s="2"/>
      <c r="G1318" s="2"/>
      <c r="H1318" s="2"/>
      <c r="J1318" s="51"/>
      <c r="K1318" s="36" t="str">
        <f>IF(Table1[[#This Row],[Tanggal]]="","",YEAR(Table1[[#This Row],[Tanggal]]))</f>
        <v/>
      </c>
      <c r="L1318" s="36" t="str">
        <f>IF(Table1[[#This Row],[Tanggal]]="","",YEAR(Table1[[#This Row],[Tanggal]]))</f>
        <v/>
      </c>
      <c r="M1318" s="37" t="str">
        <f>_xlfn.IFNA(INDEX(Data!$D:$D,MATCH(Table1[[#This Row],[Entry Type]],Data!$E:$E,0)),"")</f>
        <v/>
      </c>
      <c r="N1318" s="50" t="str">
        <f>IF(Table1[[#This Row],[Tanggal]]="","","Jaringan")</f>
        <v/>
      </c>
      <c r="O1318" s="1"/>
    </row>
    <row r="1319" spans="2:15" x14ac:dyDescent="0.25">
      <c r="B1319" s="4" t="str">
        <f>_xlfn.IFNA(INDEX(Data!$B:$B,MATCH(Table1[[#This Row],[Desa/Kelurahan]],Data!$C:$C,0)),"")</f>
        <v/>
      </c>
      <c r="F1319" s="2"/>
      <c r="G1319" s="2"/>
      <c r="H1319" s="2"/>
      <c r="J1319" s="51"/>
      <c r="K1319" s="36" t="str">
        <f>IF(Table1[[#This Row],[Tanggal]]="","",YEAR(Table1[[#This Row],[Tanggal]]))</f>
        <v/>
      </c>
      <c r="L1319" s="36" t="str">
        <f>IF(Table1[[#This Row],[Tanggal]]="","",YEAR(Table1[[#This Row],[Tanggal]]))</f>
        <v/>
      </c>
      <c r="M1319" s="37" t="str">
        <f>_xlfn.IFNA(INDEX(Data!$D:$D,MATCH(Table1[[#This Row],[Entry Type]],Data!$E:$E,0)),"")</f>
        <v/>
      </c>
      <c r="N1319" s="50" t="str">
        <f>IF(Table1[[#This Row],[Tanggal]]="","","Jaringan")</f>
        <v/>
      </c>
      <c r="O1319" s="1"/>
    </row>
    <row r="1320" spans="2:15" x14ac:dyDescent="0.25">
      <c r="B1320" s="4" t="str">
        <f>_xlfn.IFNA(INDEX(Data!$B:$B,MATCH(Table1[[#This Row],[Desa/Kelurahan]],Data!$C:$C,0)),"")</f>
        <v/>
      </c>
      <c r="F1320" s="2"/>
      <c r="G1320" s="2"/>
      <c r="H1320" s="2"/>
      <c r="J1320" s="51"/>
      <c r="K1320" s="36" t="str">
        <f>IF(Table1[[#This Row],[Tanggal]]="","",YEAR(Table1[[#This Row],[Tanggal]]))</f>
        <v/>
      </c>
      <c r="L1320" s="36" t="str">
        <f>IF(Table1[[#This Row],[Tanggal]]="","",YEAR(Table1[[#This Row],[Tanggal]]))</f>
        <v/>
      </c>
      <c r="M1320" s="37" t="str">
        <f>_xlfn.IFNA(INDEX(Data!$D:$D,MATCH(Table1[[#This Row],[Entry Type]],Data!$E:$E,0)),"")</f>
        <v/>
      </c>
      <c r="N1320" s="50" t="str">
        <f>IF(Table1[[#This Row],[Tanggal]]="","","Jaringan")</f>
        <v/>
      </c>
      <c r="O1320" s="1"/>
    </row>
    <row r="1321" spans="2:15" x14ac:dyDescent="0.25">
      <c r="B1321" s="4" t="str">
        <f>_xlfn.IFNA(INDEX(Data!$B:$B,MATCH(Table1[[#This Row],[Desa/Kelurahan]],Data!$C:$C,0)),"")</f>
        <v/>
      </c>
      <c r="F1321" s="2"/>
      <c r="G1321" s="2"/>
      <c r="H1321" s="2"/>
      <c r="J1321" s="51"/>
      <c r="K1321" s="36" t="str">
        <f>IF(Table1[[#This Row],[Tanggal]]="","",YEAR(Table1[[#This Row],[Tanggal]]))</f>
        <v/>
      </c>
      <c r="L1321" s="36" t="str">
        <f>IF(Table1[[#This Row],[Tanggal]]="","",YEAR(Table1[[#This Row],[Tanggal]]))</f>
        <v/>
      </c>
      <c r="M1321" s="37" t="str">
        <f>_xlfn.IFNA(INDEX(Data!$D:$D,MATCH(Table1[[#This Row],[Entry Type]],Data!$E:$E,0)),"")</f>
        <v/>
      </c>
      <c r="N1321" s="50" t="str">
        <f>IF(Table1[[#This Row],[Tanggal]]="","","Jaringan")</f>
        <v/>
      </c>
      <c r="O1321" s="1"/>
    </row>
    <row r="1322" spans="2:15" x14ac:dyDescent="0.25">
      <c r="B1322" s="4" t="str">
        <f>_xlfn.IFNA(INDEX(Data!$B:$B,MATCH(Table1[[#This Row],[Desa/Kelurahan]],Data!$C:$C,0)),"")</f>
        <v/>
      </c>
      <c r="F1322" s="2"/>
      <c r="G1322" s="2"/>
      <c r="H1322" s="2"/>
      <c r="J1322" s="51"/>
      <c r="K1322" s="36" t="str">
        <f>IF(Table1[[#This Row],[Tanggal]]="","",YEAR(Table1[[#This Row],[Tanggal]]))</f>
        <v/>
      </c>
      <c r="L1322" s="36" t="str">
        <f>IF(Table1[[#This Row],[Tanggal]]="","",YEAR(Table1[[#This Row],[Tanggal]]))</f>
        <v/>
      </c>
      <c r="M1322" s="37" t="str">
        <f>_xlfn.IFNA(INDEX(Data!$D:$D,MATCH(Table1[[#This Row],[Entry Type]],Data!$E:$E,0)),"")</f>
        <v/>
      </c>
      <c r="N1322" s="50" t="str">
        <f>IF(Table1[[#This Row],[Tanggal]]="","","Jaringan")</f>
        <v/>
      </c>
      <c r="O1322" s="1"/>
    </row>
    <row r="1323" spans="2:15" x14ac:dyDescent="0.25">
      <c r="B1323" s="4" t="str">
        <f>_xlfn.IFNA(INDEX(Data!$B:$B,MATCH(Table1[[#This Row],[Desa/Kelurahan]],Data!$C:$C,0)),"")</f>
        <v/>
      </c>
      <c r="F1323" s="2"/>
      <c r="G1323" s="2"/>
      <c r="H1323" s="2"/>
      <c r="J1323" s="51"/>
      <c r="K1323" s="36" t="str">
        <f>IF(Table1[[#This Row],[Tanggal]]="","",YEAR(Table1[[#This Row],[Tanggal]]))</f>
        <v/>
      </c>
      <c r="L1323" s="36" t="str">
        <f>IF(Table1[[#This Row],[Tanggal]]="","",YEAR(Table1[[#This Row],[Tanggal]]))</f>
        <v/>
      </c>
      <c r="M1323" s="37" t="str">
        <f>_xlfn.IFNA(INDEX(Data!$D:$D,MATCH(Table1[[#This Row],[Entry Type]],Data!$E:$E,0)),"")</f>
        <v/>
      </c>
      <c r="N1323" s="50" t="str">
        <f>IF(Table1[[#This Row],[Tanggal]]="","","Jaringan")</f>
        <v/>
      </c>
      <c r="O1323" s="1"/>
    </row>
    <row r="1324" spans="2:15" x14ac:dyDescent="0.25">
      <c r="B1324" s="4" t="str">
        <f>_xlfn.IFNA(INDEX(Data!$B:$B,MATCH(Table1[[#This Row],[Desa/Kelurahan]],Data!$C:$C,0)),"")</f>
        <v/>
      </c>
      <c r="F1324" s="2"/>
      <c r="G1324" s="2"/>
      <c r="H1324" s="2"/>
      <c r="J1324" s="51"/>
      <c r="K1324" s="36" t="str">
        <f>IF(Table1[[#This Row],[Tanggal]]="","",YEAR(Table1[[#This Row],[Tanggal]]))</f>
        <v/>
      </c>
      <c r="L1324" s="36" t="str">
        <f>IF(Table1[[#This Row],[Tanggal]]="","",YEAR(Table1[[#This Row],[Tanggal]]))</f>
        <v/>
      </c>
      <c r="M1324" s="37" t="str">
        <f>_xlfn.IFNA(INDEX(Data!$D:$D,MATCH(Table1[[#This Row],[Entry Type]],Data!$E:$E,0)),"")</f>
        <v/>
      </c>
      <c r="N1324" s="50" t="str">
        <f>IF(Table1[[#This Row],[Tanggal]]="","","Jaringan")</f>
        <v/>
      </c>
      <c r="O1324" s="1"/>
    </row>
    <row r="1325" spans="2:15" x14ac:dyDescent="0.25">
      <c r="B1325" s="4" t="str">
        <f>_xlfn.IFNA(INDEX(Data!$B:$B,MATCH(Table1[[#This Row],[Desa/Kelurahan]],Data!$C:$C,0)),"")</f>
        <v/>
      </c>
      <c r="F1325" s="2"/>
      <c r="G1325" s="2"/>
      <c r="H1325" s="2"/>
      <c r="J1325" s="51"/>
      <c r="K1325" s="36" t="str">
        <f>IF(Table1[[#This Row],[Tanggal]]="","",YEAR(Table1[[#This Row],[Tanggal]]))</f>
        <v/>
      </c>
      <c r="L1325" s="36" t="str">
        <f>IF(Table1[[#This Row],[Tanggal]]="","",YEAR(Table1[[#This Row],[Tanggal]]))</f>
        <v/>
      </c>
      <c r="M1325" s="37" t="str">
        <f>_xlfn.IFNA(INDEX(Data!$D:$D,MATCH(Table1[[#This Row],[Entry Type]],Data!$E:$E,0)),"")</f>
        <v/>
      </c>
      <c r="N1325" s="50" t="str">
        <f>IF(Table1[[#This Row],[Tanggal]]="","","Jaringan")</f>
        <v/>
      </c>
      <c r="O1325" s="1"/>
    </row>
    <row r="1326" spans="2:15" x14ac:dyDescent="0.25">
      <c r="B1326" s="4" t="str">
        <f>_xlfn.IFNA(INDEX(Data!$B:$B,MATCH(Table1[[#This Row],[Desa/Kelurahan]],Data!$C:$C,0)),"")</f>
        <v/>
      </c>
      <c r="F1326" s="2"/>
      <c r="G1326" s="2"/>
      <c r="H1326" s="2"/>
      <c r="J1326" s="51"/>
      <c r="K1326" s="36" t="str">
        <f>IF(Table1[[#This Row],[Tanggal]]="","",YEAR(Table1[[#This Row],[Tanggal]]))</f>
        <v/>
      </c>
      <c r="L1326" s="36" t="str">
        <f>IF(Table1[[#This Row],[Tanggal]]="","",YEAR(Table1[[#This Row],[Tanggal]]))</f>
        <v/>
      </c>
      <c r="M1326" s="37" t="str">
        <f>_xlfn.IFNA(INDEX(Data!$D:$D,MATCH(Table1[[#This Row],[Entry Type]],Data!$E:$E,0)),"")</f>
        <v/>
      </c>
      <c r="N1326" s="50" t="str">
        <f>IF(Table1[[#This Row],[Tanggal]]="","","Jaringan")</f>
        <v/>
      </c>
      <c r="O1326" s="1"/>
    </row>
    <row r="1327" spans="2:15" x14ac:dyDescent="0.25">
      <c r="B1327" s="4" t="str">
        <f>_xlfn.IFNA(INDEX(Data!$B:$B,MATCH(Table1[[#This Row],[Desa/Kelurahan]],Data!$C:$C,0)),"")</f>
        <v/>
      </c>
      <c r="F1327" s="2"/>
      <c r="G1327" s="2"/>
      <c r="H1327" s="2"/>
      <c r="J1327" s="51"/>
      <c r="K1327" s="36" t="str">
        <f>IF(Table1[[#This Row],[Tanggal]]="","",YEAR(Table1[[#This Row],[Tanggal]]))</f>
        <v/>
      </c>
      <c r="L1327" s="36" t="str">
        <f>IF(Table1[[#This Row],[Tanggal]]="","",YEAR(Table1[[#This Row],[Tanggal]]))</f>
        <v/>
      </c>
      <c r="M1327" s="37" t="str">
        <f>_xlfn.IFNA(INDEX(Data!$D:$D,MATCH(Table1[[#This Row],[Entry Type]],Data!$E:$E,0)),"")</f>
        <v/>
      </c>
      <c r="N1327" s="50" t="str">
        <f>IF(Table1[[#This Row],[Tanggal]]="","","Jaringan")</f>
        <v/>
      </c>
      <c r="O1327" s="1"/>
    </row>
    <row r="1328" spans="2:15" x14ac:dyDescent="0.25">
      <c r="B1328" s="4" t="str">
        <f>_xlfn.IFNA(INDEX(Data!$B:$B,MATCH(Table1[[#This Row],[Desa/Kelurahan]],Data!$C:$C,0)),"")</f>
        <v/>
      </c>
      <c r="F1328" s="2"/>
      <c r="G1328" s="2"/>
      <c r="H1328" s="2"/>
      <c r="J1328" s="51"/>
      <c r="K1328" s="36" t="str">
        <f>IF(Table1[[#This Row],[Tanggal]]="","",YEAR(Table1[[#This Row],[Tanggal]]))</f>
        <v/>
      </c>
      <c r="L1328" s="36" t="str">
        <f>IF(Table1[[#This Row],[Tanggal]]="","",YEAR(Table1[[#This Row],[Tanggal]]))</f>
        <v/>
      </c>
      <c r="M1328" s="37" t="str">
        <f>_xlfn.IFNA(INDEX(Data!$D:$D,MATCH(Table1[[#This Row],[Entry Type]],Data!$E:$E,0)),"")</f>
        <v/>
      </c>
      <c r="N1328" s="50" t="str">
        <f>IF(Table1[[#This Row],[Tanggal]]="","","Jaringan")</f>
        <v/>
      </c>
      <c r="O1328" s="1"/>
    </row>
    <row r="1329" spans="2:15" x14ac:dyDescent="0.25">
      <c r="B1329" s="4" t="str">
        <f>_xlfn.IFNA(INDEX(Data!$B:$B,MATCH(Table1[[#This Row],[Desa/Kelurahan]],Data!$C:$C,0)),"")</f>
        <v/>
      </c>
      <c r="F1329" s="2"/>
      <c r="G1329" s="2"/>
      <c r="H1329" s="2"/>
      <c r="J1329" s="51"/>
      <c r="K1329" s="36" t="str">
        <f>IF(Table1[[#This Row],[Tanggal]]="","",YEAR(Table1[[#This Row],[Tanggal]]))</f>
        <v/>
      </c>
      <c r="L1329" s="36" t="str">
        <f>IF(Table1[[#This Row],[Tanggal]]="","",YEAR(Table1[[#This Row],[Tanggal]]))</f>
        <v/>
      </c>
      <c r="M1329" s="37" t="str">
        <f>_xlfn.IFNA(INDEX(Data!$D:$D,MATCH(Table1[[#This Row],[Entry Type]],Data!$E:$E,0)),"")</f>
        <v/>
      </c>
      <c r="N1329" s="50" t="str">
        <f>IF(Table1[[#This Row],[Tanggal]]="","","Jaringan")</f>
        <v/>
      </c>
      <c r="O1329" s="1"/>
    </row>
    <row r="1330" spans="2:15" x14ac:dyDescent="0.25">
      <c r="B1330" s="4" t="str">
        <f>_xlfn.IFNA(INDEX(Data!$B:$B,MATCH(Table1[[#This Row],[Desa/Kelurahan]],Data!$C:$C,0)),"")</f>
        <v/>
      </c>
      <c r="F1330" s="2"/>
      <c r="G1330" s="2"/>
      <c r="H1330" s="2"/>
      <c r="J1330" s="51"/>
      <c r="K1330" s="36" t="str">
        <f>IF(Table1[[#This Row],[Tanggal]]="","",YEAR(Table1[[#This Row],[Tanggal]]))</f>
        <v/>
      </c>
      <c r="L1330" s="36" t="str">
        <f>IF(Table1[[#This Row],[Tanggal]]="","",YEAR(Table1[[#This Row],[Tanggal]]))</f>
        <v/>
      </c>
      <c r="M1330" s="37" t="str">
        <f>_xlfn.IFNA(INDEX(Data!$D:$D,MATCH(Table1[[#This Row],[Entry Type]],Data!$E:$E,0)),"")</f>
        <v/>
      </c>
      <c r="N1330" s="50" t="str">
        <f>IF(Table1[[#This Row],[Tanggal]]="","","Jaringan")</f>
        <v/>
      </c>
      <c r="O1330" s="1"/>
    </row>
    <row r="1331" spans="2:15" x14ac:dyDescent="0.25">
      <c r="B1331" s="4" t="str">
        <f>_xlfn.IFNA(INDEX(Data!$B:$B,MATCH(Table1[[#This Row],[Desa/Kelurahan]],Data!$C:$C,0)),"")</f>
        <v/>
      </c>
      <c r="F1331" s="2"/>
      <c r="G1331" s="2"/>
      <c r="H1331" s="2"/>
      <c r="J1331" s="51"/>
      <c r="K1331" s="36" t="str">
        <f>IF(Table1[[#This Row],[Tanggal]]="","",YEAR(Table1[[#This Row],[Tanggal]]))</f>
        <v/>
      </c>
      <c r="L1331" s="36" t="str">
        <f>IF(Table1[[#This Row],[Tanggal]]="","",YEAR(Table1[[#This Row],[Tanggal]]))</f>
        <v/>
      </c>
      <c r="M1331" s="37" t="str">
        <f>_xlfn.IFNA(INDEX(Data!$D:$D,MATCH(Table1[[#This Row],[Entry Type]],Data!$E:$E,0)),"")</f>
        <v/>
      </c>
      <c r="N1331" s="50" t="str">
        <f>IF(Table1[[#This Row],[Tanggal]]="","","Jaringan")</f>
        <v/>
      </c>
      <c r="O1331" s="1"/>
    </row>
    <row r="1332" spans="2:15" x14ac:dyDescent="0.25">
      <c r="B1332" s="4" t="str">
        <f>_xlfn.IFNA(INDEX(Data!$B:$B,MATCH(Table1[[#This Row],[Desa/Kelurahan]],Data!$C:$C,0)),"")</f>
        <v/>
      </c>
      <c r="F1332" s="2"/>
      <c r="G1332" s="2"/>
      <c r="H1332" s="2"/>
      <c r="J1332" s="51"/>
      <c r="K1332" s="36" t="str">
        <f>IF(Table1[[#This Row],[Tanggal]]="","",YEAR(Table1[[#This Row],[Tanggal]]))</f>
        <v/>
      </c>
      <c r="L1332" s="36" t="str">
        <f>IF(Table1[[#This Row],[Tanggal]]="","",YEAR(Table1[[#This Row],[Tanggal]]))</f>
        <v/>
      </c>
      <c r="M1332" s="37" t="str">
        <f>_xlfn.IFNA(INDEX(Data!$D:$D,MATCH(Table1[[#This Row],[Entry Type]],Data!$E:$E,0)),"")</f>
        <v/>
      </c>
      <c r="N1332" s="50" t="str">
        <f>IF(Table1[[#This Row],[Tanggal]]="","","Jaringan")</f>
        <v/>
      </c>
      <c r="O1332" s="1"/>
    </row>
    <row r="1333" spans="2:15" x14ac:dyDescent="0.25">
      <c r="B1333" s="4" t="str">
        <f>_xlfn.IFNA(INDEX(Data!$B:$B,MATCH(Table1[[#This Row],[Desa/Kelurahan]],Data!$C:$C,0)),"")</f>
        <v/>
      </c>
      <c r="F1333" s="2"/>
      <c r="G1333" s="2"/>
      <c r="H1333" s="2"/>
      <c r="J1333" s="51"/>
      <c r="K1333" s="36" t="str">
        <f>IF(Table1[[#This Row],[Tanggal]]="","",YEAR(Table1[[#This Row],[Tanggal]]))</f>
        <v/>
      </c>
      <c r="L1333" s="36" t="str">
        <f>IF(Table1[[#This Row],[Tanggal]]="","",YEAR(Table1[[#This Row],[Tanggal]]))</f>
        <v/>
      </c>
      <c r="M1333" s="37" t="str">
        <f>_xlfn.IFNA(INDEX(Data!$D:$D,MATCH(Table1[[#This Row],[Entry Type]],Data!$E:$E,0)),"")</f>
        <v/>
      </c>
      <c r="N1333" s="50" t="str">
        <f>IF(Table1[[#This Row],[Tanggal]]="","","Jaringan")</f>
        <v/>
      </c>
      <c r="O1333" s="1"/>
    </row>
    <row r="1334" spans="2:15" x14ac:dyDescent="0.25">
      <c r="B1334" s="4" t="str">
        <f>_xlfn.IFNA(INDEX(Data!$B:$B,MATCH(Table1[[#This Row],[Desa/Kelurahan]],Data!$C:$C,0)),"")</f>
        <v/>
      </c>
      <c r="F1334" s="2"/>
      <c r="G1334" s="2"/>
      <c r="H1334" s="2"/>
      <c r="J1334" s="51"/>
      <c r="K1334" s="36" t="str">
        <f>IF(Table1[[#This Row],[Tanggal]]="","",YEAR(Table1[[#This Row],[Tanggal]]))</f>
        <v/>
      </c>
      <c r="L1334" s="36" t="str">
        <f>IF(Table1[[#This Row],[Tanggal]]="","",YEAR(Table1[[#This Row],[Tanggal]]))</f>
        <v/>
      </c>
      <c r="M1334" s="37" t="str">
        <f>_xlfn.IFNA(INDEX(Data!$D:$D,MATCH(Table1[[#This Row],[Entry Type]],Data!$E:$E,0)),"")</f>
        <v/>
      </c>
      <c r="N1334" s="50" t="str">
        <f>IF(Table1[[#This Row],[Tanggal]]="","","Jaringan")</f>
        <v/>
      </c>
      <c r="O1334" s="1"/>
    </row>
    <row r="1335" spans="2:15" x14ac:dyDescent="0.25">
      <c r="B1335" s="4" t="str">
        <f>_xlfn.IFNA(INDEX(Data!$B:$B,MATCH(Table1[[#This Row],[Desa/Kelurahan]],Data!$C:$C,0)),"")</f>
        <v/>
      </c>
      <c r="F1335" s="2"/>
      <c r="G1335" s="2"/>
      <c r="H1335" s="2"/>
      <c r="J1335" s="51"/>
      <c r="K1335" s="36" t="str">
        <f>IF(Table1[[#This Row],[Tanggal]]="","",YEAR(Table1[[#This Row],[Tanggal]]))</f>
        <v/>
      </c>
      <c r="L1335" s="36" t="str">
        <f>IF(Table1[[#This Row],[Tanggal]]="","",YEAR(Table1[[#This Row],[Tanggal]]))</f>
        <v/>
      </c>
      <c r="M1335" s="37" t="str">
        <f>_xlfn.IFNA(INDEX(Data!$D:$D,MATCH(Table1[[#This Row],[Entry Type]],Data!$E:$E,0)),"")</f>
        <v/>
      </c>
      <c r="N1335" s="50" t="str">
        <f>IF(Table1[[#This Row],[Tanggal]]="","","Jaringan")</f>
        <v/>
      </c>
      <c r="O1335" s="1"/>
    </row>
    <row r="1336" spans="2:15" x14ac:dyDescent="0.25">
      <c r="B1336" s="4" t="str">
        <f>_xlfn.IFNA(INDEX(Data!$B:$B,MATCH(Table1[[#This Row],[Desa/Kelurahan]],Data!$C:$C,0)),"")</f>
        <v/>
      </c>
      <c r="F1336" s="2"/>
      <c r="G1336" s="2"/>
      <c r="H1336" s="2"/>
      <c r="J1336" s="51"/>
      <c r="K1336" s="36" t="str">
        <f>IF(Table1[[#This Row],[Tanggal]]="","",YEAR(Table1[[#This Row],[Tanggal]]))</f>
        <v/>
      </c>
      <c r="L1336" s="36" t="str">
        <f>IF(Table1[[#This Row],[Tanggal]]="","",YEAR(Table1[[#This Row],[Tanggal]]))</f>
        <v/>
      </c>
      <c r="M1336" s="37" t="str">
        <f>_xlfn.IFNA(INDEX(Data!$D:$D,MATCH(Table1[[#This Row],[Entry Type]],Data!$E:$E,0)),"")</f>
        <v/>
      </c>
      <c r="N1336" s="50" t="str">
        <f>IF(Table1[[#This Row],[Tanggal]]="","","Jaringan")</f>
        <v/>
      </c>
      <c r="O1336" s="1"/>
    </row>
    <row r="1337" spans="2:15" x14ac:dyDescent="0.25">
      <c r="B1337" s="4" t="str">
        <f>_xlfn.IFNA(INDEX(Data!$B:$B,MATCH(Table1[[#This Row],[Desa/Kelurahan]],Data!$C:$C,0)),"")</f>
        <v/>
      </c>
      <c r="F1337" s="2"/>
      <c r="G1337" s="2"/>
      <c r="H1337" s="2"/>
      <c r="J1337" s="51"/>
      <c r="K1337" s="36" t="str">
        <f>IF(Table1[[#This Row],[Tanggal]]="","",YEAR(Table1[[#This Row],[Tanggal]]))</f>
        <v/>
      </c>
      <c r="L1337" s="36" t="str">
        <f>IF(Table1[[#This Row],[Tanggal]]="","",YEAR(Table1[[#This Row],[Tanggal]]))</f>
        <v/>
      </c>
      <c r="M1337" s="37" t="str">
        <f>_xlfn.IFNA(INDEX(Data!$D:$D,MATCH(Table1[[#This Row],[Entry Type]],Data!$E:$E,0)),"")</f>
        <v/>
      </c>
      <c r="N1337" s="50" t="str">
        <f>IF(Table1[[#This Row],[Tanggal]]="","","Jaringan")</f>
        <v/>
      </c>
      <c r="O1337" s="1"/>
    </row>
    <row r="1338" spans="2:15" x14ac:dyDescent="0.25">
      <c r="B1338" s="4" t="str">
        <f>_xlfn.IFNA(INDEX(Data!$B:$B,MATCH(Table1[[#This Row],[Desa/Kelurahan]],Data!$C:$C,0)),"")</f>
        <v/>
      </c>
      <c r="F1338" s="2"/>
      <c r="G1338" s="2"/>
      <c r="H1338" s="2"/>
      <c r="J1338" s="51"/>
      <c r="K1338" s="36" t="str">
        <f>IF(Table1[[#This Row],[Tanggal]]="","",YEAR(Table1[[#This Row],[Tanggal]]))</f>
        <v/>
      </c>
      <c r="L1338" s="36" t="str">
        <f>IF(Table1[[#This Row],[Tanggal]]="","",YEAR(Table1[[#This Row],[Tanggal]]))</f>
        <v/>
      </c>
      <c r="M1338" s="37" t="str">
        <f>_xlfn.IFNA(INDEX(Data!$D:$D,MATCH(Table1[[#This Row],[Entry Type]],Data!$E:$E,0)),"")</f>
        <v/>
      </c>
      <c r="N1338" s="50" t="str">
        <f>IF(Table1[[#This Row],[Tanggal]]="","","Jaringan")</f>
        <v/>
      </c>
      <c r="O1338" s="1"/>
    </row>
    <row r="1339" spans="2:15" x14ac:dyDescent="0.25">
      <c r="B1339" s="4" t="str">
        <f>_xlfn.IFNA(INDEX(Data!$B:$B,MATCH(Table1[[#This Row],[Desa/Kelurahan]],Data!$C:$C,0)),"")</f>
        <v/>
      </c>
      <c r="F1339" s="2"/>
      <c r="G1339" s="2"/>
      <c r="H1339" s="2"/>
      <c r="J1339" s="51"/>
      <c r="K1339" s="36" t="str">
        <f>IF(Table1[[#This Row],[Tanggal]]="","",YEAR(Table1[[#This Row],[Tanggal]]))</f>
        <v/>
      </c>
      <c r="L1339" s="36" t="str">
        <f>IF(Table1[[#This Row],[Tanggal]]="","",YEAR(Table1[[#This Row],[Tanggal]]))</f>
        <v/>
      </c>
      <c r="M1339" s="37" t="str">
        <f>_xlfn.IFNA(INDEX(Data!$D:$D,MATCH(Table1[[#This Row],[Entry Type]],Data!$E:$E,0)),"")</f>
        <v/>
      </c>
      <c r="N1339" s="50" t="str">
        <f>IF(Table1[[#This Row],[Tanggal]]="","","Jaringan")</f>
        <v/>
      </c>
      <c r="O1339" s="1"/>
    </row>
    <row r="1340" spans="2:15" x14ac:dyDescent="0.25">
      <c r="B1340" s="4" t="str">
        <f>_xlfn.IFNA(INDEX(Data!$B:$B,MATCH(Table1[[#This Row],[Desa/Kelurahan]],Data!$C:$C,0)),"")</f>
        <v/>
      </c>
      <c r="F1340" s="2"/>
      <c r="G1340" s="2"/>
      <c r="H1340" s="2"/>
      <c r="J1340" s="51"/>
      <c r="K1340" s="36" t="str">
        <f>IF(Table1[[#This Row],[Tanggal]]="","",YEAR(Table1[[#This Row],[Tanggal]]))</f>
        <v/>
      </c>
      <c r="L1340" s="36" t="str">
        <f>IF(Table1[[#This Row],[Tanggal]]="","",YEAR(Table1[[#This Row],[Tanggal]]))</f>
        <v/>
      </c>
      <c r="M1340" s="37" t="str">
        <f>_xlfn.IFNA(INDEX(Data!$D:$D,MATCH(Table1[[#This Row],[Entry Type]],Data!$E:$E,0)),"")</f>
        <v/>
      </c>
      <c r="N1340" s="50" t="str">
        <f>IF(Table1[[#This Row],[Tanggal]]="","","Jaringan")</f>
        <v/>
      </c>
      <c r="O1340" s="1"/>
    </row>
    <row r="1341" spans="2:15" x14ac:dyDescent="0.25">
      <c r="B1341" s="4" t="str">
        <f>_xlfn.IFNA(INDEX(Data!$B:$B,MATCH(Table1[[#This Row],[Desa/Kelurahan]],Data!$C:$C,0)),"")</f>
        <v/>
      </c>
      <c r="F1341" s="2"/>
      <c r="G1341" s="2"/>
      <c r="H1341" s="2"/>
      <c r="J1341" s="51"/>
      <c r="K1341" s="36" t="str">
        <f>IF(Table1[[#This Row],[Tanggal]]="","",YEAR(Table1[[#This Row],[Tanggal]]))</f>
        <v/>
      </c>
      <c r="L1341" s="36" t="str">
        <f>IF(Table1[[#This Row],[Tanggal]]="","",YEAR(Table1[[#This Row],[Tanggal]]))</f>
        <v/>
      </c>
      <c r="M1341" s="37" t="str">
        <f>_xlfn.IFNA(INDEX(Data!$D:$D,MATCH(Table1[[#This Row],[Entry Type]],Data!$E:$E,0)),"")</f>
        <v/>
      </c>
      <c r="N1341" s="50" t="str">
        <f>IF(Table1[[#This Row],[Tanggal]]="","","Jaringan")</f>
        <v/>
      </c>
      <c r="O1341" s="1"/>
    </row>
    <row r="1342" spans="2:15" x14ac:dyDescent="0.25">
      <c r="B1342" s="4" t="str">
        <f>_xlfn.IFNA(INDEX(Data!$B:$B,MATCH(Table1[[#This Row],[Desa/Kelurahan]],Data!$C:$C,0)),"")</f>
        <v/>
      </c>
      <c r="F1342" s="2"/>
      <c r="G1342" s="2"/>
      <c r="H1342" s="2"/>
      <c r="J1342" s="51"/>
      <c r="K1342" s="36" t="str">
        <f>IF(Table1[[#This Row],[Tanggal]]="","",YEAR(Table1[[#This Row],[Tanggal]]))</f>
        <v/>
      </c>
      <c r="L1342" s="36" t="str">
        <f>IF(Table1[[#This Row],[Tanggal]]="","",YEAR(Table1[[#This Row],[Tanggal]]))</f>
        <v/>
      </c>
      <c r="M1342" s="37" t="str">
        <f>_xlfn.IFNA(INDEX(Data!$D:$D,MATCH(Table1[[#This Row],[Entry Type]],Data!$E:$E,0)),"")</f>
        <v/>
      </c>
      <c r="N1342" s="50" t="str">
        <f>IF(Table1[[#This Row],[Tanggal]]="","","Jaringan")</f>
        <v/>
      </c>
      <c r="O1342" s="1"/>
    </row>
    <row r="1343" spans="2:15" x14ac:dyDescent="0.25">
      <c r="B1343" s="4" t="str">
        <f>_xlfn.IFNA(INDEX(Data!$B:$B,MATCH(Table1[[#This Row],[Desa/Kelurahan]],Data!$C:$C,0)),"")</f>
        <v/>
      </c>
      <c r="F1343" s="2"/>
      <c r="G1343" s="2"/>
      <c r="H1343" s="2"/>
      <c r="J1343" s="51"/>
      <c r="K1343" s="36" t="str">
        <f>IF(Table1[[#This Row],[Tanggal]]="","",YEAR(Table1[[#This Row],[Tanggal]]))</f>
        <v/>
      </c>
      <c r="L1343" s="36" t="str">
        <f>IF(Table1[[#This Row],[Tanggal]]="","",YEAR(Table1[[#This Row],[Tanggal]]))</f>
        <v/>
      </c>
      <c r="M1343" s="37" t="str">
        <f>_xlfn.IFNA(INDEX(Data!$D:$D,MATCH(Table1[[#This Row],[Entry Type]],Data!$E:$E,0)),"")</f>
        <v/>
      </c>
      <c r="N1343" s="50" t="str">
        <f>IF(Table1[[#This Row],[Tanggal]]="","","Jaringan")</f>
        <v/>
      </c>
      <c r="O1343" s="1"/>
    </row>
    <row r="1344" spans="2:15" x14ac:dyDescent="0.25">
      <c r="B1344" s="4" t="str">
        <f>_xlfn.IFNA(INDEX(Data!$B:$B,MATCH(Table1[[#This Row],[Desa/Kelurahan]],Data!$C:$C,0)),"")</f>
        <v/>
      </c>
      <c r="F1344" s="2"/>
      <c r="G1344" s="2"/>
      <c r="H1344" s="2"/>
      <c r="J1344" s="51"/>
      <c r="K1344" s="36" t="str">
        <f>IF(Table1[[#This Row],[Tanggal]]="","",YEAR(Table1[[#This Row],[Tanggal]]))</f>
        <v/>
      </c>
      <c r="L1344" s="36" t="str">
        <f>IF(Table1[[#This Row],[Tanggal]]="","",YEAR(Table1[[#This Row],[Tanggal]]))</f>
        <v/>
      </c>
      <c r="M1344" s="37" t="str">
        <f>_xlfn.IFNA(INDEX(Data!$D:$D,MATCH(Table1[[#This Row],[Entry Type]],Data!$E:$E,0)),"")</f>
        <v/>
      </c>
      <c r="N1344" s="50" t="str">
        <f>IF(Table1[[#This Row],[Tanggal]]="","","Jaringan")</f>
        <v/>
      </c>
      <c r="O1344" s="1"/>
    </row>
    <row r="1345" spans="2:15" x14ac:dyDescent="0.25">
      <c r="B1345" s="4" t="str">
        <f>_xlfn.IFNA(INDEX(Data!$B:$B,MATCH(Table1[[#This Row],[Desa/Kelurahan]],Data!$C:$C,0)),"")</f>
        <v/>
      </c>
      <c r="F1345" s="2"/>
      <c r="G1345" s="2"/>
      <c r="H1345" s="2"/>
      <c r="J1345" s="51"/>
      <c r="K1345" s="36" t="str">
        <f>IF(Table1[[#This Row],[Tanggal]]="","",YEAR(Table1[[#This Row],[Tanggal]]))</f>
        <v/>
      </c>
      <c r="L1345" s="36" t="str">
        <f>IF(Table1[[#This Row],[Tanggal]]="","",YEAR(Table1[[#This Row],[Tanggal]]))</f>
        <v/>
      </c>
      <c r="M1345" s="37" t="str">
        <f>_xlfn.IFNA(INDEX(Data!$D:$D,MATCH(Table1[[#This Row],[Entry Type]],Data!$E:$E,0)),"")</f>
        <v/>
      </c>
      <c r="N1345" s="50" t="str">
        <f>IF(Table1[[#This Row],[Tanggal]]="","","Jaringan")</f>
        <v/>
      </c>
      <c r="O1345" s="1"/>
    </row>
    <row r="1346" spans="2:15" x14ac:dyDescent="0.25">
      <c r="B1346" s="4" t="str">
        <f>_xlfn.IFNA(INDEX(Data!$B:$B,MATCH(Table1[[#This Row],[Desa/Kelurahan]],Data!$C:$C,0)),"")</f>
        <v/>
      </c>
      <c r="F1346" s="2"/>
      <c r="G1346" s="2"/>
      <c r="H1346" s="2"/>
      <c r="J1346" s="51"/>
      <c r="K1346" s="36" t="str">
        <f>IF(Table1[[#This Row],[Tanggal]]="","",YEAR(Table1[[#This Row],[Tanggal]]))</f>
        <v/>
      </c>
      <c r="L1346" s="36" t="str">
        <f>IF(Table1[[#This Row],[Tanggal]]="","",YEAR(Table1[[#This Row],[Tanggal]]))</f>
        <v/>
      </c>
      <c r="M1346" s="37" t="str">
        <f>_xlfn.IFNA(INDEX(Data!$D:$D,MATCH(Table1[[#This Row],[Entry Type]],Data!$E:$E,0)),"")</f>
        <v/>
      </c>
      <c r="N1346" s="50" t="str">
        <f>IF(Table1[[#This Row],[Tanggal]]="","","Jaringan")</f>
        <v/>
      </c>
      <c r="O1346" s="1"/>
    </row>
    <row r="1347" spans="2:15" x14ac:dyDescent="0.25">
      <c r="B1347" s="4" t="str">
        <f>_xlfn.IFNA(INDEX(Data!$B:$B,MATCH(Table1[[#This Row],[Desa/Kelurahan]],Data!$C:$C,0)),"")</f>
        <v/>
      </c>
      <c r="F1347" s="2"/>
      <c r="G1347" s="2"/>
      <c r="H1347" s="2"/>
      <c r="J1347" s="51"/>
      <c r="K1347" s="36" t="str">
        <f>IF(Table1[[#This Row],[Tanggal]]="","",YEAR(Table1[[#This Row],[Tanggal]]))</f>
        <v/>
      </c>
      <c r="L1347" s="36" t="str">
        <f>IF(Table1[[#This Row],[Tanggal]]="","",YEAR(Table1[[#This Row],[Tanggal]]))</f>
        <v/>
      </c>
      <c r="M1347" s="37" t="str">
        <f>_xlfn.IFNA(INDEX(Data!$D:$D,MATCH(Table1[[#This Row],[Entry Type]],Data!$E:$E,0)),"")</f>
        <v/>
      </c>
      <c r="N1347" s="50" t="str">
        <f>IF(Table1[[#This Row],[Tanggal]]="","","Jaringan")</f>
        <v/>
      </c>
      <c r="O1347" s="1"/>
    </row>
    <row r="1348" spans="2:15" x14ac:dyDescent="0.25">
      <c r="B1348" s="4" t="str">
        <f>_xlfn.IFNA(INDEX(Data!$B:$B,MATCH(Table1[[#This Row],[Desa/Kelurahan]],Data!$C:$C,0)),"")</f>
        <v/>
      </c>
      <c r="F1348" s="2"/>
      <c r="G1348" s="2"/>
      <c r="H1348" s="2"/>
      <c r="J1348" s="51"/>
      <c r="K1348" s="36" t="str">
        <f>IF(Table1[[#This Row],[Tanggal]]="","",YEAR(Table1[[#This Row],[Tanggal]]))</f>
        <v/>
      </c>
      <c r="L1348" s="36" t="str">
        <f>IF(Table1[[#This Row],[Tanggal]]="","",YEAR(Table1[[#This Row],[Tanggal]]))</f>
        <v/>
      </c>
      <c r="M1348" s="37" t="str">
        <f>_xlfn.IFNA(INDEX(Data!$D:$D,MATCH(Table1[[#This Row],[Entry Type]],Data!$E:$E,0)),"")</f>
        <v/>
      </c>
      <c r="N1348" s="50" t="str">
        <f>IF(Table1[[#This Row],[Tanggal]]="","","Jaringan")</f>
        <v/>
      </c>
      <c r="O1348" s="1"/>
    </row>
    <row r="1349" spans="2:15" x14ac:dyDescent="0.25">
      <c r="B1349" s="4" t="str">
        <f>_xlfn.IFNA(INDEX(Data!$B:$B,MATCH(Table1[[#This Row],[Desa/Kelurahan]],Data!$C:$C,0)),"")</f>
        <v/>
      </c>
      <c r="F1349" s="2"/>
      <c r="G1349" s="2"/>
      <c r="H1349" s="2"/>
      <c r="J1349" s="51"/>
      <c r="K1349" s="36" t="str">
        <f>IF(Table1[[#This Row],[Tanggal]]="","",YEAR(Table1[[#This Row],[Tanggal]]))</f>
        <v/>
      </c>
      <c r="L1349" s="36" t="str">
        <f>IF(Table1[[#This Row],[Tanggal]]="","",YEAR(Table1[[#This Row],[Tanggal]]))</f>
        <v/>
      </c>
      <c r="M1349" s="37" t="str">
        <f>_xlfn.IFNA(INDEX(Data!$D:$D,MATCH(Table1[[#This Row],[Entry Type]],Data!$E:$E,0)),"")</f>
        <v/>
      </c>
      <c r="N1349" s="50" t="str">
        <f>IF(Table1[[#This Row],[Tanggal]]="","","Jaringan")</f>
        <v/>
      </c>
      <c r="O1349" s="1"/>
    </row>
    <row r="1350" spans="2:15" x14ac:dyDescent="0.25">
      <c r="B1350" s="4" t="str">
        <f>_xlfn.IFNA(INDEX(Data!$B:$B,MATCH(Table1[[#This Row],[Desa/Kelurahan]],Data!$C:$C,0)),"")</f>
        <v/>
      </c>
      <c r="F1350" s="2"/>
      <c r="G1350" s="2"/>
      <c r="H1350" s="2"/>
      <c r="J1350" s="51"/>
      <c r="K1350" s="36" t="str">
        <f>IF(Table1[[#This Row],[Tanggal]]="","",YEAR(Table1[[#This Row],[Tanggal]]))</f>
        <v/>
      </c>
      <c r="L1350" s="36" t="str">
        <f>IF(Table1[[#This Row],[Tanggal]]="","",YEAR(Table1[[#This Row],[Tanggal]]))</f>
        <v/>
      </c>
      <c r="M1350" s="37" t="str">
        <f>_xlfn.IFNA(INDEX(Data!$D:$D,MATCH(Table1[[#This Row],[Entry Type]],Data!$E:$E,0)),"")</f>
        <v/>
      </c>
      <c r="N1350" s="50" t="str">
        <f>IF(Table1[[#This Row],[Tanggal]]="","","Jaringan")</f>
        <v/>
      </c>
      <c r="O1350" s="1"/>
    </row>
    <row r="1351" spans="2:15" x14ac:dyDescent="0.25">
      <c r="B1351" s="4" t="str">
        <f>_xlfn.IFNA(INDEX(Data!$B:$B,MATCH(Table1[[#This Row],[Desa/Kelurahan]],Data!$C:$C,0)),"")</f>
        <v/>
      </c>
      <c r="F1351" s="2"/>
      <c r="G1351" s="2"/>
      <c r="H1351" s="2"/>
      <c r="J1351" s="51"/>
      <c r="K1351" s="36" t="str">
        <f>IF(Table1[[#This Row],[Tanggal]]="","",YEAR(Table1[[#This Row],[Tanggal]]))</f>
        <v/>
      </c>
      <c r="L1351" s="36" t="str">
        <f>IF(Table1[[#This Row],[Tanggal]]="","",YEAR(Table1[[#This Row],[Tanggal]]))</f>
        <v/>
      </c>
      <c r="M1351" s="37" t="str">
        <f>_xlfn.IFNA(INDEX(Data!$D:$D,MATCH(Table1[[#This Row],[Entry Type]],Data!$E:$E,0)),"")</f>
        <v/>
      </c>
      <c r="N1351" s="50" t="str">
        <f>IF(Table1[[#This Row],[Tanggal]]="","","Jaringan")</f>
        <v/>
      </c>
      <c r="O1351" s="1"/>
    </row>
    <row r="1352" spans="2:15" x14ac:dyDescent="0.25">
      <c r="B1352" s="4" t="str">
        <f>_xlfn.IFNA(INDEX(Data!$B:$B,MATCH(Table1[[#This Row],[Desa/Kelurahan]],Data!$C:$C,0)),"")</f>
        <v/>
      </c>
      <c r="F1352" s="2"/>
      <c r="G1352" s="2"/>
      <c r="H1352" s="2"/>
      <c r="J1352" s="51"/>
      <c r="K1352" s="36" t="str">
        <f>IF(Table1[[#This Row],[Tanggal]]="","",YEAR(Table1[[#This Row],[Tanggal]]))</f>
        <v/>
      </c>
      <c r="L1352" s="36" t="str">
        <f>IF(Table1[[#This Row],[Tanggal]]="","",YEAR(Table1[[#This Row],[Tanggal]]))</f>
        <v/>
      </c>
      <c r="M1352" s="37" t="str">
        <f>_xlfn.IFNA(INDEX(Data!$D:$D,MATCH(Table1[[#This Row],[Entry Type]],Data!$E:$E,0)),"")</f>
        <v/>
      </c>
      <c r="N1352" s="50" t="str">
        <f>IF(Table1[[#This Row],[Tanggal]]="","","Jaringan")</f>
        <v/>
      </c>
      <c r="O1352" s="1"/>
    </row>
    <row r="1353" spans="2:15" x14ac:dyDescent="0.25">
      <c r="B1353" s="4" t="str">
        <f>_xlfn.IFNA(INDEX(Data!$B:$B,MATCH(Table1[[#This Row],[Desa/Kelurahan]],Data!$C:$C,0)),"")</f>
        <v/>
      </c>
      <c r="F1353" s="2"/>
      <c r="G1353" s="2"/>
      <c r="H1353" s="2"/>
      <c r="J1353" s="51"/>
      <c r="K1353" s="36" t="str">
        <f>IF(Table1[[#This Row],[Tanggal]]="","",YEAR(Table1[[#This Row],[Tanggal]]))</f>
        <v/>
      </c>
      <c r="L1353" s="36" t="str">
        <f>IF(Table1[[#This Row],[Tanggal]]="","",YEAR(Table1[[#This Row],[Tanggal]]))</f>
        <v/>
      </c>
      <c r="M1353" s="37" t="str">
        <f>_xlfn.IFNA(INDEX(Data!$D:$D,MATCH(Table1[[#This Row],[Entry Type]],Data!$E:$E,0)),"")</f>
        <v/>
      </c>
      <c r="N1353" s="50" t="str">
        <f>IF(Table1[[#This Row],[Tanggal]]="","","Jaringan")</f>
        <v/>
      </c>
      <c r="O1353" s="1"/>
    </row>
    <row r="1354" spans="2:15" x14ac:dyDescent="0.25">
      <c r="B1354" s="4" t="str">
        <f>_xlfn.IFNA(INDEX(Data!$B:$B,MATCH(Table1[[#This Row],[Desa/Kelurahan]],Data!$C:$C,0)),"")</f>
        <v/>
      </c>
      <c r="F1354" s="2"/>
      <c r="G1354" s="2"/>
      <c r="H1354" s="2"/>
      <c r="J1354" s="51"/>
      <c r="K1354" s="36" t="str">
        <f>IF(Table1[[#This Row],[Tanggal]]="","",YEAR(Table1[[#This Row],[Tanggal]]))</f>
        <v/>
      </c>
      <c r="L1354" s="36" t="str">
        <f>IF(Table1[[#This Row],[Tanggal]]="","",YEAR(Table1[[#This Row],[Tanggal]]))</f>
        <v/>
      </c>
      <c r="M1354" s="37" t="str">
        <f>_xlfn.IFNA(INDEX(Data!$D:$D,MATCH(Table1[[#This Row],[Entry Type]],Data!$E:$E,0)),"")</f>
        <v/>
      </c>
      <c r="N1354" s="50" t="str">
        <f>IF(Table1[[#This Row],[Tanggal]]="","","Jaringan")</f>
        <v/>
      </c>
      <c r="O1354" s="1"/>
    </row>
    <row r="1355" spans="2:15" x14ac:dyDescent="0.25">
      <c r="B1355" s="4" t="str">
        <f>_xlfn.IFNA(INDEX(Data!$B:$B,MATCH(Table1[[#This Row],[Desa/Kelurahan]],Data!$C:$C,0)),"")</f>
        <v/>
      </c>
      <c r="F1355" s="2"/>
      <c r="G1355" s="2"/>
      <c r="H1355" s="2"/>
      <c r="J1355" s="51"/>
      <c r="K1355" s="36" t="str">
        <f>IF(Table1[[#This Row],[Tanggal]]="","",YEAR(Table1[[#This Row],[Tanggal]]))</f>
        <v/>
      </c>
      <c r="L1355" s="36" t="str">
        <f>IF(Table1[[#This Row],[Tanggal]]="","",YEAR(Table1[[#This Row],[Tanggal]]))</f>
        <v/>
      </c>
      <c r="M1355" s="37" t="str">
        <f>_xlfn.IFNA(INDEX(Data!$D:$D,MATCH(Table1[[#This Row],[Entry Type]],Data!$E:$E,0)),"")</f>
        <v/>
      </c>
      <c r="N1355" s="50" t="str">
        <f>IF(Table1[[#This Row],[Tanggal]]="","","Jaringan")</f>
        <v/>
      </c>
      <c r="O1355" s="1"/>
    </row>
    <row r="1356" spans="2:15" x14ac:dyDescent="0.25">
      <c r="B1356" s="4" t="str">
        <f>_xlfn.IFNA(INDEX(Data!$B:$B,MATCH(Table1[[#This Row],[Desa/Kelurahan]],Data!$C:$C,0)),"")</f>
        <v/>
      </c>
      <c r="F1356" s="2"/>
      <c r="G1356" s="2"/>
      <c r="H1356" s="2"/>
      <c r="J1356" s="51"/>
      <c r="K1356" s="36" t="str">
        <f>IF(Table1[[#This Row],[Tanggal]]="","",YEAR(Table1[[#This Row],[Tanggal]]))</f>
        <v/>
      </c>
      <c r="L1356" s="36" t="str">
        <f>IF(Table1[[#This Row],[Tanggal]]="","",YEAR(Table1[[#This Row],[Tanggal]]))</f>
        <v/>
      </c>
      <c r="M1356" s="37" t="str">
        <f>_xlfn.IFNA(INDEX(Data!$D:$D,MATCH(Table1[[#This Row],[Entry Type]],Data!$E:$E,0)),"")</f>
        <v/>
      </c>
      <c r="N1356" s="50" t="str">
        <f>IF(Table1[[#This Row],[Tanggal]]="","","Jaringan")</f>
        <v/>
      </c>
      <c r="O1356" s="1"/>
    </row>
    <row r="1357" spans="2:15" x14ac:dyDescent="0.25">
      <c r="B1357" s="4" t="str">
        <f>_xlfn.IFNA(INDEX(Data!$B:$B,MATCH(Table1[[#This Row],[Desa/Kelurahan]],Data!$C:$C,0)),"")</f>
        <v/>
      </c>
      <c r="F1357" s="2"/>
      <c r="G1357" s="2"/>
      <c r="H1357" s="2"/>
      <c r="J1357" s="51"/>
      <c r="K1357" s="36" t="str">
        <f>IF(Table1[[#This Row],[Tanggal]]="","",YEAR(Table1[[#This Row],[Tanggal]]))</f>
        <v/>
      </c>
      <c r="L1357" s="36" t="str">
        <f>IF(Table1[[#This Row],[Tanggal]]="","",YEAR(Table1[[#This Row],[Tanggal]]))</f>
        <v/>
      </c>
      <c r="M1357" s="37" t="str">
        <f>_xlfn.IFNA(INDEX(Data!$D:$D,MATCH(Table1[[#This Row],[Entry Type]],Data!$E:$E,0)),"")</f>
        <v/>
      </c>
      <c r="N1357" s="50" t="str">
        <f>IF(Table1[[#This Row],[Tanggal]]="","","Jaringan")</f>
        <v/>
      </c>
      <c r="O1357" s="1"/>
    </row>
    <row r="1358" spans="2:15" x14ac:dyDescent="0.25">
      <c r="B1358" s="4" t="str">
        <f>_xlfn.IFNA(INDEX(Data!$B:$B,MATCH(Table1[[#This Row],[Desa/Kelurahan]],Data!$C:$C,0)),"")</f>
        <v/>
      </c>
      <c r="F1358" s="2"/>
      <c r="G1358" s="2"/>
      <c r="H1358" s="2"/>
      <c r="J1358" s="51"/>
      <c r="K1358" s="36" t="str">
        <f>IF(Table1[[#This Row],[Tanggal]]="","",YEAR(Table1[[#This Row],[Tanggal]]))</f>
        <v/>
      </c>
      <c r="L1358" s="36" t="str">
        <f>IF(Table1[[#This Row],[Tanggal]]="","",YEAR(Table1[[#This Row],[Tanggal]]))</f>
        <v/>
      </c>
      <c r="M1358" s="37" t="str">
        <f>_xlfn.IFNA(INDEX(Data!$D:$D,MATCH(Table1[[#This Row],[Entry Type]],Data!$E:$E,0)),"")</f>
        <v/>
      </c>
      <c r="N1358" s="50" t="str">
        <f>IF(Table1[[#This Row],[Tanggal]]="","","Jaringan")</f>
        <v/>
      </c>
      <c r="O1358" s="1"/>
    </row>
    <row r="1359" spans="2:15" x14ac:dyDescent="0.25">
      <c r="B1359" s="4" t="str">
        <f>_xlfn.IFNA(INDEX(Data!$B:$B,MATCH(Table1[[#This Row],[Desa/Kelurahan]],Data!$C:$C,0)),"")</f>
        <v/>
      </c>
      <c r="F1359" s="2"/>
      <c r="G1359" s="2"/>
      <c r="H1359" s="2"/>
      <c r="J1359" s="51"/>
      <c r="K1359" s="36" t="str">
        <f>IF(Table1[[#This Row],[Tanggal]]="","",YEAR(Table1[[#This Row],[Tanggal]]))</f>
        <v/>
      </c>
      <c r="L1359" s="36" t="str">
        <f>IF(Table1[[#This Row],[Tanggal]]="","",YEAR(Table1[[#This Row],[Tanggal]]))</f>
        <v/>
      </c>
      <c r="M1359" s="37" t="str">
        <f>_xlfn.IFNA(INDEX(Data!$D:$D,MATCH(Table1[[#This Row],[Entry Type]],Data!$E:$E,0)),"")</f>
        <v/>
      </c>
      <c r="N1359" s="50" t="str">
        <f>IF(Table1[[#This Row],[Tanggal]]="","","Jaringan")</f>
        <v/>
      </c>
      <c r="O1359" s="1"/>
    </row>
    <row r="1360" spans="2:15" x14ac:dyDescent="0.25">
      <c r="B1360" s="4" t="str">
        <f>_xlfn.IFNA(INDEX(Data!$B:$B,MATCH(Table1[[#This Row],[Desa/Kelurahan]],Data!$C:$C,0)),"")</f>
        <v/>
      </c>
      <c r="F1360" s="2"/>
      <c r="G1360" s="2"/>
      <c r="H1360" s="2"/>
      <c r="J1360" s="51"/>
      <c r="K1360" s="36" t="str">
        <f>IF(Table1[[#This Row],[Tanggal]]="","",YEAR(Table1[[#This Row],[Tanggal]]))</f>
        <v/>
      </c>
      <c r="L1360" s="36" t="str">
        <f>IF(Table1[[#This Row],[Tanggal]]="","",YEAR(Table1[[#This Row],[Tanggal]]))</f>
        <v/>
      </c>
      <c r="M1360" s="37" t="str">
        <f>_xlfn.IFNA(INDEX(Data!$D:$D,MATCH(Table1[[#This Row],[Entry Type]],Data!$E:$E,0)),"")</f>
        <v/>
      </c>
      <c r="N1360" s="50" t="str">
        <f>IF(Table1[[#This Row],[Tanggal]]="","","Jaringan")</f>
        <v/>
      </c>
      <c r="O1360" s="1"/>
    </row>
    <row r="1361" spans="2:15" x14ac:dyDescent="0.25">
      <c r="B1361" s="4" t="str">
        <f>_xlfn.IFNA(INDEX(Data!$B:$B,MATCH(Table1[[#This Row],[Desa/Kelurahan]],Data!$C:$C,0)),"")</f>
        <v/>
      </c>
      <c r="F1361" s="2"/>
      <c r="G1361" s="2"/>
      <c r="H1361" s="2"/>
      <c r="J1361" s="51"/>
      <c r="K1361" s="36" t="str">
        <f>IF(Table1[[#This Row],[Tanggal]]="","",YEAR(Table1[[#This Row],[Tanggal]]))</f>
        <v/>
      </c>
      <c r="L1361" s="36" t="str">
        <f>IF(Table1[[#This Row],[Tanggal]]="","",YEAR(Table1[[#This Row],[Tanggal]]))</f>
        <v/>
      </c>
      <c r="M1361" s="37" t="str">
        <f>_xlfn.IFNA(INDEX(Data!$D:$D,MATCH(Table1[[#This Row],[Entry Type]],Data!$E:$E,0)),"")</f>
        <v/>
      </c>
      <c r="N1361" s="50" t="str">
        <f>IF(Table1[[#This Row],[Tanggal]]="","","Jaringan")</f>
        <v/>
      </c>
      <c r="O1361" s="1"/>
    </row>
    <row r="1362" spans="2:15" x14ac:dyDescent="0.25">
      <c r="B1362" s="4" t="str">
        <f>_xlfn.IFNA(INDEX(Data!$B:$B,MATCH(Table1[[#This Row],[Desa/Kelurahan]],Data!$C:$C,0)),"")</f>
        <v/>
      </c>
      <c r="F1362" s="2"/>
      <c r="G1362" s="2"/>
      <c r="H1362" s="2"/>
      <c r="J1362" s="51"/>
      <c r="K1362" s="36" t="str">
        <f>IF(Table1[[#This Row],[Tanggal]]="","",YEAR(Table1[[#This Row],[Tanggal]]))</f>
        <v/>
      </c>
      <c r="L1362" s="36" t="str">
        <f>IF(Table1[[#This Row],[Tanggal]]="","",YEAR(Table1[[#This Row],[Tanggal]]))</f>
        <v/>
      </c>
      <c r="M1362" s="37" t="str">
        <f>_xlfn.IFNA(INDEX(Data!$D:$D,MATCH(Table1[[#This Row],[Entry Type]],Data!$E:$E,0)),"")</f>
        <v/>
      </c>
      <c r="N1362" s="50" t="str">
        <f>IF(Table1[[#This Row],[Tanggal]]="","","Jaringan")</f>
        <v/>
      </c>
      <c r="O1362" s="1"/>
    </row>
    <row r="1363" spans="2:15" x14ac:dyDescent="0.25">
      <c r="B1363" s="4" t="str">
        <f>_xlfn.IFNA(INDEX(Data!$B:$B,MATCH(Table1[[#This Row],[Desa/Kelurahan]],Data!$C:$C,0)),"")</f>
        <v/>
      </c>
      <c r="F1363" s="2"/>
      <c r="G1363" s="2"/>
      <c r="H1363" s="2"/>
      <c r="J1363" s="51"/>
      <c r="K1363" s="36" t="str">
        <f>IF(Table1[[#This Row],[Tanggal]]="","",YEAR(Table1[[#This Row],[Tanggal]]))</f>
        <v/>
      </c>
      <c r="L1363" s="36" t="str">
        <f>IF(Table1[[#This Row],[Tanggal]]="","",YEAR(Table1[[#This Row],[Tanggal]]))</f>
        <v/>
      </c>
      <c r="M1363" s="37" t="str">
        <f>_xlfn.IFNA(INDEX(Data!$D:$D,MATCH(Table1[[#This Row],[Entry Type]],Data!$E:$E,0)),"")</f>
        <v/>
      </c>
      <c r="N1363" s="50" t="str">
        <f>IF(Table1[[#This Row],[Tanggal]]="","","Jaringan")</f>
        <v/>
      </c>
      <c r="O1363" s="1"/>
    </row>
    <row r="1364" spans="2:15" x14ac:dyDescent="0.25">
      <c r="B1364" s="4" t="str">
        <f>_xlfn.IFNA(INDEX(Data!$B:$B,MATCH(Table1[[#This Row],[Desa/Kelurahan]],Data!$C:$C,0)),"")</f>
        <v/>
      </c>
      <c r="F1364" s="2"/>
      <c r="G1364" s="2"/>
      <c r="H1364" s="2"/>
      <c r="J1364" s="51"/>
      <c r="K1364" s="36" t="str">
        <f>IF(Table1[[#This Row],[Tanggal]]="","",YEAR(Table1[[#This Row],[Tanggal]]))</f>
        <v/>
      </c>
      <c r="L1364" s="36" t="str">
        <f>IF(Table1[[#This Row],[Tanggal]]="","",YEAR(Table1[[#This Row],[Tanggal]]))</f>
        <v/>
      </c>
      <c r="M1364" s="37" t="str">
        <f>_xlfn.IFNA(INDEX(Data!$D:$D,MATCH(Table1[[#This Row],[Entry Type]],Data!$E:$E,0)),"")</f>
        <v/>
      </c>
      <c r="N1364" s="50" t="str">
        <f>IF(Table1[[#This Row],[Tanggal]]="","","Jaringan")</f>
        <v/>
      </c>
      <c r="O1364" s="1"/>
    </row>
    <row r="1365" spans="2:15" x14ac:dyDescent="0.25">
      <c r="B1365" s="4" t="str">
        <f>_xlfn.IFNA(INDEX(Data!$B:$B,MATCH(Table1[[#This Row],[Desa/Kelurahan]],Data!$C:$C,0)),"")</f>
        <v/>
      </c>
      <c r="F1365" s="2"/>
      <c r="G1365" s="2"/>
      <c r="H1365" s="2"/>
      <c r="J1365" s="51"/>
      <c r="K1365" s="36" t="str">
        <f>IF(Table1[[#This Row],[Tanggal]]="","",YEAR(Table1[[#This Row],[Tanggal]]))</f>
        <v/>
      </c>
      <c r="L1365" s="36" t="str">
        <f>IF(Table1[[#This Row],[Tanggal]]="","",YEAR(Table1[[#This Row],[Tanggal]]))</f>
        <v/>
      </c>
      <c r="M1365" s="37" t="str">
        <f>_xlfn.IFNA(INDEX(Data!$D:$D,MATCH(Table1[[#This Row],[Entry Type]],Data!$E:$E,0)),"")</f>
        <v/>
      </c>
      <c r="N1365" s="50" t="str">
        <f>IF(Table1[[#This Row],[Tanggal]]="","","Jaringan")</f>
        <v/>
      </c>
      <c r="O1365" s="1"/>
    </row>
    <row r="1366" spans="2:15" x14ac:dyDescent="0.25">
      <c r="B1366" s="4" t="str">
        <f>_xlfn.IFNA(INDEX(Data!$B:$B,MATCH(Table1[[#This Row],[Desa/Kelurahan]],Data!$C:$C,0)),"")</f>
        <v/>
      </c>
      <c r="F1366" s="2"/>
      <c r="G1366" s="2"/>
      <c r="H1366" s="2"/>
      <c r="J1366" s="51"/>
      <c r="K1366" s="36" t="str">
        <f>IF(Table1[[#This Row],[Tanggal]]="","",YEAR(Table1[[#This Row],[Tanggal]]))</f>
        <v/>
      </c>
      <c r="L1366" s="36" t="str">
        <f>IF(Table1[[#This Row],[Tanggal]]="","",YEAR(Table1[[#This Row],[Tanggal]]))</f>
        <v/>
      </c>
      <c r="M1366" s="37" t="str">
        <f>_xlfn.IFNA(INDEX(Data!$D:$D,MATCH(Table1[[#This Row],[Entry Type]],Data!$E:$E,0)),"")</f>
        <v/>
      </c>
      <c r="N1366" s="50" t="str">
        <f>IF(Table1[[#This Row],[Tanggal]]="","","Jaringan")</f>
        <v/>
      </c>
      <c r="O1366" s="1"/>
    </row>
    <row r="1367" spans="2:15" x14ac:dyDescent="0.25">
      <c r="B1367" s="4" t="str">
        <f>_xlfn.IFNA(INDEX(Data!$B:$B,MATCH(Table1[[#This Row],[Desa/Kelurahan]],Data!$C:$C,0)),"")</f>
        <v/>
      </c>
      <c r="F1367" s="2"/>
      <c r="G1367" s="2"/>
      <c r="H1367" s="2"/>
      <c r="J1367" s="51"/>
      <c r="K1367" s="36" t="str">
        <f>IF(Table1[[#This Row],[Tanggal]]="","",YEAR(Table1[[#This Row],[Tanggal]]))</f>
        <v/>
      </c>
      <c r="L1367" s="36" t="str">
        <f>IF(Table1[[#This Row],[Tanggal]]="","",YEAR(Table1[[#This Row],[Tanggal]]))</f>
        <v/>
      </c>
      <c r="M1367" s="37" t="str">
        <f>_xlfn.IFNA(INDEX(Data!$D:$D,MATCH(Table1[[#This Row],[Entry Type]],Data!$E:$E,0)),"")</f>
        <v/>
      </c>
      <c r="N1367" s="50" t="str">
        <f>IF(Table1[[#This Row],[Tanggal]]="","","Jaringan")</f>
        <v/>
      </c>
      <c r="O1367" s="1"/>
    </row>
    <row r="1368" spans="2:15" x14ac:dyDescent="0.25">
      <c r="B1368" s="4" t="str">
        <f>_xlfn.IFNA(INDEX(Data!$B:$B,MATCH(Table1[[#This Row],[Desa/Kelurahan]],Data!$C:$C,0)),"")</f>
        <v/>
      </c>
      <c r="F1368" s="2"/>
      <c r="G1368" s="2"/>
      <c r="H1368" s="2"/>
      <c r="J1368" s="51"/>
      <c r="K1368" s="36" t="str">
        <f>IF(Table1[[#This Row],[Tanggal]]="","",YEAR(Table1[[#This Row],[Tanggal]]))</f>
        <v/>
      </c>
      <c r="L1368" s="36" t="str">
        <f>IF(Table1[[#This Row],[Tanggal]]="","",YEAR(Table1[[#This Row],[Tanggal]]))</f>
        <v/>
      </c>
      <c r="M1368" s="37" t="str">
        <f>_xlfn.IFNA(INDEX(Data!$D:$D,MATCH(Table1[[#This Row],[Entry Type]],Data!$E:$E,0)),"")</f>
        <v/>
      </c>
      <c r="N1368" s="50" t="str">
        <f>IF(Table1[[#This Row],[Tanggal]]="","","Jaringan")</f>
        <v/>
      </c>
      <c r="O1368" s="1"/>
    </row>
    <row r="1369" spans="2:15" x14ac:dyDescent="0.25">
      <c r="B1369" s="4" t="str">
        <f>_xlfn.IFNA(INDEX(Data!$B:$B,MATCH(Table1[[#This Row],[Desa/Kelurahan]],Data!$C:$C,0)),"")</f>
        <v/>
      </c>
      <c r="F1369" s="2"/>
      <c r="G1369" s="2"/>
      <c r="H1369" s="2"/>
      <c r="J1369" s="51"/>
      <c r="K1369" s="36" t="str">
        <f>IF(Table1[[#This Row],[Tanggal]]="","",YEAR(Table1[[#This Row],[Tanggal]]))</f>
        <v/>
      </c>
      <c r="L1369" s="36" t="str">
        <f>IF(Table1[[#This Row],[Tanggal]]="","",YEAR(Table1[[#This Row],[Tanggal]]))</f>
        <v/>
      </c>
      <c r="M1369" s="37" t="str">
        <f>_xlfn.IFNA(INDEX(Data!$D:$D,MATCH(Table1[[#This Row],[Entry Type]],Data!$E:$E,0)),"")</f>
        <v/>
      </c>
      <c r="N1369" s="50" t="str">
        <f>IF(Table1[[#This Row],[Tanggal]]="","","Jaringan")</f>
        <v/>
      </c>
      <c r="O1369" s="1"/>
    </row>
    <row r="1370" spans="2:15" x14ac:dyDescent="0.25">
      <c r="B1370" s="4" t="str">
        <f>_xlfn.IFNA(INDEX(Data!$B:$B,MATCH(Table1[[#This Row],[Desa/Kelurahan]],Data!$C:$C,0)),"")</f>
        <v/>
      </c>
      <c r="F1370" s="2"/>
      <c r="G1370" s="2"/>
      <c r="H1370" s="2"/>
      <c r="J1370" s="51"/>
      <c r="K1370" s="36" t="str">
        <f>IF(Table1[[#This Row],[Tanggal]]="","",YEAR(Table1[[#This Row],[Tanggal]]))</f>
        <v/>
      </c>
      <c r="L1370" s="36" t="str">
        <f>IF(Table1[[#This Row],[Tanggal]]="","",YEAR(Table1[[#This Row],[Tanggal]]))</f>
        <v/>
      </c>
      <c r="M1370" s="37" t="str">
        <f>_xlfn.IFNA(INDEX(Data!$D:$D,MATCH(Table1[[#This Row],[Entry Type]],Data!$E:$E,0)),"")</f>
        <v/>
      </c>
      <c r="N1370" s="50" t="str">
        <f>IF(Table1[[#This Row],[Tanggal]]="","","Jaringan")</f>
        <v/>
      </c>
      <c r="O1370" s="1"/>
    </row>
    <row r="1371" spans="2:15" x14ac:dyDescent="0.25">
      <c r="B1371" s="4" t="str">
        <f>_xlfn.IFNA(INDEX(Data!$B:$B,MATCH(Table1[[#This Row],[Desa/Kelurahan]],Data!$C:$C,0)),"")</f>
        <v/>
      </c>
      <c r="F1371" s="2"/>
      <c r="G1371" s="2"/>
      <c r="H1371" s="2"/>
      <c r="J1371" s="51"/>
      <c r="K1371" s="36" t="str">
        <f>IF(Table1[[#This Row],[Tanggal]]="","",YEAR(Table1[[#This Row],[Tanggal]]))</f>
        <v/>
      </c>
      <c r="L1371" s="36" t="str">
        <f>IF(Table1[[#This Row],[Tanggal]]="","",YEAR(Table1[[#This Row],[Tanggal]]))</f>
        <v/>
      </c>
      <c r="M1371" s="37" t="str">
        <f>_xlfn.IFNA(INDEX(Data!$D:$D,MATCH(Table1[[#This Row],[Entry Type]],Data!$E:$E,0)),"")</f>
        <v/>
      </c>
      <c r="N1371" s="50" t="str">
        <f>IF(Table1[[#This Row],[Tanggal]]="","","Jaringan")</f>
        <v/>
      </c>
      <c r="O1371" s="1"/>
    </row>
    <row r="1372" spans="2:15" x14ac:dyDescent="0.25">
      <c r="B1372" s="4" t="str">
        <f>_xlfn.IFNA(INDEX(Data!$B:$B,MATCH(Table1[[#This Row],[Desa/Kelurahan]],Data!$C:$C,0)),"")</f>
        <v/>
      </c>
      <c r="F1372" s="2"/>
      <c r="G1372" s="2"/>
      <c r="H1372" s="2"/>
      <c r="J1372" s="51"/>
      <c r="K1372" s="36" t="str">
        <f>IF(Table1[[#This Row],[Tanggal]]="","",YEAR(Table1[[#This Row],[Tanggal]]))</f>
        <v/>
      </c>
      <c r="L1372" s="36" t="str">
        <f>IF(Table1[[#This Row],[Tanggal]]="","",YEAR(Table1[[#This Row],[Tanggal]]))</f>
        <v/>
      </c>
      <c r="M1372" s="37" t="str">
        <f>_xlfn.IFNA(INDEX(Data!$D:$D,MATCH(Table1[[#This Row],[Entry Type]],Data!$E:$E,0)),"")</f>
        <v/>
      </c>
      <c r="N1372" s="50" t="str">
        <f>IF(Table1[[#This Row],[Tanggal]]="","","Jaringan")</f>
        <v/>
      </c>
      <c r="O1372" s="1"/>
    </row>
    <row r="1373" spans="2:15" x14ac:dyDescent="0.25">
      <c r="B1373" s="4" t="str">
        <f>_xlfn.IFNA(INDEX(Data!$B:$B,MATCH(Table1[[#This Row],[Desa/Kelurahan]],Data!$C:$C,0)),"")</f>
        <v/>
      </c>
      <c r="F1373" s="2"/>
      <c r="G1373" s="2"/>
      <c r="H1373" s="2"/>
      <c r="J1373" s="51"/>
      <c r="K1373" s="36" t="str">
        <f>IF(Table1[[#This Row],[Tanggal]]="","",YEAR(Table1[[#This Row],[Tanggal]]))</f>
        <v/>
      </c>
      <c r="L1373" s="36" t="str">
        <f>IF(Table1[[#This Row],[Tanggal]]="","",YEAR(Table1[[#This Row],[Tanggal]]))</f>
        <v/>
      </c>
      <c r="M1373" s="37" t="str">
        <f>_xlfn.IFNA(INDEX(Data!$D:$D,MATCH(Table1[[#This Row],[Entry Type]],Data!$E:$E,0)),"")</f>
        <v/>
      </c>
      <c r="N1373" s="50" t="str">
        <f>IF(Table1[[#This Row],[Tanggal]]="","","Jaringan")</f>
        <v/>
      </c>
      <c r="O1373" s="1"/>
    </row>
    <row r="1374" spans="2:15" x14ac:dyDescent="0.25">
      <c r="B1374" s="4" t="str">
        <f>_xlfn.IFNA(INDEX(Data!$B:$B,MATCH(Table1[[#This Row],[Desa/Kelurahan]],Data!$C:$C,0)),"")</f>
        <v/>
      </c>
      <c r="F1374" s="2"/>
      <c r="G1374" s="2"/>
      <c r="H1374" s="2"/>
      <c r="J1374" s="51"/>
      <c r="K1374" s="36" t="str">
        <f>IF(Table1[[#This Row],[Tanggal]]="","",YEAR(Table1[[#This Row],[Tanggal]]))</f>
        <v/>
      </c>
      <c r="L1374" s="36" t="str">
        <f>IF(Table1[[#This Row],[Tanggal]]="","",YEAR(Table1[[#This Row],[Tanggal]]))</f>
        <v/>
      </c>
      <c r="M1374" s="37" t="str">
        <f>_xlfn.IFNA(INDEX(Data!$D:$D,MATCH(Table1[[#This Row],[Entry Type]],Data!$E:$E,0)),"")</f>
        <v/>
      </c>
      <c r="N1374" s="50" t="str">
        <f>IF(Table1[[#This Row],[Tanggal]]="","","Jaringan")</f>
        <v/>
      </c>
      <c r="O1374" s="1"/>
    </row>
    <row r="1375" spans="2:15" x14ac:dyDescent="0.25">
      <c r="B1375" s="4" t="str">
        <f>_xlfn.IFNA(INDEX(Data!$B:$B,MATCH(Table1[[#This Row],[Desa/Kelurahan]],Data!$C:$C,0)),"")</f>
        <v/>
      </c>
      <c r="F1375" s="2"/>
      <c r="G1375" s="2"/>
      <c r="H1375" s="2"/>
      <c r="J1375" s="51"/>
      <c r="K1375" s="36" t="str">
        <f>IF(Table1[[#This Row],[Tanggal]]="","",YEAR(Table1[[#This Row],[Tanggal]]))</f>
        <v/>
      </c>
      <c r="L1375" s="36" t="str">
        <f>IF(Table1[[#This Row],[Tanggal]]="","",YEAR(Table1[[#This Row],[Tanggal]]))</f>
        <v/>
      </c>
      <c r="M1375" s="37" t="str">
        <f>_xlfn.IFNA(INDEX(Data!$D:$D,MATCH(Table1[[#This Row],[Entry Type]],Data!$E:$E,0)),"")</f>
        <v/>
      </c>
      <c r="N1375" s="50" t="str">
        <f>IF(Table1[[#This Row],[Tanggal]]="","","Jaringan")</f>
        <v/>
      </c>
      <c r="O1375" s="1"/>
    </row>
    <row r="1376" spans="2:15" x14ac:dyDescent="0.25">
      <c r="B1376" s="4" t="str">
        <f>_xlfn.IFNA(INDEX(Data!$B:$B,MATCH(Table1[[#This Row],[Desa/Kelurahan]],Data!$C:$C,0)),"")</f>
        <v/>
      </c>
      <c r="F1376" s="2"/>
      <c r="G1376" s="2"/>
      <c r="H1376" s="2"/>
      <c r="J1376" s="51"/>
      <c r="K1376" s="36" t="str">
        <f>IF(Table1[[#This Row],[Tanggal]]="","",YEAR(Table1[[#This Row],[Tanggal]]))</f>
        <v/>
      </c>
      <c r="L1376" s="36" t="str">
        <f>IF(Table1[[#This Row],[Tanggal]]="","",YEAR(Table1[[#This Row],[Tanggal]]))</f>
        <v/>
      </c>
      <c r="M1376" s="37" t="str">
        <f>_xlfn.IFNA(INDEX(Data!$D:$D,MATCH(Table1[[#This Row],[Entry Type]],Data!$E:$E,0)),"")</f>
        <v/>
      </c>
      <c r="N1376" s="50" t="str">
        <f>IF(Table1[[#This Row],[Tanggal]]="","","Jaringan")</f>
        <v/>
      </c>
      <c r="O1376" s="1"/>
    </row>
    <row r="1377" spans="2:15" x14ac:dyDescent="0.25">
      <c r="B1377" s="4" t="str">
        <f>_xlfn.IFNA(INDEX(Data!$B:$B,MATCH(Table1[[#This Row],[Desa/Kelurahan]],Data!$C:$C,0)),"")</f>
        <v/>
      </c>
      <c r="F1377" s="2"/>
      <c r="G1377" s="2"/>
      <c r="H1377" s="2"/>
      <c r="J1377" s="51"/>
      <c r="K1377" s="36" t="str">
        <f>IF(Table1[[#This Row],[Tanggal]]="","",YEAR(Table1[[#This Row],[Tanggal]]))</f>
        <v/>
      </c>
      <c r="L1377" s="36" t="str">
        <f>IF(Table1[[#This Row],[Tanggal]]="","",YEAR(Table1[[#This Row],[Tanggal]]))</f>
        <v/>
      </c>
      <c r="M1377" s="37" t="str">
        <f>_xlfn.IFNA(INDEX(Data!$D:$D,MATCH(Table1[[#This Row],[Entry Type]],Data!$E:$E,0)),"")</f>
        <v/>
      </c>
      <c r="N1377" s="50" t="str">
        <f>IF(Table1[[#This Row],[Tanggal]]="","","Jaringan")</f>
        <v/>
      </c>
      <c r="O1377" s="1"/>
    </row>
    <row r="1378" spans="2:15" x14ac:dyDescent="0.25">
      <c r="B1378" s="4" t="str">
        <f>_xlfn.IFNA(INDEX(Data!$B:$B,MATCH(Table1[[#This Row],[Desa/Kelurahan]],Data!$C:$C,0)),"")</f>
        <v/>
      </c>
      <c r="F1378" s="2"/>
      <c r="G1378" s="2"/>
      <c r="H1378" s="2"/>
      <c r="J1378" s="51"/>
      <c r="K1378" s="36" t="str">
        <f>IF(Table1[[#This Row],[Tanggal]]="","",YEAR(Table1[[#This Row],[Tanggal]]))</f>
        <v/>
      </c>
      <c r="L1378" s="36" t="str">
        <f>IF(Table1[[#This Row],[Tanggal]]="","",YEAR(Table1[[#This Row],[Tanggal]]))</f>
        <v/>
      </c>
      <c r="M1378" s="37" t="str">
        <f>_xlfn.IFNA(INDEX(Data!$D:$D,MATCH(Table1[[#This Row],[Entry Type]],Data!$E:$E,0)),"")</f>
        <v/>
      </c>
      <c r="N1378" s="50" t="str">
        <f>IF(Table1[[#This Row],[Tanggal]]="","","Jaringan")</f>
        <v/>
      </c>
      <c r="O1378" s="1"/>
    </row>
    <row r="1379" spans="2:15" x14ac:dyDescent="0.25">
      <c r="B1379" s="4" t="str">
        <f>_xlfn.IFNA(INDEX(Data!$B:$B,MATCH(Table1[[#This Row],[Desa/Kelurahan]],Data!$C:$C,0)),"")</f>
        <v/>
      </c>
      <c r="F1379" s="2"/>
      <c r="G1379" s="2"/>
      <c r="H1379" s="2"/>
      <c r="J1379" s="51"/>
      <c r="K1379" s="36" t="str">
        <f>IF(Table1[[#This Row],[Tanggal]]="","",YEAR(Table1[[#This Row],[Tanggal]]))</f>
        <v/>
      </c>
      <c r="L1379" s="36" t="str">
        <f>IF(Table1[[#This Row],[Tanggal]]="","",YEAR(Table1[[#This Row],[Tanggal]]))</f>
        <v/>
      </c>
      <c r="M1379" s="37" t="str">
        <f>_xlfn.IFNA(INDEX(Data!$D:$D,MATCH(Table1[[#This Row],[Entry Type]],Data!$E:$E,0)),"")</f>
        <v/>
      </c>
      <c r="N1379" s="50" t="str">
        <f>IF(Table1[[#This Row],[Tanggal]]="","","Jaringan")</f>
        <v/>
      </c>
      <c r="O1379" s="1"/>
    </row>
    <row r="1380" spans="2:15" x14ac:dyDescent="0.25">
      <c r="B1380" s="4" t="str">
        <f>_xlfn.IFNA(INDEX(Data!$B:$B,MATCH(Table1[[#This Row],[Desa/Kelurahan]],Data!$C:$C,0)),"")</f>
        <v/>
      </c>
      <c r="F1380" s="2"/>
      <c r="G1380" s="2"/>
      <c r="H1380" s="2"/>
      <c r="J1380" s="51"/>
      <c r="K1380" s="36" t="str">
        <f>IF(Table1[[#This Row],[Tanggal]]="","",YEAR(Table1[[#This Row],[Tanggal]]))</f>
        <v/>
      </c>
      <c r="L1380" s="36" t="str">
        <f>IF(Table1[[#This Row],[Tanggal]]="","",YEAR(Table1[[#This Row],[Tanggal]]))</f>
        <v/>
      </c>
      <c r="M1380" s="37" t="str">
        <f>_xlfn.IFNA(INDEX(Data!$D:$D,MATCH(Table1[[#This Row],[Entry Type]],Data!$E:$E,0)),"")</f>
        <v/>
      </c>
      <c r="N1380" s="50" t="str">
        <f>IF(Table1[[#This Row],[Tanggal]]="","","Jaringan")</f>
        <v/>
      </c>
      <c r="O1380" s="1"/>
    </row>
    <row r="1381" spans="2:15" x14ac:dyDescent="0.25">
      <c r="B1381" s="4" t="str">
        <f>_xlfn.IFNA(INDEX(Data!$B:$B,MATCH(Table1[[#This Row],[Desa/Kelurahan]],Data!$C:$C,0)),"")</f>
        <v/>
      </c>
      <c r="F1381" s="2"/>
      <c r="G1381" s="2"/>
      <c r="H1381" s="2"/>
      <c r="J1381" s="51"/>
      <c r="K1381" s="36" t="str">
        <f>IF(Table1[[#This Row],[Tanggal]]="","",YEAR(Table1[[#This Row],[Tanggal]]))</f>
        <v/>
      </c>
      <c r="L1381" s="36" t="str">
        <f>IF(Table1[[#This Row],[Tanggal]]="","",YEAR(Table1[[#This Row],[Tanggal]]))</f>
        <v/>
      </c>
      <c r="M1381" s="37" t="str">
        <f>_xlfn.IFNA(INDEX(Data!$D:$D,MATCH(Table1[[#This Row],[Entry Type]],Data!$E:$E,0)),"")</f>
        <v/>
      </c>
      <c r="N1381" s="50" t="str">
        <f>IF(Table1[[#This Row],[Tanggal]]="","","Jaringan")</f>
        <v/>
      </c>
      <c r="O1381" s="1"/>
    </row>
    <row r="1382" spans="2:15" x14ac:dyDescent="0.25">
      <c r="B1382" s="4" t="str">
        <f>_xlfn.IFNA(INDEX(Data!$B:$B,MATCH(Table1[[#This Row],[Desa/Kelurahan]],Data!$C:$C,0)),"")</f>
        <v/>
      </c>
      <c r="F1382" s="2"/>
      <c r="G1382" s="2"/>
      <c r="H1382" s="2"/>
      <c r="J1382" s="51"/>
      <c r="K1382" s="36" t="str">
        <f>IF(Table1[[#This Row],[Tanggal]]="","",YEAR(Table1[[#This Row],[Tanggal]]))</f>
        <v/>
      </c>
      <c r="L1382" s="36" t="str">
        <f>IF(Table1[[#This Row],[Tanggal]]="","",YEAR(Table1[[#This Row],[Tanggal]]))</f>
        <v/>
      </c>
      <c r="M1382" s="37" t="str">
        <f>_xlfn.IFNA(INDEX(Data!$D:$D,MATCH(Table1[[#This Row],[Entry Type]],Data!$E:$E,0)),"")</f>
        <v/>
      </c>
      <c r="N1382" s="50" t="str">
        <f>IF(Table1[[#This Row],[Tanggal]]="","","Jaringan")</f>
        <v/>
      </c>
      <c r="O1382" s="1"/>
    </row>
    <row r="1383" spans="2:15" x14ac:dyDescent="0.25">
      <c r="B1383" s="4" t="str">
        <f>_xlfn.IFNA(INDEX(Data!$B:$B,MATCH(Table1[[#This Row],[Desa/Kelurahan]],Data!$C:$C,0)),"")</f>
        <v/>
      </c>
      <c r="F1383" s="2"/>
      <c r="G1383" s="2"/>
      <c r="H1383" s="2"/>
      <c r="J1383" s="51"/>
      <c r="K1383" s="36" t="str">
        <f>IF(Table1[[#This Row],[Tanggal]]="","",YEAR(Table1[[#This Row],[Tanggal]]))</f>
        <v/>
      </c>
      <c r="L1383" s="36" t="str">
        <f>IF(Table1[[#This Row],[Tanggal]]="","",YEAR(Table1[[#This Row],[Tanggal]]))</f>
        <v/>
      </c>
      <c r="M1383" s="37" t="str">
        <f>_xlfn.IFNA(INDEX(Data!$D:$D,MATCH(Table1[[#This Row],[Entry Type]],Data!$E:$E,0)),"")</f>
        <v/>
      </c>
      <c r="N1383" s="50" t="str">
        <f>IF(Table1[[#This Row],[Tanggal]]="","","Jaringan")</f>
        <v/>
      </c>
      <c r="O1383" s="1"/>
    </row>
    <row r="1384" spans="2:15" x14ac:dyDescent="0.25">
      <c r="B1384" s="4" t="str">
        <f>_xlfn.IFNA(INDEX(Data!$B:$B,MATCH(Table1[[#This Row],[Desa/Kelurahan]],Data!$C:$C,0)),"")</f>
        <v/>
      </c>
      <c r="F1384" s="2"/>
      <c r="G1384" s="2"/>
      <c r="H1384" s="2"/>
      <c r="J1384" s="51"/>
      <c r="K1384" s="36" t="str">
        <f>IF(Table1[[#This Row],[Tanggal]]="","",YEAR(Table1[[#This Row],[Tanggal]]))</f>
        <v/>
      </c>
      <c r="L1384" s="36" t="str">
        <f>IF(Table1[[#This Row],[Tanggal]]="","",YEAR(Table1[[#This Row],[Tanggal]]))</f>
        <v/>
      </c>
      <c r="M1384" s="37" t="str">
        <f>_xlfn.IFNA(INDEX(Data!$D:$D,MATCH(Table1[[#This Row],[Entry Type]],Data!$E:$E,0)),"")</f>
        <v/>
      </c>
      <c r="N1384" s="50" t="str">
        <f>IF(Table1[[#This Row],[Tanggal]]="","","Jaringan")</f>
        <v/>
      </c>
      <c r="O1384" s="1"/>
    </row>
    <row r="1385" spans="2:15" x14ac:dyDescent="0.25">
      <c r="B1385" s="4" t="str">
        <f>_xlfn.IFNA(INDEX(Data!$B:$B,MATCH(Table1[[#This Row],[Desa/Kelurahan]],Data!$C:$C,0)),"")</f>
        <v/>
      </c>
      <c r="F1385" s="2"/>
      <c r="G1385" s="2"/>
      <c r="H1385" s="2"/>
      <c r="J1385" s="51"/>
      <c r="K1385" s="36" t="str">
        <f>IF(Table1[[#This Row],[Tanggal]]="","",YEAR(Table1[[#This Row],[Tanggal]]))</f>
        <v/>
      </c>
      <c r="L1385" s="36" t="str">
        <f>IF(Table1[[#This Row],[Tanggal]]="","",YEAR(Table1[[#This Row],[Tanggal]]))</f>
        <v/>
      </c>
      <c r="M1385" s="37" t="str">
        <f>_xlfn.IFNA(INDEX(Data!$D:$D,MATCH(Table1[[#This Row],[Entry Type]],Data!$E:$E,0)),"")</f>
        <v/>
      </c>
      <c r="N1385" s="50" t="str">
        <f>IF(Table1[[#This Row],[Tanggal]]="","","Jaringan")</f>
        <v/>
      </c>
      <c r="O1385" s="1"/>
    </row>
    <row r="1386" spans="2:15" x14ac:dyDescent="0.25">
      <c r="B1386" s="4" t="str">
        <f>_xlfn.IFNA(INDEX(Data!$B:$B,MATCH(Table1[[#This Row],[Desa/Kelurahan]],Data!$C:$C,0)),"")</f>
        <v/>
      </c>
      <c r="F1386" s="2"/>
      <c r="G1386" s="2"/>
      <c r="H1386" s="2"/>
      <c r="J1386" s="51"/>
      <c r="K1386" s="36" t="str">
        <f>IF(Table1[[#This Row],[Tanggal]]="","",YEAR(Table1[[#This Row],[Tanggal]]))</f>
        <v/>
      </c>
      <c r="L1386" s="36" t="str">
        <f>IF(Table1[[#This Row],[Tanggal]]="","",YEAR(Table1[[#This Row],[Tanggal]]))</f>
        <v/>
      </c>
      <c r="M1386" s="37" t="str">
        <f>_xlfn.IFNA(INDEX(Data!$D:$D,MATCH(Table1[[#This Row],[Entry Type]],Data!$E:$E,0)),"")</f>
        <v/>
      </c>
      <c r="N1386" s="50" t="str">
        <f>IF(Table1[[#This Row],[Tanggal]]="","","Jaringan")</f>
        <v/>
      </c>
      <c r="O1386" s="1"/>
    </row>
    <row r="1387" spans="2:15" x14ac:dyDescent="0.25">
      <c r="B1387" s="4" t="str">
        <f>_xlfn.IFNA(INDEX(Data!$B:$B,MATCH(Table1[[#This Row],[Desa/Kelurahan]],Data!$C:$C,0)),"")</f>
        <v/>
      </c>
      <c r="F1387" s="2"/>
      <c r="G1387" s="2"/>
      <c r="H1387" s="2"/>
      <c r="J1387" s="51"/>
      <c r="K1387" s="36" t="str">
        <f>IF(Table1[[#This Row],[Tanggal]]="","",YEAR(Table1[[#This Row],[Tanggal]]))</f>
        <v/>
      </c>
      <c r="L1387" s="36" t="str">
        <f>IF(Table1[[#This Row],[Tanggal]]="","",YEAR(Table1[[#This Row],[Tanggal]]))</f>
        <v/>
      </c>
      <c r="M1387" s="37" t="str">
        <f>_xlfn.IFNA(INDEX(Data!$D:$D,MATCH(Table1[[#This Row],[Entry Type]],Data!$E:$E,0)),"")</f>
        <v/>
      </c>
      <c r="N1387" s="50" t="str">
        <f>IF(Table1[[#This Row],[Tanggal]]="","","Jaringan")</f>
        <v/>
      </c>
      <c r="O1387" s="1"/>
    </row>
    <row r="1388" spans="2:15" x14ac:dyDescent="0.25">
      <c r="B1388" s="4" t="str">
        <f>_xlfn.IFNA(INDEX(Data!$B:$B,MATCH(Table1[[#This Row],[Desa/Kelurahan]],Data!$C:$C,0)),"")</f>
        <v/>
      </c>
      <c r="F1388" s="2"/>
      <c r="G1388" s="2"/>
      <c r="H1388" s="2"/>
      <c r="J1388" s="51"/>
      <c r="K1388" s="36" t="str">
        <f>IF(Table1[[#This Row],[Tanggal]]="","",YEAR(Table1[[#This Row],[Tanggal]]))</f>
        <v/>
      </c>
      <c r="L1388" s="36" t="str">
        <f>IF(Table1[[#This Row],[Tanggal]]="","",YEAR(Table1[[#This Row],[Tanggal]]))</f>
        <v/>
      </c>
      <c r="M1388" s="37" t="str">
        <f>_xlfn.IFNA(INDEX(Data!$D:$D,MATCH(Table1[[#This Row],[Entry Type]],Data!$E:$E,0)),"")</f>
        <v/>
      </c>
      <c r="N1388" s="50" t="str">
        <f>IF(Table1[[#This Row],[Tanggal]]="","","Jaringan")</f>
        <v/>
      </c>
      <c r="O1388" s="1"/>
    </row>
    <row r="1389" spans="2:15" x14ac:dyDescent="0.25">
      <c r="B1389" s="4" t="str">
        <f>_xlfn.IFNA(INDEX(Data!$B:$B,MATCH(Table1[[#This Row],[Desa/Kelurahan]],Data!$C:$C,0)),"")</f>
        <v/>
      </c>
      <c r="F1389" s="2"/>
      <c r="G1389" s="2"/>
      <c r="H1389" s="2"/>
      <c r="J1389" s="51"/>
      <c r="K1389" s="36" t="str">
        <f>IF(Table1[[#This Row],[Tanggal]]="","",YEAR(Table1[[#This Row],[Tanggal]]))</f>
        <v/>
      </c>
      <c r="L1389" s="36" t="str">
        <f>IF(Table1[[#This Row],[Tanggal]]="","",YEAR(Table1[[#This Row],[Tanggal]]))</f>
        <v/>
      </c>
      <c r="M1389" s="37" t="str">
        <f>_xlfn.IFNA(INDEX(Data!$D:$D,MATCH(Table1[[#This Row],[Entry Type]],Data!$E:$E,0)),"")</f>
        <v/>
      </c>
      <c r="N1389" s="50" t="str">
        <f>IF(Table1[[#This Row],[Tanggal]]="","","Jaringan")</f>
        <v/>
      </c>
      <c r="O1389" s="1"/>
    </row>
    <row r="1390" spans="2:15" x14ac:dyDescent="0.25">
      <c r="B1390" s="4" t="str">
        <f>_xlfn.IFNA(INDEX(Data!$B:$B,MATCH(Table1[[#This Row],[Desa/Kelurahan]],Data!$C:$C,0)),"")</f>
        <v/>
      </c>
      <c r="F1390" s="2"/>
      <c r="G1390" s="2"/>
      <c r="H1390" s="2"/>
      <c r="J1390" s="51"/>
      <c r="K1390" s="36" t="str">
        <f>IF(Table1[[#This Row],[Tanggal]]="","",YEAR(Table1[[#This Row],[Tanggal]]))</f>
        <v/>
      </c>
      <c r="L1390" s="36" t="str">
        <f>IF(Table1[[#This Row],[Tanggal]]="","",YEAR(Table1[[#This Row],[Tanggal]]))</f>
        <v/>
      </c>
      <c r="M1390" s="37" t="str">
        <f>_xlfn.IFNA(INDEX(Data!$D:$D,MATCH(Table1[[#This Row],[Entry Type]],Data!$E:$E,0)),"")</f>
        <v/>
      </c>
      <c r="N1390" s="50" t="str">
        <f>IF(Table1[[#This Row],[Tanggal]]="","","Jaringan")</f>
        <v/>
      </c>
      <c r="O1390" s="1"/>
    </row>
    <row r="1391" spans="2:15" x14ac:dyDescent="0.25">
      <c r="B1391" s="4" t="str">
        <f>_xlfn.IFNA(INDEX(Data!$B:$B,MATCH(Table1[[#This Row],[Desa/Kelurahan]],Data!$C:$C,0)),"")</f>
        <v/>
      </c>
      <c r="F1391" s="2"/>
      <c r="G1391" s="2"/>
      <c r="H1391" s="2"/>
      <c r="J1391" s="51"/>
      <c r="K1391" s="36" t="str">
        <f>IF(Table1[[#This Row],[Tanggal]]="","",YEAR(Table1[[#This Row],[Tanggal]]))</f>
        <v/>
      </c>
      <c r="L1391" s="36" t="str">
        <f>IF(Table1[[#This Row],[Tanggal]]="","",YEAR(Table1[[#This Row],[Tanggal]]))</f>
        <v/>
      </c>
      <c r="M1391" s="37" t="str">
        <f>_xlfn.IFNA(INDEX(Data!$D:$D,MATCH(Table1[[#This Row],[Entry Type]],Data!$E:$E,0)),"")</f>
        <v/>
      </c>
      <c r="N1391" s="50" t="str">
        <f>IF(Table1[[#This Row],[Tanggal]]="","","Jaringan")</f>
        <v/>
      </c>
      <c r="O1391" s="1"/>
    </row>
    <row r="1392" spans="2:15" x14ac:dyDescent="0.25">
      <c r="B1392" s="4" t="str">
        <f>_xlfn.IFNA(INDEX(Data!$B:$B,MATCH(Table1[[#This Row],[Desa/Kelurahan]],Data!$C:$C,0)),"")</f>
        <v/>
      </c>
      <c r="F1392" s="2"/>
      <c r="G1392" s="2"/>
      <c r="H1392" s="2"/>
      <c r="J1392" s="51"/>
      <c r="K1392" s="36" t="str">
        <f>IF(Table1[[#This Row],[Tanggal]]="","",YEAR(Table1[[#This Row],[Tanggal]]))</f>
        <v/>
      </c>
      <c r="L1392" s="36" t="str">
        <f>IF(Table1[[#This Row],[Tanggal]]="","",YEAR(Table1[[#This Row],[Tanggal]]))</f>
        <v/>
      </c>
      <c r="M1392" s="37" t="str">
        <f>_xlfn.IFNA(INDEX(Data!$D:$D,MATCH(Table1[[#This Row],[Entry Type]],Data!$E:$E,0)),"")</f>
        <v/>
      </c>
      <c r="N1392" s="50" t="str">
        <f>IF(Table1[[#This Row],[Tanggal]]="","","Jaringan")</f>
        <v/>
      </c>
      <c r="O1392" s="1"/>
    </row>
    <row r="1393" spans="2:15" x14ac:dyDescent="0.25">
      <c r="B1393" s="4" t="str">
        <f>_xlfn.IFNA(INDEX(Data!$B:$B,MATCH(Table1[[#This Row],[Desa/Kelurahan]],Data!$C:$C,0)),"")</f>
        <v/>
      </c>
      <c r="F1393" s="2"/>
      <c r="G1393" s="2"/>
      <c r="H1393" s="2"/>
      <c r="J1393" s="51"/>
      <c r="K1393" s="36" t="str">
        <f>IF(Table1[[#This Row],[Tanggal]]="","",YEAR(Table1[[#This Row],[Tanggal]]))</f>
        <v/>
      </c>
      <c r="L1393" s="36" t="str">
        <f>IF(Table1[[#This Row],[Tanggal]]="","",YEAR(Table1[[#This Row],[Tanggal]]))</f>
        <v/>
      </c>
      <c r="M1393" s="37" t="str">
        <f>_xlfn.IFNA(INDEX(Data!$D:$D,MATCH(Table1[[#This Row],[Entry Type]],Data!$E:$E,0)),"")</f>
        <v/>
      </c>
      <c r="N1393" s="50" t="str">
        <f>IF(Table1[[#This Row],[Tanggal]]="","","Jaringan")</f>
        <v/>
      </c>
      <c r="O1393" s="1"/>
    </row>
    <row r="1394" spans="2:15" x14ac:dyDescent="0.25">
      <c r="B1394" s="4" t="str">
        <f>_xlfn.IFNA(INDEX(Data!$B:$B,MATCH(Table1[[#This Row],[Desa/Kelurahan]],Data!$C:$C,0)),"")</f>
        <v/>
      </c>
      <c r="F1394" s="2"/>
      <c r="G1394" s="2"/>
      <c r="H1394" s="2"/>
      <c r="J1394" s="51"/>
      <c r="K1394" s="36" t="str">
        <f>IF(Table1[[#This Row],[Tanggal]]="","",YEAR(Table1[[#This Row],[Tanggal]]))</f>
        <v/>
      </c>
      <c r="L1394" s="36" t="str">
        <f>IF(Table1[[#This Row],[Tanggal]]="","",YEAR(Table1[[#This Row],[Tanggal]]))</f>
        <v/>
      </c>
      <c r="M1394" s="37" t="str">
        <f>_xlfn.IFNA(INDEX(Data!$D:$D,MATCH(Table1[[#This Row],[Entry Type]],Data!$E:$E,0)),"")</f>
        <v/>
      </c>
      <c r="N1394" s="50" t="str">
        <f>IF(Table1[[#This Row],[Tanggal]]="","","Jaringan")</f>
        <v/>
      </c>
      <c r="O1394" s="1"/>
    </row>
    <row r="1395" spans="2:15" x14ac:dyDescent="0.25">
      <c r="B1395" s="4" t="str">
        <f>_xlfn.IFNA(INDEX(Data!$B:$B,MATCH(Table1[[#This Row],[Desa/Kelurahan]],Data!$C:$C,0)),"")</f>
        <v/>
      </c>
      <c r="F1395" s="2"/>
      <c r="G1395" s="2"/>
      <c r="H1395" s="2"/>
      <c r="J1395" s="51"/>
      <c r="K1395" s="36" t="str">
        <f>IF(Table1[[#This Row],[Tanggal]]="","",YEAR(Table1[[#This Row],[Tanggal]]))</f>
        <v/>
      </c>
      <c r="L1395" s="36" t="str">
        <f>IF(Table1[[#This Row],[Tanggal]]="","",YEAR(Table1[[#This Row],[Tanggal]]))</f>
        <v/>
      </c>
      <c r="M1395" s="37" t="str">
        <f>_xlfn.IFNA(INDEX(Data!$D:$D,MATCH(Table1[[#This Row],[Entry Type]],Data!$E:$E,0)),"")</f>
        <v/>
      </c>
      <c r="N1395" s="50" t="str">
        <f>IF(Table1[[#This Row],[Tanggal]]="","","Jaringan")</f>
        <v/>
      </c>
      <c r="O1395" s="1"/>
    </row>
    <row r="1396" spans="2:15" x14ac:dyDescent="0.25">
      <c r="B1396" s="4" t="str">
        <f>_xlfn.IFNA(INDEX(Data!$B:$B,MATCH(Table1[[#This Row],[Desa/Kelurahan]],Data!$C:$C,0)),"")</f>
        <v/>
      </c>
      <c r="F1396" s="2"/>
      <c r="G1396" s="2"/>
      <c r="H1396" s="2"/>
      <c r="J1396" s="51"/>
      <c r="K1396" s="36" t="str">
        <f>IF(Table1[[#This Row],[Tanggal]]="","",YEAR(Table1[[#This Row],[Tanggal]]))</f>
        <v/>
      </c>
      <c r="L1396" s="36" t="str">
        <f>IF(Table1[[#This Row],[Tanggal]]="","",YEAR(Table1[[#This Row],[Tanggal]]))</f>
        <v/>
      </c>
      <c r="M1396" s="37" t="str">
        <f>_xlfn.IFNA(INDEX(Data!$D:$D,MATCH(Table1[[#This Row],[Entry Type]],Data!$E:$E,0)),"")</f>
        <v/>
      </c>
      <c r="N1396" s="50" t="str">
        <f>IF(Table1[[#This Row],[Tanggal]]="","","Jaringan")</f>
        <v/>
      </c>
      <c r="O1396" s="1"/>
    </row>
    <row r="1397" spans="2:15" x14ac:dyDescent="0.25">
      <c r="B1397" s="4" t="str">
        <f>_xlfn.IFNA(INDEX(Data!$B:$B,MATCH(Table1[[#This Row],[Desa/Kelurahan]],Data!$C:$C,0)),"")</f>
        <v/>
      </c>
      <c r="F1397" s="2"/>
      <c r="G1397" s="2"/>
      <c r="H1397" s="2"/>
      <c r="J1397" s="51"/>
      <c r="K1397" s="36" t="str">
        <f>IF(Table1[[#This Row],[Tanggal]]="","",YEAR(Table1[[#This Row],[Tanggal]]))</f>
        <v/>
      </c>
      <c r="L1397" s="36" t="str">
        <f>IF(Table1[[#This Row],[Tanggal]]="","",YEAR(Table1[[#This Row],[Tanggal]]))</f>
        <v/>
      </c>
      <c r="M1397" s="37" t="str">
        <f>_xlfn.IFNA(INDEX(Data!$D:$D,MATCH(Table1[[#This Row],[Entry Type]],Data!$E:$E,0)),"")</f>
        <v/>
      </c>
      <c r="N1397" s="50" t="str">
        <f>IF(Table1[[#This Row],[Tanggal]]="","","Jaringan")</f>
        <v/>
      </c>
      <c r="O1397" s="1"/>
    </row>
    <row r="1398" spans="2:15" x14ac:dyDescent="0.25">
      <c r="B1398" s="4" t="str">
        <f>_xlfn.IFNA(INDEX(Data!$B:$B,MATCH(Table1[[#This Row],[Desa/Kelurahan]],Data!$C:$C,0)),"")</f>
        <v/>
      </c>
      <c r="F1398" s="2"/>
      <c r="G1398" s="2"/>
      <c r="H1398" s="2"/>
      <c r="J1398" s="51"/>
      <c r="K1398" s="36" t="str">
        <f>IF(Table1[[#This Row],[Tanggal]]="","",YEAR(Table1[[#This Row],[Tanggal]]))</f>
        <v/>
      </c>
      <c r="L1398" s="36" t="str">
        <f>IF(Table1[[#This Row],[Tanggal]]="","",YEAR(Table1[[#This Row],[Tanggal]]))</f>
        <v/>
      </c>
      <c r="M1398" s="37" t="str">
        <f>_xlfn.IFNA(INDEX(Data!$D:$D,MATCH(Table1[[#This Row],[Entry Type]],Data!$E:$E,0)),"")</f>
        <v/>
      </c>
      <c r="N1398" s="50" t="str">
        <f>IF(Table1[[#This Row],[Tanggal]]="","","Jaringan")</f>
        <v/>
      </c>
      <c r="O1398" s="1"/>
    </row>
    <row r="1399" spans="2:15" x14ac:dyDescent="0.25">
      <c r="B1399" s="4" t="str">
        <f>_xlfn.IFNA(INDEX(Data!$B:$B,MATCH(Table1[[#This Row],[Desa/Kelurahan]],Data!$C:$C,0)),"")</f>
        <v/>
      </c>
      <c r="F1399" s="2"/>
      <c r="G1399" s="2"/>
      <c r="H1399" s="2"/>
      <c r="J1399" s="51"/>
      <c r="K1399" s="36" t="str">
        <f>IF(Table1[[#This Row],[Tanggal]]="","",YEAR(Table1[[#This Row],[Tanggal]]))</f>
        <v/>
      </c>
      <c r="L1399" s="36" t="str">
        <f>IF(Table1[[#This Row],[Tanggal]]="","",YEAR(Table1[[#This Row],[Tanggal]]))</f>
        <v/>
      </c>
      <c r="M1399" s="37" t="str">
        <f>_xlfn.IFNA(INDEX(Data!$D:$D,MATCH(Table1[[#This Row],[Entry Type]],Data!$E:$E,0)),"")</f>
        <v/>
      </c>
      <c r="N1399" s="50" t="str">
        <f>IF(Table1[[#This Row],[Tanggal]]="","","Jaringan")</f>
        <v/>
      </c>
      <c r="O1399" s="1"/>
    </row>
    <row r="1400" spans="2:15" x14ac:dyDescent="0.25">
      <c r="B1400" s="4" t="str">
        <f>_xlfn.IFNA(INDEX(Data!$B:$B,MATCH(Table1[[#This Row],[Desa/Kelurahan]],Data!$C:$C,0)),"")</f>
        <v/>
      </c>
      <c r="F1400" s="2"/>
      <c r="G1400" s="2"/>
      <c r="H1400" s="2"/>
      <c r="J1400" s="51"/>
      <c r="K1400" s="36" t="str">
        <f>IF(Table1[[#This Row],[Tanggal]]="","",YEAR(Table1[[#This Row],[Tanggal]]))</f>
        <v/>
      </c>
      <c r="L1400" s="36" t="str">
        <f>IF(Table1[[#This Row],[Tanggal]]="","",YEAR(Table1[[#This Row],[Tanggal]]))</f>
        <v/>
      </c>
      <c r="M1400" s="37" t="str">
        <f>_xlfn.IFNA(INDEX(Data!$D:$D,MATCH(Table1[[#This Row],[Entry Type]],Data!$E:$E,0)),"")</f>
        <v/>
      </c>
      <c r="N1400" s="50" t="str">
        <f>IF(Table1[[#This Row],[Tanggal]]="","","Jaringan")</f>
        <v/>
      </c>
      <c r="O1400" s="1"/>
    </row>
    <row r="1401" spans="2:15" x14ac:dyDescent="0.25">
      <c r="B1401" s="4" t="str">
        <f>_xlfn.IFNA(INDEX(Data!$B:$B,MATCH(Table1[[#This Row],[Desa/Kelurahan]],Data!$C:$C,0)),"")</f>
        <v/>
      </c>
      <c r="F1401" s="2"/>
      <c r="G1401" s="2"/>
      <c r="H1401" s="2"/>
      <c r="J1401" s="51"/>
      <c r="K1401" s="36" t="str">
        <f>IF(Table1[[#This Row],[Tanggal]]="","",YEAR(Table1[[#This Row],[Tanggal]]))</f>
        <v/>
      </c>
      <c r="L1401" s="36" t="str">
        <f>IF(Table1[[#This Row],[Tanggal]]="","",YEAR(Table1[[#This Row],[Tanggal]]))</f>
        <v/>
      </c>
      <c r="M1401" s="37" t="str">
        <f>_xlfn.IFNA(INDEX(Data!$D:$D,MATCH(Table1[[#This Row],[Entry Type]],Data!$E:$E,0)),"")</f>
        <v/>
      </c>
      <c r="N1401" s="50" t="str">
        <f>IF(Table1[[#This Row],[Tanggal]]="","","Jaringan")</f>
        <v/>
      </c>
      <c r="O1401" s="1"/>
    </row>
    <row r="1402" spans="2:15" x14ac:dyDescent="0.25">
      <c r="B1402" s="4" t="str">
        <f>_xlfn.IFNA(INDEX(Data!$B:$B,MATCH(Table1[[#This Row],[Desa/Kelurahan]],Data!$C:$C,0)),"")</f>
        <v/>
      </c>
      <c r="F1402" s="2"/>
      <c r="G1402" s="2"/>
      <c r="H1402" s="2"/>
      <c r="J1402" s="51"/>
      <c r="K1402" s="36" t="str">
        <f>IF(Table1[[#This Row],[Tanggal]]="","",YEAR(Table1[[#This Row],[Tanggal]]))</f>
        <v/>
      </c>
      <c r="L1402" s="36" t="str">
        <f>IF(Table1[[#This Row],[Tanggal]]="","",YEAR(Table1[[#This Row],[Tanggal]]))</f>
        <v/>
      </c>
      <c r="M1402" s="37" t="str">
        <f>_xlfn.IFNA(INDEX(Data!$D:$D,MATCH(Table1[[#This Row],[Entry Type]],Data!$E:$E,0)),"")</f>
        <v/>
      </c>
      <c r="N1402" s="50" t="str">
        <f>IF(Table1[[#This Row],[Tanggal]]="","","Jaringan")</f>
        <v/>
      </c>
      <c r="O1402" s="1"/>
    </row>
    <row r="1403" spans="2:15" x14ac:dyDescent="0.25">
      <c r="B1403" s="4" t="str">
        <f>_xlfn.IFNA(INDEX(Data!$B:$B,MATCH(Table1[[#This Row],[Desa/Kelurahan]],Data!$C:$C,0)),"")</f>
        <v/>
      </c>
      <c r="F1403" s="2"/>
      <c r="G1403" s="2"/>
      <c r="H1403" s="2"/>
      <c r="J1403" s="51"/>
      <c r="K1403" s="36" t="str">
        <f>IF(Table1[[#This Row],[Tanggal]]="","",YEAR(Table1[[#This Row],[Tanggal]]))</f>
        <v/>
      </c>
      <c r="L1403" s="36" t="str">
        <f>IF(Table1[[#This Row],[Tanggal]]="","",YEAR(Table1[[#This Row],[Tanggal]]))</f>
        <v/>
      </c>
      <c r="M1403" s="37" t="str">
        <f>_xlfn.IFNA(INDEX(Data!$D:$D,MATCH(Table1[[#This Row],[Entry Type]],Data!$E:$E,0)),"")</f>
        <v/>
      </c>
      <c r="N1403" s="50" t="str">
        <f>IF(Table1[[#This Row],[Tanggal]]="","","Jaringan")</f>
        <v/>
      </c>
      <c r="O1403" s="1"/>
    </row>
    <row r="1404" spans="2:15" x14ac:dyDescent="0.25">
      <c r="B1404" s="4" t="str">
        <f>_xlfn.IFNA(INDEX(Data!$B:$B,MATCH(Table1[[#This Row],[Desa/Kelurahan]],Data!$C:$C,0)),"")</f>
        <v/>
      </c>
      <c r="F1404" s="2"/>
      <c r="G1404" s="2"/>
      <c r="H1404" s="2"/>
      <c r="J1404" s="51"/>
      <c r="K1404" s="36" t="str">
        <f>IF(Table1[[#This Row],[Tanggal]]="","",YEAR(Table1[[#This Row],[Tanggal]]))</f>
        <v/>
      </c>
      <c r="L1404" s="36" t="str">
        <f>IF(Table1[[#This Row],[Tanggal]]="","",YEAR(Table1[[#This Row],[Tanggal]]))</f>
        <v/>
      </c>
      <c r="M1404" s="37" t="str">
        <f>_xlfn.IFNA(INDEX(Data!$D:$D,MATCH(Table1[[#This Row],[Entry Type]],Data!$E:$E,0)),"")</f>
        <v/>
      </c>
      <c r="N1404" s="50" t="str">
        <f>IF(Table1[[#This Row],[Tanggal]]="","","Jaringan")</f>
        <v/>
      </c>
      <c r="O1404" s="1"/>
    </row>
    <row r="1405" spans="2:15" x14ac:dyDescent="0.25">
      <c r="B1405" s="4" t="str">
        <f>_xlfn.IFNA(INDEX(Data!$B:$B,MATCH(Table1[[#This Row],[Desa/Kelurahan]],Data!$C:$C,0)),"")</f>
        <v/>
      </c>
      <c r="F1405" s="2"/>
      <c r="G1405" s="2"/>
      <c r="H1405" s="2"/>
      <c r="J1405" s="51"/>
      <c r="K1405" s="36" t="str">
        <f>IF(Table1[[#This Row],[Tanggal]]="","",YEAR(Table1[[#This Row],[Tanggal]]))</f>
        <v/>
      </c>
      <c r="L1405" s="36" t="str">
        <f>IF(Table1[[#This Row],[Tanggal]]="","",YEAR(Table1[[#This Row],[Tanggal]]))</f>
        <v/>
      </c>
      <c r="M1405" s="37" t="str">
        <f>_xlfn.IFNA(INDEX(Data!$D:$D,MATCH(Table1[[#This Row],[Entry Type]],Data!$E:$E,0)),"")</f>
        <v/>
      </c>
      <c r="N1405" s="50" t="str">
        <f>IF(Table1[[#This Row],[Tanggal]]="","","Jaringan")</f>
        <v/>
      </c>
      <c r="O1405" s="1"/>
    </row>
    <row r="1406" spans="2:15" x14ac:dyDescent="0.25">
      <c r="B1406" s="4" t="str">
        <f>_xlfn.IFNA(INDEX(Data!$B:$B,MATCH(Table1[[#This Row],[Desa/Kelurahan]],Data!$C:$C,0)),"")</f>
        <v/>
      </c>
      <c r="F1406" s="2"/>
      <c r="G1406" s="2"/>
      <c r="H1406" s="2"/>
      <c r="J1406" s="51"/>
      <c r="K1406" s="36" t="str">
        <f>IF(Table1[[#This Row],[Tanggal]]="","",YEAR(Table1[[#This Row],[Tanggal]]))</f>
        <v/>
      </c>
      <c r="L1406" s="36" t="str">
        <f>IF(Table1[[#This Row],[Tanggal]]="","",YEAR(Table1[[#This Row],[Tanggal]]))</f>
        <v/>
      </c>
      <c r="M1406" s="37" t="str">
        <f>_xlfn.IFNA(INDEX(Data!$D:$D,MATCH(Table1[[#This Row],[Entry Type]],Data!$E:$E,0)),"")</f>
        <v/>
      </c>
      <c r="N1406" s="50" t="str">
        <f>IF(Table1[[#This Row],[Tanggal]]="","","Jaringan")</f>
        <v/>
      </c>
      <c r="O1406" s="1"/>
    </row>
    <row r="1407" spans="2:15" x14ac:dyDescent="0.25">
      <c r="B1407" s="4" t="str">
        <f>_xlfn.IFNA(INDEX(Data!$B:$B,MATCH(Table1[[#This Row],[Desa/Kelurahan]],Data!$C:$C,0)),"")</f>
        <v/>
      </c>
      <c r="F1407" s="2"/>
      <c r="G1407" s="2"/>
      <c r="H1407" s="2"/>
      <c r="J1407" s="51"/>
      <c r="K1407" s="36" t="str">
        <f>IF(Table1[[#This Row],[Tanggal]]="","",YEAR(Table1[[#This Row],[Tanggal]]))</f>
        <v/>
      </c>
      <c r="L1407" s="36" t="str">
        <f>IF(Table1[[#This Row],[Tanggal]]="","",YEAR(Table1[[#This Row],[Tanggal]]))</f>
        <v/>
      </c>
      <c r="M1407" s="37" t="str">
        <f>_xlfn.IFNA(INDEX(Data!$D:$D,MATCH(Table1[[#This Row],[Entry Type]],Data!$E:$E,0)),"")</f>
        <v/>
      </c>
      <c r="N1407" s="50" t="str">
        <f>IF(Table1[[#This Row],[Tanggal]]="","","Jaringan")</f>
        <v/>
      </c>
      <c r="O1407" s="1"/>
    </row>
    <row r="1408" spans="2:15" x14ac:dyDescent="0.25">
      <c r="B1408" s="4" t="str">
        <f>_xlfn.IFNA(INDEX(Data!$B:$B,MATCH(Table1[[#This Row],[Desa/Kelurahan]],Data!$C:$C,0)),"")</f>
        <v/>
      </c>
      <c r="F1408" s="2"/>
      <c r="G1408" s="2"/>
      <c r="H1408" s="2"/>
      <c r="J1408" s="51"/>
      <c r="K1408" s="36" t="str">
        <f>IF(Table1[[#This Row],[Tanggal]]="","",YEAR(Table1[[#This Row],[Tanggal]]))</f>
        <v/>
      </c>
      <c r="L1408" s="36" t="str">
        <f>IF(Table1[[#This Row],[Tanggal]]="","",YEAR(Table1[[#This Row],[Tanggal]]))</f>
        <v/>
      </c>
      <c r="M1408" s="37" t="str">
        <f>_xlfn.IFNA(INDEX(Data!$D:$D,MATCH(Table1[[#This Row],[Entry Type]],Data!$E:$E,0)),"")</f>
        <v/>
      </c>
      <c r="N1408" s="50" t="str">
        <f>IF(Table1[[#This Row],[Tanggal]]="","","Jaringan")</f>
        <v/>
      </c>
      <c r="O1408" s="1"/>
    </row>
    <row r="1409" spans="2:15" x14ac:dyDescent="0.25">
      <c r="B1409" s="4" t="str">
        <f>_xlfn.IFNA(INDEX(Data!$B:$B,MATCH(Table1[[#This Row],[Desa/Kelurahan]],Data!$C:$C,0)),"")</f>
        <v/>
      </c>
      <c r="F1409" s="2"/>
      <c r="G1409" s="2"/>
      <c r="H1409" s="2"/>
      <c r="J1409" s="51"/>
      <c r="K1409" s="36" t="str">
        <f>IF(Table1[[#This Row],[Tanggal]]="","",YEAR(Table1[[#This Row],[Tanggal]]))</f>
        <v/>
      </c>
      <c r="L1409" s="36" t="str">
        <f>IF(Table1[[#This Row],[Tanggal]]="","",YEAR(Table1[[#This Row],[Tanggal]]))</f>
        <v/>
      </c>
      <c r="M1409" s="37" t="str">
        <f>_xlfn.IFNA(INDEX(Data!$D:$D,MATCH(Table1[[#This Row],[Entry Type]],Data!$E:$E,0)),"")</f>
        <v/>
      </c>
      <c r="N1409" s="50" t="str">
        <f>IF(Table1[[#This Row],[Tanggal]]="","","Jaringan")</f>
        <v/>
      </c>
      <c r="O1409" s="1"/>
    </row>
    <row r="1410" spans="2:15" x14ac:dyDescent="0.25">
      <c r="B1410" s="4" t="str">
        <f>_xlfn.IFNA(INDEX(Data!$B:$B,MATCH(Table1[[#This Row],[Desa/Kelurahan]],Data!$C:$C,0)),"")</f>
        <v/>
      </c>
      <c r="F1410" s="2"/>
      <c r="G1410" s="2"/>
      <c r="H1410" s="2"/>
      <c r="J1410" s="51"/>
      <c r="K1410" s="36" t="str">
        <f>IF(Table1[[#This Row],[Tanggal]]="","",YEAR(Table1[[#This Row],[Tanggal]]))</f>
        <v/>
      </c>
      <c r="L1410" s="36" t="str">
        <f>IF(Table1[[#This Row],[Tanggal]]="","",YEAR(Table1[[#This Row],[Tanggal]]))</f>
        <v/>
      </c>
      <c r="M1410" s="37" t="str">
        <f>_xlfn.IFNA(INDEX(Data!$D:$D,MATCH(Table1[[#This Row],[Entry Type]],Data!$E:$E,0)),"")</f>
        <v/>
      </c>
      <c r="N1410" s="50" t="str">
        <f>IF(Table1[[#This Row],[Tanggal]]="","","Jaringan")</f>
        <v/>
      </c>
      <c r="O1410" s="1"/>
    </row>
    <row r="1411" spans="2:15" x14ac:dyDescent="0.25">
      <c r="B1411" s="4" t="str">
        <f>_xlfn.IFNA(INDEX(Data!$B:$B,MATCH(Table1[[#This Row],[Desa/Kelurahan]],Data!$C:$C,0)),"")</f>
        <v/>
      </c>
      <c r="F1411" s="2"/>
      <c r="G1411" s="2"/>
      <c r="H1411" s="2"/>
      <c r="J1411" s="51"/>
      <c r="K1411" s="36" t="str">
        <f>IF(Table1[[#This Row],[Tanggal]]="","",YEAR(Table1[[#This Row],[Tanggal]]))</f>
        <v/>
      </c>
      <c r="L1411" s="36" t="str">
        <f>IF(Table1[[#This Row],[Tanggal]]="","",YEAR(Table1[[#This Row],[Tanggal]]))</f>
        <v/>
      </c>
      <c r="M1411" s="37" t="str">
        <f>_xlfn.IFNA(INDEX(Data!$D:$D,MATCH(Table1[[#This Row],[Entry Type]],Data!$E:$E,0)),"")</f>
        <v/>
      </c>
      <c r="N1411" s="50" t="str">
        <f>IF(Table1[[#This Row],[Tanggal]]="","","Jaringan")</f>
        <v/>
      </c>
      <c r="O1411" s="1"/>
    </row>
    <row r="1412" spans="2:15" x14ac:dyDescent="0.25">
      <c r="B1412" s="4" t="str">
        <f>_xlfn.IFNA(INDEX(Data!$B:$B,MATCH(Table1[[#This Row],[Desa/Kelurahan]],Data!$C:$C,0)),"")</f>
        <v/>
      </c>
      <c r="F1412" s="2"/>
      <c r="G1412" s="2"/>
      <c r="H1412" s="2"/>
      <c r="J1412" s="51"/>
      <c r="K1412" s="36" t="str">
        <f>IF(Table1[[#This Row],[Tanggal]]="","",YEAR(Table1[[#This Row],[Tanggal]]))</f>
        <v/>
      </c>
      <c r="L1412" s="36" t="str">
        <f>IF(Table1[[#This Row],[Tanggal]]="","",YEAR(Table1[[#This Row],[Tanggal]]))</f>
        <v/>
      </c>
      <c r="M1412" s="37" t="str">
        <f>_xlfn.IFNA(INDEX(Data!$D:$D,MATCH(Table1[[#This Row],[Entry Type]],Data!$E:$E,0)),"")</f>
        <v/>
      </c>
      <c r="N1412" s="50" t="str">
        <f>IF(Table1[[#This Row],[Tanggal]]="","","Jaringan")</f>
        <v/>
      </c>
      <c r="O1412" s="1"/>
    </row>
    <row r="1413" spans="2:15" x14ac:dyDescent="0.25">
      <c r="B1413" s="4" t="str">
        <f>_xlfn.IFNA(INDEX(Data!$B:$B,MATCH(Table1[[#This Row],[Desa/Kelurahan]],Data!$C:$C,0)),"")</f>
        <v/>
      </c>
      <c r="F1413" s="2"/>
      <c r="G1413" s="2"/>
      <c r="H1413" s="2"/>
      <c r="J1413" s="51"/>
      <c r="K1413" s="36" t="str">
        <f>IF(Table1[[#This Row],[Tanggal]]="","",YEAR(Table1[[#This Row],[Tanggal]]))</f>
        <v/>
      </c>
      <c r="L1413" s="36" t="str">
        <f>IF(Table1[[#This Row],[Tanggal]]="","",YEAR(Table1[[#This Row],[Tanggal]]))</f>
        <v/>
      </c>
      <c r="M1413" s="37" t="str">
        <f>_xlfn.IFNA(INDEX(Data!$D:$D,MATCH(Table1[[#This Row],[Entry Type]],Data!$E:$E,0)),"")</f>
        <v/>
      </c>
      <c r="N1413" s="50" t="str">
        <f>IF(Table1[[#This Row],[Tanggal]]="","","Jaringan")</f>
        <v/>
      </c>
      <c r="O1413" s="1"/>
    </row>
    <row r="1414" spans="2:15" x14ac:dyDescent="0.25">
      <c r="B1414" s="4" t="str">
        <f>_xlfn.IFNA(INDEX(Data!$B:$B,MATCH(Table1[[#This Row],[Desa/Kelurahan]],Data!$C:$C,0)),"")</f>
        <v/>
      </c>
      <c r="F1414" s="2"/>
      <c r="G1414" s="2"/>
      <c r="H1414" s="2"/>
      <c r="J1414" s="51"/>
      <c r="K1414" s="36" t="str">
        <f>IF(Table1[[#This Row],[Tanggal]]="","",YEAR(Table1[[#This Row],[Tanggal]]))</f>
        <v/>
      </c>
      <c r="L1414" s="36" t="str">
        <f>IF(Table1[[#This Row],[Tanggal]]="","",YEAR(Table1[[#This Row],[Tanggal]]))</f>
        <v/>
      </c>
      <c r="M1414" s="37" t="str">
        <f>_xlfn.IFNA(INDEX(Data!$D:$D,MATCH(Table1[[#This Row],[Entry Type]],Data!$E:$E,0)),"")</f>
        <v/>
      </c>
      <c r="N1414" s="50" t="str">
        <f>IF(Table1[[#This Row],[Tanggal]]="","","Jaringan")</f>
        <v/>
      </c>
      <c r="O1414" s="1"/>
    </row>
    <row r="1415" spans="2:15" x14ac:dyDescent="0.25">
      <c r="B1415" s="4" t="str">
        <f>_xlfn.IFNA(INDEX(Data!$B:$B,MATCH(Table1[[#This Row],[Desa/Kelurahan]],Data!$C:$C,0)),"")</f>
        <v/>
      </c>
      <c r="F1415" s="2"/>
      <c r="G1415" s="2"/>
      <c r="H1415" s="2"/>
      <c r="J1415" s="51"/>
      <c r="K1415" s="36" t="str">
        <f>IF(Table1[[#This Row],[Tanggal]]="","",YEAR(Table1[[#This Row],[Tanggal]]))</f>
        <v/>
      </c>
      <c r="L1415" s="36" t="str">
        <f>IF(Table1[[#This Row],[Tanggal]]="","",YEAR(Table1[[#This Row],[Tanggal]]))</f>
        <v/>
      </c>
      <c r="M1415" s="37" t="str">
        <f>_xlfn.IFNA(INDEX(Data!$D:$D,MATCH(Table1[[#This Row],[Entry Type]],Data!$E:$E,0)),"")</f>
        <v/>
      </c>
      <c r="N1415" s="50" t="str">
        <f>IF(Table1[[#This Row],[Tanggal]]="","","Jaringan")</f>
        <v/>
      </c>
      <c r="O1415" s="1"/>
    </row>
    <row r="1416" spans="2:15" x14ac:dyDescent="0.25">
      <c r="B1416" s="4" t="str">
        <f>_xlfn.IFNA(INDEX(Data!$B:$B,MATCH(Table1[[#This Row],[Desa/Kelurahan]],Data!$C:$C,0)),"")</f>
        <v/>
      </c>
      <c r="F1416" s="2"/>
      <c r="G1416" s="2"/>
      <c r="H1416" s="2"/>
      <c r="J1416" s="51"/>
      <c r="K1416" s="36" t="str">
        <f>IF(Table1[[#This Row],[Tanggal]]="","",YEAR(Table1[[#This Row],[Tanggal]]))</f>
        <v/>
      </c>
      <c r="L1416" s="36" t="str">
        <f>IF(Table1[[#This Row],[Tanggal]]="","",YEAR(Table1[[#This Row],[Tanggal]]))</f>
        <v/>
      </c>
      <c r="M1416" s="37" t="str">
        <f>_xlfn.IFNA(INDEX(Data!$D:$D,MATCH(Table1[[#This Row],[Entry Type]],Data!$E:$E,0)),"")</f>
        <v/>
      </c>
      <c r="N1416" s="50" t="str">
        <f>IF(Table1[[#This Row],[Tanggal]]="","","Jaringan")</f>
        <v/>
      </c>
      <c r="O1416" s="1"/>
    </row>
    <row r="1417" spans="2:15" x14ac:dyDescent="0.25">
      <c r="B1417" s="4" t="str">
        <f>_xlfn.IFNA(INDEX(Data!$B:$B,MATCH(Table1[[#This Row],[Desa/Kelurahan]],Data!$C:$C,0)),"")</f>
        <v/>
      </c>
      <c r="F1417" s="2"/>
      <c r="G1417" s="2"/>
      <c r="H1417" s="2"/>
      <c r="J1417" s="51"/>
      <c r="K1417" s="36" t="str">
        <f>IF(Table1[[#This Row],[Tanggal]]="","",YEAR(Table1[[#This Row],[Tanggal]]))</f>
        <v/>
      </c>
      <c r="L1417" s="36" t="str">
        <f>IF(Table1[[#This Row],[Tanggal]]="","",YEAR(Table1[[#This Row],[Tanggal]]))</f>
        <v/>
      </c>
      <c r="M1417" s="37" t="str">
        <f>_xlfn.IFNA(INDEX(Data!$D:$D,MATCH(Table1[[#This Row],[Entry Type]],Data!$E:$E,0)),"")</f>
        <v/>
      </c>
      <c r="N1417" s="50" t="str">
        <f>IF(Table1[[#This Row],[Tanggal]]="","","Jaringan")</f>
        <v/>
      </c>
      <c r="O1417" s="1"/>
    </row>
    <row r="1418" spans="2:15" x14ac:dyDescent="0.25">
      <c r="B1418" s="4" t="str">
        <f>_xlfn.IFNA(INDEX(Data!$B:$B,MATCH(Table1[[#This Row],[Desa/Kelurahan]],Data!$C:$C,0)),"")</f>
        <v/>
      </c>
      <c r="F1418" s="2"/>
      <c r="G1418" s="2"/>
      <c r="H1418" s="2"/>
      <c r="J1418" s="51"/>
      <c r="K1418" s="36" t="str">
        <f>IF(Table1[[#This Row],[Tanggal]]="","",YEAR(Table1[[#This Row],[Tanggal]]))</f>
        <v/>
      </c>
      <c r="L1418" s="36" t="str">
        <f>IF(Table1[[#This Row],[Tanggal]]="","",YEAR(Table1[[#This Row],[Tanggal]]))</f>
        <v/>
      </c>
      <c r="M1418" s="37" t="str">
        <f>_xlfn.IFNA(INDEX(Data!$D:$D,MATCH(Table1[[#This Row],[Entry Type]],Data!$E:$E,0)),"")</f>
        <v/>
      </c>
      <c r="N1418" s="50" t="str">
        <f>IF(Table1[[#This Row],[Tanggal]]="","","Jaringan")</f>
        <v/>
      </c>
      <c r="O1418" s="1"/>
    </row>
    <row r="1419" spans="2:15" x14ac:dyDescent="0.25">
      <c r="B1419" s="4" t="str">
        <f>_xlfn.IFNA(INDEX(Data!$B:$B,MATCH(Table1[[#This Row],[Desa/Kelurahan]],Data!$C:$C,0)),"")</f>
        <v/>
      </c>
      <c r="F1419" s="2"/>
      <c r="G1419" s="2"/>
      <c r="H1419" s="2"/>
      <c r="J1419" s="51"/>
      <c r="K1419" s="36" t="str">
        <f>IF(Table1[[#This Row],[Tanggal]]="","",YEAR(Table1[[#This Row],[Tanggal]]))</f>
        <v/>
      </c>
      <c r="L1419" s="36" t="str">
        <f>IF(Table1[[#This Row],[Tanggal]]="","",YEAR(Table1[[#This Row],[Tanggal]]))</f>
        <v/>
      </c>
      <c r="M1419" s="37" t="str">
        <f>_xlfn.IFNA(INDEX(Data!$D:$D,MATCH(Table1[[#This Row],[Entry Type]],Data!$E:$E,0)),"")</f>
        <v/>
      </c>
      <c r="N1419" s="50" t="str">
        <f>IF(Table1[[#This Row],[Tanggal]]="","","Jaringan")</f>
        <v/>
      </c>
      <c r="O1419" s="1"/>
    </row>
    <row r="1420" spans="2:15" x14ac:dyDescent="0.25">
      <c r="B1420" s="4" t="str">
        <f>_xlfn.IFNA(INDEX(Data!$B:$B,MATCH(Table1[[#This Row],[Desa/Kelurahan]],Data!$C:$C,0)),"")</f>
        <v/>
      </c>
      <c r="F1420" s="2"/>
      <c r="G1420" s="2"/>
      <c r="H1420" s="2"/>
      <c r="J1420" s="51"/>
      <c r="K1420" s="36" t="str">
        <f>IF(Table1[[#This Row],[Tanggal]]="","",YEAR(Table1[[#This Row],[Tanggal]]))</f>
        <v/>
      </c>
      <c r="L1420" s="36" t="str">
        <f>IF(Table1[[#This Row],[Tanggal]]="","",YEAR(Table1[[#This Row],[Tanggal]]))</f>
        <v/>
      </c>
      <c r="M1420" s="37" t="str">
        <f>_xlfn.IFNA(INDEX(Data!$D:$D,MATCH(Table1[[#This Row],[Entry Type]],Data!$E:$E,0)),"")</f>
        <v/>
      </c>
      <c r="N1420" s="50" t="str">
        <f>IF(Table1[[#This Row],[Tanggal]]="","","Jaringan")</f>
        <v/>
      </c>
      <c r="O1420" s="1"/>
    </row>
    <row r="1421" spans="2:15" x14ac:dyDescent="0.25">
      <c r="B1421" s="4" t="str">
        <f>_xlfn.IFNA(INDEX(Data!$B:$B,MATCH(Table1[[#This Row],[Desa/Kelurahan]],Data!$C:$C,0)),"")</f>
        <v/>
      </c>
      <c r="F1421" s="2"/>
      <c r="G1421" s="2"/>
      <c r="H1421" s="2"/>
      <c r="J1421" s="51"/>
      <c r="K1421" s="36" t="str">
        <f>IF(Table1[[#This Row],[Tanggal]]="","",YEAR(Table1[[#This Row],[Tanggal]]))</f>
        <v/>
      </c>
      <c r="L1421" s="36" t="str">
        <f>IF(Table1[[#This Row],[Tanggal]]="","",YEAR(Table1[[#This Row],[Tanggal]]))</f>
        <v/>
      </c>
      <c r="M1421" s="37" t="str">
        <f>_xlfn.IFNA(INDEX(Data!$D:$D,MATCH(Table1[[#This Row],[Entry Type]],Data!$E:$E,0)),"")</f>
        <v/>
      </c>
      <c r="N1421" s="50" t="str">
        <f>IF(Table1[[#This Row],[Tanggal]]="","","Jaringan")</f>
        <v/>
      </c>
      <c r="O1421" s="1"/>
    </row>
    <row r="1422" spans="2:15" x14ac:dyDescent="0.25">
      <c r="B1422" s="4" t="str">
        <f>_xlfn.IFNA(INDEX(Data!$B:$B,MATCH(Table1[[#This Row],[Desa/Kelurahan]],Data!$C:$C,0)),"")</f>
        <v/>
      </c>
      <c r="F1422" s="2"/>
      <c r="G1422" s="2"/>
      <c r="H1422" s="2"/>
      <c r="J1422" s="51"/>
      <c r="K1422" s="36" t="str">
        <f>IF(Table1[[#This Row],[Tanggal]]="","",YEAR(Table1[[#This Row],[Tanggal]]))</f>
        <v/>
      </c>
      <c r="L1422" s="36" t="str">
        <f>IF(Table1[[#This Row],[Tanggal]]="","",YEAR(Table1[[#This Row],[Tanggal]]))</f>
        <v/>
      </c>
      <c r="M1422" s="37" t="str">
        <f>_xlfn.IFNA(INDEX(Data!$D:$D,MATCH(Table1[[#This Row],[Entry Type]],Data!$E:$E,0)),"")</f>
        <v/>
      </c>
      <c r="N1422" s="50" t="str">
        <f>IF(Table1[[#This Row],[Tanggal]]="","","Jaringan")</f>
        <v/>
      </c>
      <c r="O1422" s="1"/>
    </row>
    <row r="1423" spans="2:15" x14ac:dyDescent="0.25">
      <c r="B1423" s="4" t="str">
        <f>_xlfn.IFNA(INDEX(Data!$B:$B,MATCH(Table1[[#This Row],[Desa/Kelurahan]],Data!$C:$C,0)),"")</f>
        <v/>
      </c>
      <c r="F1423" s="2"/>
      <c r="G1423" s="2"/>
      <c r="H1423" s="2"/>
      <c r="J1423" s="51"/>
      <c r="K1423" s="36" t="str">
        <f>IF(Table1[[#This Row],[Tanggal]]="","",YEAR(Table1[[#This Row],[Tanggal]]))</f>
        <v/>
      </c>
      <c r="L1423" s="36" t="str">
        <f>IF(Table1[[#This Row],[Tanggal]]="","",YEAR(Table1[[#This Row],[Tanggal]]))</f>
        <v/>
      </c>
      <c r="M1423" s="37" t="str">
        <f>_xlfn.IFNA(INDEX(Data!$D:$D,MATCH(Table1[[#This Row],[Entry Type]],Data!$E:$E,0)),"")</f>
        <v/>
      </c>
      <c r="N1423" s="50" t="str">
        <f>IF(Table1[[#This Row],[Tanggal]]="","","Jaringan")</f>
        <v/>
      </c>
      <c r="O1423" s="1"/>
    </row>
    <row r="1424" spans="2:15" x14ac:dyDescent="0.25">
      <c r="B1424" s="4" t="str">
        <f>_xlfn.IFNA(INDEX(Data!$B:$B,MATCH(Table1[[#This Row],[Desa/Kelurahan]],Data!$C:$C,0)),"")</f>
        <v/>
      </c>
      <c r="F1424" s="2"/>
      <c r="G1424" s="2"/>
      <c r="H1424" s="2"/>
      <c r="J1424" s="51"/>
      <c r="K1424" s="36" t="str">
        <f>IF(Table1[[#This Row],[Tanggal]]="","",YEAR(Table1[[#This Row],[Tanggal]]))</f>
        <v/>
      </c>
      <c r="L1424" s="36" t="str">
        <f>IF(Table1[[#This Row],[Tanggal]]="","",YEAR(Table1[[#This Row],[Tanggal]]))</f>
        <v/>
      </c>
      <c r="M1424" s="37" t="str">
        <f>_xlfn.IFNA(INDEX(Data!$D:$D,MATCH(Table1[[#This Row],[Entry Type]],Data!$E:$E,0)),"")</f>
        <v/>
      </c>
      <c r="N1424" s="50" t="str">
        <f>IF(Table1[[#This Row],[Tanggal]]="","","Jaringan")</f>
        <v/>
      </c>
      <c r="O1424" s="1"/>
    </row>
    <row r="1425" spans="2:15" x14ac:dyDescent="0.25">
      <c r="B1425" s="4" t="str">
        <f>_xlfn.IFNA(INDEX(Data!$B:$B,MATCH(Table1[[#This Row],[Desa/Kelurahan]],Data!$C:$C,0)),"")</f>
        <v/>
      </c>
      <c r="F1425" s="2"/>
      <c r="G1425" s="2"/>
      <c r="H1425" s="2"/>
      <c r="J1425" s="51"/>
      <c r="K1425" s="36" t="str">
        <f>IF(Table1[[#This Row],[Tanggal]]="","",YEAR(Table1[[#This Row],[Tanggal]]))</f>
        <v/>
      </c>
      <c r="L1425" s="36" t="str">
        <f>IF(Table1[[#This Row],[Tanggal]]="","",YEAR(Table1[[#This Row],[Tanggal]]))</f>
        <v/>
      </c>
      <c r="M1425" s="37" t="str">
        <f>_xlfn.IFNA(INDEX(Data!$D:$D,MATCH(Table1[[#This Row],[Entry Type]],Data!$E:$E,0)),"")</f>
        <v/>
      </c>
      <c r="N1425" s="50" t="str">
        <f>IF(Table1[[#This Row],[Tanggal]]="","","Jaringan")</f>
        <v/>
      </c>
      <c r="O1425" s="1"/>
    </row>
    <row r="1426" spans="2:15" x14ac:dyDescent="0.25">
      <c r="B1426" s="4" t="str">
        <f>_xlfn.IFNA(INDEX(Data!$B:$B,MATCH(Table1[[#This Row],[Desa/Kelurahan]],Data!$C:$C,0)),"")</f>
        <v/>
      </c>
      <c r="F1426" s="2"/>
      <c r="G1426" s="2"/>
      <c r="H1426" s="2"/>
      <c r="J1426" s="51"/>
      <c r="K1426" s="36" t="str">
        <f>IF(Table1[[#This Row],[Tanggal]]="","",YEAR(Table1[[#This Row],[Tanggal]]))</f>
        <v/>
      </c>
      <c r="L1426" s="36" t="str">
        <f>IF(Table1[[#This Row],[Tanggal]]="","",YEAR(Table1[[#This Row],[Tanggal]]))</f>
        <v/>
      </c>
      <c r="M1426" s="37" t="str">
        <f>_xlfn.IFNA(INDEX(Data!$D:$D,MATCH(Table1[[#This Row],[Entry Type]],Data!$E:$E,0)),"")</f>
        <v/>
      </c>
      <c r="N1426" s="50" t="str">
        <f>IF(Table1[[#This Row],[Tanggal]]="","","Jaringan")</f>
        <v/>
      </c>
      <c r="O1426" s="1"/>
    </row>
    <row r="1427" spans="2:15" x14ac:dyDescent="0.25">
      <c r="B1427" s="4" t="str">
        <f>_xlfn.IFNA(INDEX(Data!$B:$B,MATCH(Table1[[#This Row],[Desa/Kelurahan]],Data!$C:$C,0)),"")</f>
        <v/>
      </c>
      <c r="F1427" s="2"/>
      <c r="G1427" s="2"/>
      <c r="H1427" s="2"/>
      <c r="J1427" s="51"/>
      <c r="K1427" s="36" t="str">
        <f>IF(Table1[[#This Row],[Tanggal]]="","",YEAR(Table1[[#This Row],[Tanggal]]))</f>
        <v/>
      </c>
      <c r="L1427" s="36" t="str">
        <f>IF(Table1[[#This Row],[Tanggal]]="","",YEAR(Table1[[#This Row],[Tanggal]]))</f>
        <v/>
      </c>
      <c r="M1427" s="37" t="str">
        <f>_xlfn.IFNA(INDEX(Data!$D:$D,MATCH(Table1[[#This Row],[Entry Type]],Data!$E:$E,0)),"")</f>
        <v/>
      </c>
      <c r="N1427" s="50" t="str">
        <f>IF(Table1[[#This Row],[Tanggal]]="","","Jaringan")</f>
        <v/>
      </c>
      <c r="O1427" s="1"/>
    </row>
    <row r="1428" spans="2:15" x14ac:dyDescent="0.25">
      <c r="B1428" s="4" t="str">
        <f>_xlfn.IFNA(INDEX(Data!$B:$B,MATCH(Table1[[#This Row],[Desa/Kelurahan]],Data!$C:$C,0)),"")</f>
        <v/>
      </c>
      <c r="F1428" s="2"/>
      <c r="G1428" s="2"/>
      <c r="H1428" s="2"/>
      <c r="J1428" s="51"/>
      <c r="K1428" s="36" t="str">
        <f>IF(Table1[[#This Row],[Tanggal]]="","",YEAR(Table1[[#This Row],[Tanggal]]))</f>
        <v/>
      </c>
      <c r="L1428" s="36" t="str">
        <f>IF(Table1[[#This Row],[Tanggal]]="","",YEAR(Table1[[#This Row],[Tanggal]]))</f>
        <v/>
      </c>
      <c r="M1428" s="37" t="str">
        <f>_xlfn.IFNA(INDEX(Data!$D:$D,MATCH(Table1[[#This Row],[Entry Type]],Data!$E:$E,0)),"")</f>
        <v/>
      </c>
      <c r="N1428" s="50" t="str">
        <f>IF(Table1[[#This Row],[Tanggal]]="","","Jaringan")</f>
        <v/>
      </c>
      <c r="O1428" s="1"/>
    </row>
    <row r="1429" spans="2:15" x14ac:dyDescent="0.25">
      <c r="B1429" s="4" t="str">
        <f>_xlfn.IFNA(INDEX(Data!$B:$B,MATCH(Table1[[#This Row],[Desa/Kelurahan]],Data!$C:$C,0)),"")</f>
        <v/>
      </c>
      <c r="F1429" s="2"/>
      <c r="G1429" s="2"/>
      <c r="H1429" s="2"/>
      <c r="J1429" s="51"/>
      <c r="K1429" s="36" t="str">
        <f>IF(Table1[[#This Row],[Tanggal]]="","",YEAR(Table1[[#This Row],[Tanggal]]))</f>
        <v/>
      </c>
      <c r="L1429" s="36" t="str">
        <f>IF(Table1[[#This Row],[Tanggal]]="","",YEAR(Table1[[#This Row],[Tanggal]]))</f>
        <v/>
      </c>
      <c r="M1429" s="37" t="str">
        <f>_xlfn.IFNA(INDEX(Data!$D:$D,MATCH(Table1[[#This Row],[Entry Type]],Data!$E:$E,0)),"")</f>
        <v/>
      </c>
      <c r="N1429" s="50" t="str">
        <f>IF(Table1[[#This Row],[Tanggal]]="","","Jaringan")</f>
        <v/>
      </c>
      <c r="O1429" s="1"/>
    </row>
    <row r="1430" spans="2:15" x14ac:dyDescent="0.25">
      <c r="B1430" s="4" t="str">
        <f>_xlfn.IFNA(INDEX(Data!$B:$B,MATCH(Table1[[#This Row],[Desa/Kelurahan]],Data!$C:$C,0)),"")</f>
        <v/>
      </c>
      <c r="F1430" s="2"/>
      <c r="G1430" s="2"/>
      <c r="H1430" s="2"/>
      <c r="J1430" s="51"/>
      <c r="K1430" s="36" t="str">
        <f>IF(Table1[[#This Row],[Tanggal]]="","",YEAR(Table1[[#This Row],[Tanggal]]))</f>
        <v/>
      </c>
      <c r="L1430" s="36" t="str">
        <f>IF(Table1[[#This Row],[Tanggal]]="","",YEAR(Table1[[#This Row],[Tanggal]]))</f>
        <v/>
      </c>
      <c r="M1430" s="37" t="str">
        <f>_xlfn.IFNA(INDEX(Data!$D:$D,MATCH(Table1[[#This Row],[Entry Type]],Data!$E:$E,0)),"")</f>
        <v/>
      </c>
      <c r="N1430" s="50" t="str">
        <f>IF(Table1[[#This Row],[Tanggal]]="","","Jaringan")</f>
        <v/>
      </c>
      <c r="O1430" s="1"/>
    </row>
    <row r="1431" spans="2:15" x14ac:dyDescent="0.25">
      <c r="B1431" s="4" t="str">
        <f>_xlfn.IFNA(INDEX(Data!$B:$B,MATCH(Table1[[#This Row],[Desa/Kelurahan]],Data!$C:$C,0)),"")</f>
        <v/>
      </c>
      <c r="F1431" s="2"/>
      <c r="G1431" s="2"/>
      <c r="H1431" s="2"/>
      <c r="J1431" s="51"/>
      <c r="K1431" s="36" t="str">
        <f>IF(Table1[[#This Row],[Tanggal]]="","",YEAR(Table1[[#This Row],[Tanggal]]))</f>
        <v/>
      </c>
      <c r="L1431" s="36" t="str">
        <f>IF(Table1[[#This Row],[Tanggal]]="","",YEAR(Table1[[#This Row],[Tanggal]]))</f>
        <v/>
      </c>
      <c r="M1431" s="37" t="str">
        <f>_xlfn.IFNA(INDEX(Data!$D:$D,MATCH(Table1[[#This Row],[Entry Type]],Data!$E:$E,0)),"")</f>
        <v/>
      </c>
      <c r="N1431" s="50" t="str">
        <f>IF(Table1[[#This Row],[Tanggal]]="","","Jaringan")</f>
        <v/>
      </c>
      <c r="O1431" s="1"/>
    </row>
    <row r="1432" spans="2:15" x14ac:dyDescent="0.25">
      <c r="B1432" s="4" t="str">
        <f>_xlfn.IFNA(INDEX(Data!$B:$B,MATCH(Table1[[#This Row],[Desa/Kelurahan]],Data!$C:$C,0)),"")</f>
        <v/>
      </c>
      <c r="F1432" s="2"/>
      <c r="G1432" s="2"/>
      <c r="H1432" s="2"/>
      <c r="J1432" s="51"/>
      <c r="K1432" s="36" t="str">
        <f>IF(Table1[[#This Row],[Tanggal]]="","",YEAR(Table1[[#This Row],[Tanggal]]))</f>
        <v/>
      </c>
      <c r="L1432" s="36" t="str">
        <f>IF(Table1[[#This Row],[Tanggal]]="","",YEAR(Table1[[#This Row],[Tanggal]]))</f>
        <v/>
      </c>
      <c r="M1432" s="37" t="str">
        <f>_xlfn.IFNA(INDEX(Data!$D:$D,MATCH(Table1[[#This Row],[Entry Type]],Data!$E:$E,0)),"")</f>
        <v/>
      </c>
      <c r="N1432" s="50" t="str">
        <f>IF(Table1[[#This Row],[Tanggal]]="","","Jaringan")</f>
        <v/>
      </c>
      <c r="O1432" s="1"/>
    </row>
    <row r="1433" spans="2:15" x14ac:dyDescent="0.25">
      <c r="B1433" s="4" t="str">
        <f>_xlfn.IFNA(INDEX(Data!$B:$B,MATCH(Table1[[#This Row],[Desa/Kelurahan]],Data!$C:$C,0)),"")</f>
        <v/>
      </c>
      <c r="F1433" s="2"/>
      <c r="G1433" s="2"/>
      <c r="H1433" s="2"/>
      <c r="J1433" s="51"/>
      <c r="K1433" s="36" t="str">
        <f>IF(Table1[[#This Row],[Tanggal]]="","",YEAR(Table1[[#This Row],[Tanggal]]))</f>
        <v/>
      </c>
      <c r="L1433" s="36" t="str">
        <f>IF(Table1[[#This Row],[Tanggal]]="","",YEAR(Table1[[#This Row],[Tanggal]]))</f>
        <v/>
      </c>
      <c r="M1433" s="37" t="str">
        <f>_xlfn.IFNA(INDEX(Data!$D:$D,MATCH(Table1[[#This Row],[Entry Type]],Data!$E:$E,0)),"")</f>
        <v/>
      </c>
      <c r="N1433" s="50" t="str">
        <f>IF(Table1[[#This Row],[Tanggal]]="","","Jaringan")</f>
        <v/>
      </c>
      <c r="O1433" s="1"/>
    </row>
    <row r="1434" spans="2:15" x14ac:dyDescent="0.25">
      <c r="B1434" s="4" t="str">
        <f>_xlfn.IFNA(INDEX(Data!$B:$B,MATCH(Table1[[#This Row],[Desa/Kelurahan]],Data!$C:$C,0)),"")</f>
        <v/>
      </c>
      <c r="F1434" s="2"/>
      <c r="G1434" s="2"/>
      <c r="H1434" s="2"/>
      <c r="J1434" s="51"/>
      <c r="K1434" s="36" t="str">
        <f>IF(Table1[[#This Row],[Tanggal]]="","",YEAR(Table1[[#This Row],[Tanggal]]))</f>
        <v/>
      </c>
      <c r="L1434" s="36" t="str">
        <f>IF(Table1[[#This Row],[Tanggal]]="","",YEAR(Table1[[#This Row],[Tanggal]]))</f>
        <v/>
      </c>
      <c r="M1434" s="37" t="str">
        <f>_xlfn.IFNA(INDEX(Data!$D:$D,MATCH(Table1[[#This Row],[Entry Type]],Data!$E:$E,0)),"")</f>
        <v/>
      </c>
      <c r="N1434" s="50" t="str">
        <f>IF(Table1[[#This Row],[Tanggal]]="","","Jaringan")</f>
        <v/>
      </c>
      <c r="O1434" s="1"/>
    </row>
    <row r="1435" spans="2:15" x14ac:dyDescent="0.25">
      <c r="B1435" s="4" t="str">
        <f>_xlfn.IFNA(INDEX(Data!$B:$B,MATCH(Table1[[#This Row],[Desa/Kelurahan]],Data!$C:$C,0)),"")</f>
        <v/>
      </c>
      <c r="F1435" s="2"/>
      <c r="G1435" s="2"/>
      <c r="H1435" s="2"/>
      <c r="J1435" s="51"/>
      <c r="K1435" s="36" t="str">
        <f>IF(Table1[[#This Row],[Tanggal]]="","",YEAR(Table1[[#This Row],[Tanggal]]))</f>
        <v/>
      </c>
      <c r="L1435" s="36" t="str">
        <f>IF(Table1[[#This Row],[Tanggal]]="","",YEAR(Table1[[#This Row],[Tanggal]]))</f>
        <v/>
      </c>
      <c r="M1435" s="37" t="str">
        <f>_xlfn.IFNA(INDEX(Data!$D:$D,MATCH(Table1[[#This Row],[Entry Type]],Data!$E:$E,0)),"")</f>
        <v/>
      </c>
      <c r="N1435" s="50" t="str">
        <f>IF(Table1[[#This Row],[Tanggal]]="","","Jaringan")</f>
        <v/>
      </c>
      <c r="O1435" s="1"/>
    </row>
    <row r="1436" spans="2:15" x14ac:dyDescent="0.25">
      <c r="B1436" s="4" t="str">
        <f>_xlfn.IFNA(INDEX(Data!$B:$B,MATCH(Table1[[#This Row],[Desa/Kelurahan]],Data!$C:$C,0)),"")</f>
        <v/>
      </c>
      <c r="F1436" s="2"/>
      <c r="G1436" s="2"/>
      <c r="H1436" s="2"/>
      <c r="J1436" s="51"/>
      <c r="K1436" s="36" t="str">
        <f>IF(Table1[[#This Row],[Tanggal]]="","",YEAR(Table1[[#This Row],[Tanggal]]))</f>
        <v/>
      </c>
      <c r="L1436" s="36" t="str">
        <f>IF(Table1[[#This Row],[Tanggal]]="","",YEAR(Table1[[#This Row],[Tanggal]]))</f>
        <v/>
      </c>
      <c r="M1436" s="37" t="str">
        <f>_xlfn.IFNA(INDEX(Data!$D:$D,MATCH(Table1[[#This Row],[Entry Type]],Data!$E:$E,0)),"")</f>
        <v/>
      </c>
      <c r="N1436" s="50" t="str">
        <f>IF(Table1[[#This Row],[Tanggal]]="","","Jaringan")</f>
        <v/>
      </c>
      <c r="O1436" s="1"/>
    </row>
    <row r="1437" spans="2:15" x14ac:dyDescent="0.25">
      <c r="B1437" s="4" t="str">
        <f>_xlfn.IFNA(INDEX(Data!$B:$B,MATCH(Table1[[#This Row],[Desa/Kelurahan]],Data!$C:$C,0)),"")</f>
        <v/>
      </c>
      <c r="F1437" s="2"/>
      <c r="G1437" s="2"/>
      <c r="H1437" s="2"/>
      <c r="J1437" s="51"/>
      <c r="K1437" s="36" t="str">
        <f>IF(Table1[[#This Row],[Tanggal]]="","",YEAR(Table1[[#This Row],[Tanggal]]))</f>
        <v/>
      </c>
      <c r="L1437" s="36" t="str">
        <f>IF(Table1[[#This Row],[Tanggal]]="","",YEAR(Table1[[#This Row],[Tanggal]]))</f>
        <v/>
      </c>
      <c r="M1437" s="37" t="str">
        <f>_xlfn.IFNA(INDEX(Data!$D:$D,MATCH(Table1[[#This Row],[Entry Type]],Data!$E:$E,0)),"")</f>
        <v/>
      </c>
      <c r="N1437" s="50" t="str">
        <f>IF(Table1[[#This Row],[Tanggal]]="","","Jaringan")</f>
        <v/>
      </c>
      <c r="O1437" s="1"/>
    </row>
    <row r="1438" spans="2:15" x14ac:dyDescent="0.25">
      <c r="B1438" s="4" t="str">
        <f>_xlfn.IFNA(INDEX(Data!$B:$B,MATCH(Table1[[#This Row],[Desa/Kelurahan]],Data!$C:$C,0)),"")</f>
        <v/>
      </c>
      <c r="F1438" s="2"/>
      <c r="G1438" s="2"/>
      <c r="H1438" s="2"/>
      <c r="J1438" s="51"/>
      <c r="K1438" s="36" t="str">
        <f>IF(Table1[[#This Row],[Tanggal]]="","",YEAR(Table1[[#This Row],[Tanggal]]))</f>
        <v/>
      </c>
      <c r="L1438" s="36" t="str">
        <f>IF(Table1[[#This Row],[Tanggal]]="","",YEAR(Table1[[#This Row],[Tanggal]]))</f>
        <v/>
      </c>
      <c r="M1438" s="37" t="str">
        <f>_xlfn.IFNA(INDEX(Data!$D:$D,MATCH(Table1[[#This Row],[Entry Type]],Data!$E:$E,0)),"")</f>
        <v/>
      </c>
      <c r="N1438" s="50" t="str">
        <f>IF(Table1[[#This Row],[Tanggal]]="","","Jaringan")</f>
        <v/>
      </c>
      <c r="O1438" s="1"/>
    </row>
    <row r="1439" spans="2:15" x14ac:dyDescent="0.25">
      <c r="B1439" s="4" t="str">
        <f>_xlfn.IFNA(INDEX(Data!$B:$B,MATCH(Table1[[#This Row],[Desa/Kelurahan]],Data!$C:$C,0)),"")</f>
        <v/>
      </c>
      <c r="F1439" s="2"/>
      <c r="G1439" s="2"/>
      <c r="H1439" s="2"/>
      <c r="J1439" s="51"/>
      <c r="K1439" s="36" t="str">
        <f>IF(Table1[[#This Row],[Tanggal]]="","",YEAR(Table1[[#This Row],[Tanggal]]))</f>
        <v/>
      </c>
      <c r="L1439" s="36" t="str">
        <f>IF(Table1[[#This Row],[Tanggal]]="","",YEAR(Table1[[#This Row],[Tanggal]]))</f>
        <v/>
      </c>
      <c r="M1439" s="37" t="str">
        <f>_xlfn.IFNA(INDEX(Data!$D:$D,MATCH(Table1[[#This Row],[Entry Type]],Data!$E:$E,0)),"")</f>
        <v/>
      </c>
      <c r="N1439" s="50" t="str">
        <f>IF(Table1[[#This Row],[Tanggal]]="","","Jaringan")</f>
        <v/>
      </c>
      <c r="O1439" s="1"/>
    </row>
    <row r="1440" spans="2:15" x14ac:dyDescent="0.25">
      <c r="B1440" s="4" t="str">
        <f>_xlfn.IFNA(INDEX(Data!$B:$B,MATCH(Table1[[#This Row],[Desa/Kelurahan]],Data!$C:$C,0)),"")</f>
        <v/>
      </c>
      <c r="F1440" s="2"/>
      <c r="G1440" s="2"/>
      <c r="H1440" s="2"/>
      <c r="J1440" s="51"/>
      <c r="K1440" s="36" t="str">
        <f>IF(Table1[[#This Row],[Tanggal]]="","",YEAR(Table1[[#This Row],[Tanggal]]))</f>
        <v/>
      </c>
      <c r="L1440" s="36" t="str">
        <f>IF(Table1[[#This Row],[Tanggal]]="","",YEAR(Table1[[#This Row],[Tanggal]]))</f>
        <v/>
      </c>
      <c r="M1440" s="37" t="str">
        <f>_xlfn.IFNA(INDEX(Data!$D:$D,MATCH(Table1[[#This Row],[Entry Type]],Data!$E:$E,0)),"")</f>
        <v/>
      </c>
      <c r="N1440" s="50" t="str">
        <f>IF(Table1[[#This Row],[Tanggal]]="","","Jaringan")</f>
        <v/>
      </c>
      <c r="O1440" s="1"/>
    </row>
    <row r="1441" spans="2:15" x14ac:dyDescent="0.25">
      <c r="B1441" s="4" t="str">
        <f>_xlfn.IFNA(INDEX(Data!$B:$B,MATCH(Table1[[#This Row],[Desa/Kelurahan]],Data!$C:$C,0)),"")</f>
        <v/>
      </c>
      <c r="F1441" s="2"/>
      <c r="G1441" s="2"/>
      <c r="H1441" s="2"/>
      <c r="J1441" s="51"/>
      <c r="K1441" s="36" t="str">
        <f>IF(Table1[[#This Row],[Tanggal]]="","",YEAR(Table1[[#This Row],[Tanggal]]))</f>
        <v/>
      </c>
      <c r="L1441" s="36" t="str">
        <f>IF(Table1[[#This Row],[Tanggal]]="","",YEAR(Table1[[#This Row],[Tanggal]]))</f>
        <v/>
      </c>
      <c r="M1441" s="37" t="str">
        <f>_xlfn.IFNA(INDEX(Data!$D:$D,MATCH(Table1[[#This Row],[Entry Type]],Data!$E:$E,0)),"")</f>
        <v/>
      </c>
      <c r="N1441" s="50" t="str">
        <f>IF(Table1[[#This Row],[Tanggal]]="","","Jaringan")</f>
        <v/>
      </c>
      <c r="O1441" s="1"/>
    </row>
    <row r="1442" spans="2:15" x14ac:dyDescent="0.25">
      <c r="B1442" s="4" t="str">
        <f>_xlfn.IFNA(INDEX(Data!$B:$B,MATCH(Table1[[#This Row],[Desa/Kelurahan]],Data!$C:$C,0)),"")</f>
        <v/>
      </c>
      <c r="F1442" s="2"/>
      <c r="G1442" s="2"/>
      <c r="H1442" s="2"/>
      <c r="J1442" s="51"/>
      <c r="K1442" s="36" t="str">
        <f>IF(Table1[[#This Row],[Tanggal]]="","",YEAR(Table1[[#This Row],[Tanggal]]))</f>
        <v/>
      </c>
      <c r="L1442" s="36" t="str">
        <f>IF(Table1[[#This Row],[Tanggal]]="","",YEAR(Table1[[#This Row],[Tanggal]]))</f>
        <v/>
      </c>
      <c r="M1442" s="37" t="str">
        <f>_xlfn.IFNA(INDEX(Data!$D:$D,MATCH(Table1[[#This Row],[Entry Type]],Data!$E:$E,0)),"")</f>
        <v/>
      </c>
      <c r="N1442" s="50" t="str">
        <f>IF(Table1[[#This Row],[Tanggal]]="","","Jaringan")</f>
        <v/>
      </c>
      <c r="O1442" s="1"/>
    </row>
    <row r="1443" spans="2:15" x14ac:dyDescent="0.25">
      <c r="B1443" s="4" t="str">
        <f>_xlfn.IFNA(INDEX(Data!$B:$B,MATCH(Table1[[#This Row],[Desa/Kelurahan]],Data!$C:$C,0)),"")</f>
        <v/>
      </c>
      <c r="F1443" s="2"/>
      <c r="G1443" s="2"/>
      <c r="H1443" s="2"/>
      <c r="J1443" s="51"/>
      <c r="K1443" s="36" t="str">
        <f>IF(Table1[[#This Row],[Tanggal]]="","",YEAR(Table1[[#This Row],[Tanggal]]))</f>
        <v/>
      </c>
      <c r="L1443" s="36" t="str">
        <f>IF(Table1[[#This Row],[Tanggal]]="","",YEAR(Table1[[#This Row],[Tanggal]]))</f>
        <v/>
      </c>
      <c r="M1443" s="37" t="str">
        <f>_xlfn.IFNA(INDEX(Data!$D:$D,MATCH(Table1[[#This Row],[Entry Type]],Data!$E:$E,0)),"")</f>
        <v/>
      </c>
      <c r="N1443" s="50" t="str">
        <f>IF(Table1[[#This Row],[Tanggal]]="","","Jaringan")</f>
        <v/>
      </c>
      <c r="O1443" s="1"/>
    </row>
    <row r="1444" spans="2:15" x14ac:dyDescent="0.25">
      <c r="B1444" s="4" t="str">
        <f>_xlfn.IFNA(INDEX(Data!$B:$B,MATCH(Table1[[#This Row],[Desa/Kelurahan]],Data!$C:$C,0)),"")</f>
        <v/>
      </c>
      <c r="F1444" s="2"/>
      <c r="G1444" s="2"/>
      <c r="H1444" s="2"/>
      <c r="J1444" s="51"/>
      <c r="K1444" s="36" t="str">
        <f>IF(Table1[[#This Row],[Tanggal]]="","",YEAR(Table1[[#This Row],[Tanggal]]))</f>
        <v/>
      </c>
      <c r="L1444" s="36" t="str">
        <f>IF(Table1[[#This Row],[Tanggal]]="","",YEAR(Table1[[#This Row],[Tanggal]]))</f>
        <v/>
      </c>
      <c r="M1444" s="37" t="str">
        <f>_xlfn.IFNA(INDEX(Data!$D:$D,MATCH(Table1[[#This Row],[Entry Type]],Data!$E:$E,0)),"")</f>
        <v/>
      </c>
      <c r="N1444" s="50" t="str">
        <f>IF(Table1[[#This Row],[Tanggal]]="","","Jaringan")</f>
        <v/>
      </c>
      <c r="O1444" s="1"/>
    </row>
    <row r="1445" spans="2:15" x14ac:dyDescent="0.25">
      <c r="B1445" s="4" t="str">
        <f>_xlfn.IFNA(INDEX(Data!$B:$B,MATCH(Table1[[#This Row],[Desa/Kelurahan]],Data!$C:$C,0)),"")</f>
        <v/>
      </c>
      <c r="F1445" s="2"/>
      <c r="G1445" s="2"/>
      <c r="H1445" s="2"/>
      <c r="J1445" s="51"/>
      <c r="K1445" s="36" t="str">
        <f>IF(Table1[[#This Row],[Tanggal]]="","",YEAR(Table1[[#This Row],[Tanggal]]))</f>
        <v/>
      </c>
      <c r="L1445" s="36" t="str">
        <f>IF(Table1[[#This Row],[Tanggal]]="","",YEAR(Table1[[#This Row],[Tanggal]]))</f>
        <v/>
      </c>
      <c r="M1445" s="37" t="str">
        <f>_xlfn.IFNA(INDEX(Data!$D:$D,MATCH(Table1[[#This Row],[Entry Type]],Data!$E:$E,0)),"")</f>
        <v/>
      </c>
      <c r="N1445" s="50" t="str">
        <f>IF(Table1[[#This Row],[Tanggal]]="","","Jaringan")</f>
        <v/>
      </c>
      <c r="O1445" s="1"/>
    </row>
    <row r="1446" spans="2:15" x14ac:dyDescent="0.25">
      <c r="B1446" s="4" t="str">
        <f>_xlfn.IFNA(INDEX(Data!$B:$B,MATCH(Table1[[#This Row],[Desa/Kelurahan]],Data!$C:$C,0)),"")</f>
        <v/>
      </c>
      <c r="F1446" s="2"/>
      <c r="G1446" s="2"/>
      <c r="H1446" s="2"/>
      <c r="J1446" s="51"/>
      <c r="K1446" s="36" t="str">
        <f>IF(Table1[[#This Row],[Tanggal]]="","",YEAR(Table1[[#This Row],[Tanggal]]))</f>
        <v/>
      </c>
      <c r="L1446" s="36" t="str">
        <f>IF(Table1[[#This Row],[Tanggal]]="","",YEAR(Table1[[#This Row],[Tanggal]]))</f>
        <v/>
      </c>
      <c r="M1446" s="37" t="str">
        <f>_xlfn.IFNA(INDEX(Data!$D:$D,MATCH(Table1[[#This Row],[Entry Type]],Data!$E:$E,0)),"")</f>
        <v/>
      </c>
      <c r="N1446" s="50" t="str">
        <f>IF(Table1[[#This Row],[Tanggal]]="","","Jaringan")</f>
        <v/>
      </c>
      <c r="O1446" s="1"/>
    </row>
    <row r="1447" spans="2:15" x14ac:dyDescent="0.25">
      <c r="B1447" s="4" t="str">
        <f>_xlfn.IFNA(INDEX(Data!$B:$B,MATCH(Table1[[#This Row],[Desa/Kelurahan]],Data!$C:$C,0)),"")</f>
        <v/>
      </c>
      <c r="F1447" s="2"/>
      <c r="G1447" s="2"/>
      <c r="H1447" s="2"/>
      <c r="J1447" s="51"/>
      <c r="K1447" s="36" t="str">
        <f>IF(Table1[[#This Row],[Tanggal]]="","",YEAR(Table1[[#This Row],[Tanggal]]))</f>
        <v/>
      </c>
      <c r="L1447" s="36" t="str">
        <f>IF(Table1[[#This Row],[Tanggal]]="","",YEAR(Table1[[#This Row],[Tanggal]]))</f>
        <v/>
      </c>
      <c r="M1447" s="37" t="str">
        <f>_xlfn.IFNA(INDEX(Data!$D:$D,MATCH(Table1[[#This Row],[Entry Type]],Data!$E:$E,0)),"")</f>
        <v/>
      </c>
      <c r="N1447" s="50" t="str">
        <f>IF(Table1[[#This Row],[Tanggal]]="","","Jaringan")</f>
        <v/>
      </c>
      <c r="O1447" s="1"/>
    </row>
    <row r="1448" spans="2:15" x14ac:dyDescent="0.25">
      <c r="B1448" s="4" t="str">
        <f>_xlfn.IFNA(INDEX(Data!$B:$B,MATCH(Table1[[#This Row],[Desa/Kelurahan]],Data!$C:$C,0)),"")</f>
        <v/>
      </c>
      <c r="F1448" s="2"/>
      <c r="G1448" s="2"/>
      <c r="H1448" s="2"/>
      <c r="J1448" s="51"/>
      <c r="K1448" s="36" t="str">
        <f>IF(Table1[[#This Row],[Tanggal]]="","",YEAR(Table1[[#This Row],[Tanggal]]))</f>
        <v/>
      </c>
      <c r="L1448" s="36" t="str">
        <f>IF(Table1[[#This Row],[Tanggal]]="","",YEAR(Table1[[#This Row],[Tanggal]]))</f>
        <v/>
      </c>
      <c r="M1448" s="37" t="str">
        <f>_xlfn.IFNA(INDEX(Data!$D:$D,MATCH(Table1[[#This Row],[Entry Type]],Data!$E:$E,0)),"")</f>
        <v/>
      </c>
      <c r="N1448" s="50" t="str">
        <f>IF(Table1[[#This Row],[Tanggal]]="","","Jaringan")</f>
        <v/>
      </c>
      <c r="O1448" s="1"/>
    </row>
    <row r="1449" spans="2:15" x14ac:dyDescent="0.25">
      <c r="B1449" s="4" t="str">
        <f>_xlfn.IFNA(INDEX(Data!$B:$B,MATCH(Table1[[#This Row],[Desa/Kelurahan]],Data!$C:$C,0)),"")</f>
        <v/>
      </c>
      <c r="F1449" s="2"/>
      <c r="G1449" s="2"/>
      <c r="H1449" s="2"/>
      <c r="J1449" s="51"/>
      <c r="K1449" s="36" t="str">
        <f>IF(Table1[[#This Row],[Tanggal]]="","",YEAR(Table1[[#This Row],[Tanggal]]))</f>
        <v/>
      </c>
      <c r="L1449" s="36" t="str">
        <f>IF(Table1[[#This Row],[Tanggal]]="","",YEAR(Table1[[#This Row],[Tanggal]]))</f>
        <v/>
      </c>
      <c r="M1449" s="37" t="str">
        <f>_xlfn.IFNA(INDEX(Data!$D:$D,MATCH(Table1[[#This Row],[Entry Type]],Data!$E:$E,0)),"")</f>
        <v/>
      </c>
      <c r="N1449" s="50" t="str">
        <f>IF(Table1[[#This Row],[Tanggal]]="","","Jaringan")</f>
        <v/>
      </c>
      <c r="O1449" s="1"/>
    </row>
    <row r="1450" spans="2:15" x14ac:dyDescent="0.25">
      <c r="B1450" s="4" t="str">
        <f>_xlfn.IFNA(INDEX(Data!$B:$B,MATCH(Table1[[#This Row],[Desa/Kelurahan]],Data!$C:$C,0)),"")</f>
        <v/>
      </c>
      <c r="F1450" s="2"/>
      <c r="G1450" s="2"/>
      <c r="H1450" s="2"/>
      <c r="J1450" s="51"/>
      <c r="K1450" s="36" t="str">
        <f>IF(Table1[[#This Row],[Tanggal]]="","",YEAR(Table1[[#This Row],[Tanggal]]))</f>
        <v/>
      </c>
      <c r="L1450" s="36" t="str">
        <f>IF(Table1[[#This Row],[Tanggal]]="","",YEAR(Table1[[#This Row],[Tanggal]]))</f>
        <v/>
      </c>
      <c r="M1450" s="37" t="str">
        <f>_xlfn.IFNA(INDEX(Data!$D:$D,MATCH(Table1[[#This Row],[Entry Type]],Data!$E:$E,0)),"")</f>
        <v/>
      </c>
      <c r="N1450" s="50" t="str">
        <f>IF(Table1[[#This Row],[Tanggal]]="","","Jaringan")</f>
        <v/>
      </c>
      <c r="O1450" s="1"/>
    </row>
    <row r="1451" spans="2:15" x14ac:dyDescent="0.25">
      <c r="B1451" s="4" t="str">
        <f>_xlfn.IFNA(INDEX(Data!$B:$B,MATCH(Table1[[#This Row],[Desa/Kelurahan]],Data!$C:$C,0)),"")</f>
        <v/>
      </c>
      <c r="F1451" s="2"/>
      <c r="G1451" s="2"/>
      <c r="H1451" s="2"/>
      <c r="J1451" s="51"/>
      <c r="K1451" s="36" t="str">
        <f>IF(Table1[[#This Row],[Tanggal]]="","",YEAR(Table1[[#This Row],[Tanggal]]))</f>
        <v/>
      </c>
      <c r="L1451" s="36" t="str">
        <f>IF(Table1[[#This Row],[Tanggal]]="","",YEAR(Table1[[#This Row],[Tanggal]]))</f>
        <v/>
      </c>
      <c r="M1451" s="37" t="str">
        <f>_xlfn.IFNA(INDEX(Data!$D:$D,MATCH(Table1[[#This Row],[Entry Type]],Data!$E:$E,0)),"")</f>
        <v/>
      </c>
      <c r="N1451" s="50" t="str">
        <f>IF(Table1[[#This Row],[Tanggal]]="","","Jaringan")</f>
        <v/>
      </c>
      <c r="O1451" s="1"/>
    </row>
    <row r="1452" spans="2:15" x14ac:dyDescent="0.25">
      <c r="B1452" s="4" t="str">
        <f>_xlfn.IFNA(INDEX(Data!$B:$B,MATCH(Table1[[#This Row],[Desa/Kelurahan]],Data!$C:$C,0)),"")</f>
        <v/>
      </c>
      <c r="F1452" s="2"/>
      <c r="G1452" s="2"/>
      <c r="H1452" s="2"/>
      <c r="J1452" s="51"/>
      <c r="K1452" s="36" t="str">
        <f>IF(Table1[[#This Row],[Tanggal]]="","",YEAR(Table1[[#This Row],[Tanggal]]))</f>
        <v/>
      </c>
      <c r="L1452" s="36" t="str">
        <f>IF(Table1[[#This Row],[Tanggal]]="","",YEAR(Table1[[#This Row],[Tanggal]]))</f>
        <v/>
      </c>
      <c r="M1452" s="37" t="str">
        <f>_xlfn.IFNA(INDEX(Data!$D:$D,MATCH(Table1[[#This Row],[Entry Type]],Data!$E:$E,0)),"")</f>
        <v/>
      </c>
      <c r="N1452" s="50" t="str">
        <f>IF(Table1[[#This Row],[Tanggal]]="","","Jaringan")</f>
        <v/>
      </c>
      <c r="O1452" s="1"/>
    </row>
    <row r="1453" spans="2:15" x14ac:dyDescent="0.25">
      <c r="B1453" s="4" t="str">
        <f>_xlfn.IFNA(INDEX(Data!$B:$B,MATCH(Table1[[#This Row],[Desa/Kelurahan]],Data!$C:$C,0)),"")</f>
        <v/>
      </c>
      <c r="F1453" s="2"/>
      <c r="G1453" s="2"/>
      <c r="H1453" s="2"/>
      <c r="J1453" s="51"/>
      <c r="K1453" s="36" t="str">
        <f>IF(Table1[[#This Row],[Tanggal]]="","",YEAR(Table1[[#This Row],[Tanggal]]))</f>
        <v/>
      </c>
      <c r="L1453" s="36" t="str">
        <f>IF(Table1[[#This Row],[Tanggal]]="","",YEAR(Table1[[#This Row],[Tanggal]]))</f>
        <v/>
      </c>
      <c r="M1453" s="37" t="str">
        <f>_xlfn.IFNA(INDEX(Data!$D:$D,MATCH(Table1[[#This Row],[Entry Type]],Data!$E:$E,0)),"")</f>
        <v/>
      </c>
      <c r="N1453" s="50" t="str">
        <f>IF(Table1[[#This Row],[Tanggal]]="","","Jaringan")</f>
        <v/>
      </c>
      <c r="O1453" s="1"/>
    </row>
    <row r="1454" spans="2:15" x14ac:dyDescent="0.25">
      <c r="B1454" s="4" t="str">
        <f>_xlfn.IFNA(INDEX(Data!$B:$B,MATCH(Table1[[#This Row],[Desa/Kelurahan]],Data!$C:$C,0)),"")</f>
        <v/>
      </c>
      <c r="F1454" s="2"/>
      <c r="G1454" s="2"/>
      <c r="H1454" s="2"/>
      <c r="J1454" s="51"/>
      <c r="K1454" s="36" t="str">
        <f>IF(Table1[[#This Row],[Tanggal]]="","",YEAR(Table1[[#This Row],[Tanggal]]))</f>
        <v/>
      </c>
      <c r="L1454" s="36" t="str">
        <f>IF(Table1[[#This Row],[Tanggal]]="","",YEAR(Table1[[#This Row],[Tanggal]]))</f>
        <v/>
      </c>
      <c r="M1454" s="37" t="str">
        <f>_xlfn.IFNA(INDEX(Data!$D:$D,MATCH(Table1[[#This Row],[Entry Type]],Data!$E:$E,0)),"")</f>
        <v/>
      </c>
      <c r="N1454" s="50" t="str">
        <f>IF(Table1[[#This Row],[Tanggal]]="","","Jaringan")</f>
        <v/>
      </c>
      <c r="O1454" s="1"/>
    </row>
    <row r="1455" spans="2:15" x14ac:dyDescent="0.25">
      <c r="B1455" s="4" t="str">
        <f>_xlfn.IFNA(INDEX(Data!$B:$B,MATCH(Table1[[#This Row],[Desa/Kelurahan]],Data!$C:$C,0)),"")</f>
        <v/>
      </c>
      <c r="F1455" s="2"/>
      <c r="G1455" s="2"/>
      <c r="H1455" s="2"/>
      <c r="J1455" s="51"/>
      <c r="K1455" s="36" t="str">
        <f>IF(Table1[[#This Row],[Tanggal]]="","",YEAR(Table1[[#This Row],[Tanggal]]))</f>
        <v/>
      </c>
      <c r="L1455" s="36" t="str">
        <f>IF(Table1[[#This Row],[Tanggal]]="","",YEAR(Table1[[#This Row],[Tanggal]]))</f>
        <v/>
      </c>
      <c r="M1455" s="37" t="str">
        <f>_xlfn.IFNA(INDEX(Data!$D:$D,MATCH(Table1[[#This Row],[Entry Type]],Data!$E:$E,0)),"")</f>
        <v/>
      </c>
      <c r="N1455" s="50" t="str">
        <f>IF(Table1[[#This Row],[Tanggal]]="","","Jaringan")</f>
        <v/>
      </c>
      <c r="O1455" s="1"/>
    </row>
    <row r="1456" spans="2:15" x14ac:dyDescent="0.25">
      <c r="B1456" s="4" t="str">
        <f>_xlfn.IFNA(INDEX(Data!$B:$B,MATCH(Table1[[#This Row],[Desa/Kelurahan]],Data!$C:$C,0)),"")</f>
        <v/>
      </c>
      <c r="F1456" s="2"/>
      <c r="G1456" s="2"/>
      <c r="H1456" s="2"/>
      <c r="J1456" s="51"/>
      <c r="K1456" s="36" t="str">
        <f>IF(Table1[[#This Row],[Tanggal]]="","",YEAR(Table1[[#This Row],[Tanggal]]))</f>
        <v/>
      </c>
      <c r="L1456" s="36" t="str">
        <f>IF(Table1[[#This Row],[Tanggal]]="","",YEAR(Table1[[#This Row],[Tanggal]]))</f>
        <v/>
      </c>
      <c r="M1456" s="37" t="str">
        <f>_xlfn.IFNA(INDEX(Data!$D:$D,MATCH(Table1[[#This Row],[Entry Type]],Data!$E:$E,0)),"")</f>
        <v/>
      </c>
      <c r="N1456" s="50" t="str">
        <f>IF(Table1[[#This Row],[Tanggal]]="","","Jaringan")</f>
        <v/>
      </c>
      <c r="O1456" s="1"/>
    </row>
    <row r="1457" spans="2:15" x14ac:dyDescent="0.25">
      <c r="B1457" s="4" t="str">
        <f>_xlfn.IFNA(INDEX(Data!$B:$B,MATCH(Table1[[#This Row],[Desa/Kelurahan]],Data!$C:$C,0)),"")</f>
        <v/>
      </c>
      <c r="F1457" s="2"/>
      <c r="G1457" s="2"/>
      <c r="H1457" s="2"/>
      <c r="J1457" s="51"/>
      <c r="K1457" s="36" t="str">
        <f>IF(Table1[[#This Row],[Tanggal]]="","",YEAR(Table1[[#This Row],[Tanggal]]))</f>
        <v/>
      </c>
      <c r="L1457" s="36" t="str">
        <f>IF(Table1[[#This Row],[Tanggal]]="","",YEAR(Table1[[#This Row],[Tanggal]]))</f>
        <v/>
      </c>
      <c r="M1457" s="37" t="str">
        <f>_xlfn.IFNA(INDEX(Data!$D:$D,MATCH(Table1[[#This Row],[Entry Type]],Data!$E:$E,0)),"")</f>
        <v/>
      </c>
      <c r="N1457" s="50" t="str">
        <f>IF(Table1[[#This Row],[Tanggal]]="","","Jaringan")</f>
        <v/>
      </c>
      <c r="O1457" s="1"/>
    </row>
    <row r="1458" spans="2:15" x14ac:dyDescent="0.25">
      <c r="B1458" s="4" t="str">
        <f>_xlfn.IFNA(INDEX(Data!$B:$B,MATCH(Table1[[#This Row],[Desa/Kelurahan]],Data!$C:$C,0)),"")</f>
        <v/>
      </c>
      <c r="F1458" s="2"/>
      <c r="G1458" s="2"/>
      <c r="H1458" s="2"/>
      <c r="J1458" s="51"/>
      <c r="K1458" s="36" t="str">
        <f>IF(Table1[[#This Row],[Tanggal]]="","",YEAR(Table1[[#This Row],[Tanggal]]))</f>
        <v/>
      </c>
      <c r="L1458" s="36" t="str">
        <f>IF(Table1[[#This Row],[Tanggal]]="","",YEAR(Table1[[#This Row],[Tanggal]]))</f>
        <v/>
      </c>
      <c r="M1458" s="37" t="str">
        <f>_xlfn.IFNA(INDEX(Data!$D:$D,MATCH(Table1[[#This Row],[Entry Type]],Data!$E:$E,0)),"")</f>
        <v/>
      </c>
      <c r="N1458" s="50" t="str">
        <f>IF(Table1[[#This Row],[Tanggal]]="","","Jaringan")</f>
        <v/>
      </c>
      <c r="O1458" s="1"/>
    </row>
    <row r="1459" spans="2:15" x14ac:dyDescent="0.25">
      <c r="B1459" s="4" t="str">
        <f>_xlfn.IFNA(INDEX(Data!$B:$B,MATCH(Table1[[#This Row],[Desa/Kelurahan]],Data!$C:$C,0)),"")</f>
        <v/>
      </c>
      <c r="F1459" s="2"/>
      <c r="G1459" s="2"/>
      <c r="H1459" s="2"/>
      <c r="J1459" s="51"/>
      <c r="K1459" s="36" t="str">
        <f>IF(Table1[[#This Row],[Tanggal]]="","",YEAR(Table1[[#This Row],[Tanggal]]))</f>
        <v/>
      </c>
      <c r="L1459" s="36" t="str">
        <f>IF(Table1[[#This Row],[Tanggal]]="","",YEAR(Table1[[#This Row],[Tanggal]]))</f>
        <v/>
      </c>
      <c r="M1459" s="37" t="str">
        <f>_xlfn.IFNA(INDEX(Data!$D:$D,MATCH(Table1[[#This Row],[Entry Type]],Data!$E:$E,0)),"")</f>
        <v/>
      </c>
      <c r="N1459" s="50" t="str">
        <f>IF(Table1[[#This Row],[Tanggal]]="","","Jaringan")</f>
        <v/>
      </c>
      <c r="O1459" s="1"/>
    </row>
    <row r="1460" spans="2:15" x14ac:dyDescent="0.25">
      <c r="B1460" s="4" t="str">
        <f>_xlfn.IFNA(INDEX(Data!$B:$B,MATCH(Table1[[#This Row],[Desa/Kelurahan]],Data!$C:$C,0)),"")</f>
        <v/>
      </c>
      <c r="F1460" s="2"/>
      <c r="G1460" s="2"/>
      <c r="H1460" s="2"/>
      <c r="J1460" s="51"/>
      <c r="K1460" s="36" t="str">
        <f>IF(Table1[[#This Row],[Tanggal]]="","",YEAR(Table1[[#This Row],[Tanggal]]))</f>
        <v/>
      </c>
      <c r="L1460" s="36" t="str">
        <f>IF(Table1[[#This Row],[Tanggal]]="","",YEAR(Table1[[#This Row],[Tanggal]]))</f>
        <v/>
      </c>
      <c r="M1460" s="37" t="str">
        <f>_xlfn.IFNA(INDEX(Data!$D:$D,MATCH(Table1[[#This Row],[Entry Type]],Data!$E:$E,0)),"")</f>
        <v/>
      </c>
      <c r="N1460" s="50" t="str">
        <f>IF(Table1[[#This Row],[Tanggal]]="","","Jaringan")</f>
        <v/>
      </c>
      <c r="O1460" s="1"/>
    </row>
    <row r="1461" spans="2:15" x14ac:dyDescent="0.25">
      <c r="B1461" s="4" t="str">
        <f>_xlfn.IFNA(INDEX(Data!$B:$B,MATCH(Table1[[#This Row],[Desa/Kelurahan]],Data!$C:$C,0)),"")</f>
        <v/>
      </c>
      <c r="F1461" s="2"/>
      <c r="G1461" s="2"/>
      <c r="H1461" s="2"/>
      <c r="J1461" s="51"/>
      <c r="K1461" s="36" t="str">
        <f>IF(Table1[[#This Row],[Tanggal]]="","",YEAR(Table1[[#This Row],[Tanggal]]))</f>
        <v/>
      </c>
      <c r="L1461" s="36" t="str">
        <f>IF(Table1[[#This Row],[Tanggal]]="","",YEAR(Table1[[#This Row],[Tanggal]]))</f>
        <v/>
      </c>
      <c r="M1461" s="37" t="str">
        <f>_xlfn.IFNA(INDEX(Data!$D:$D,MATCH(Table1[[#This Row],[Entry Type]],Data!$E:$E,0)),"")</f>
        <v/>
      </c>
      <c r="N1461" s="50" t="str">
        <f>IF(Table1[[#This Row],[Tanggal]]="","","Jaringan")</f>
        <v/>
      </c>
      <c r="O1461" s="1"/>
    </row>
    <row r="1462" spans="2:15" x14ac:dyDescent="0.25">
      <c r="B1462" s="4" t="str">
        <f>_xlfn.IFNA(INDEX(Data!$B:$B,MATCH(Table1[[#This Row],[Desa/Kelurahan]],Data!$C:$C,0)),"")</f>
        <v/>
      </c>
      <c r="F1462" s="2"/>
      <c r="G1462" s="2"/>
      <c r="H1462" s="2"/>
      <c r="J1462" s="51"/>
      <c r="K1462" s="36" t="str">
        <f>IF(Table1[[#This Row],[Tanggal]]="","",YEAR(Table1[[#This Row],[Tanggal]]))</f>
        <v/>
      </c>
      <c r="L1462" s="36" t="str">
        <f>IF(Table1[[#This Row],[Tanggal]]="","",YEAR(Table1[[#This Row],[Tanggal]]))</f>
        <v/>
      </c>
      <c r="M1462" s="37" t="str">
        <f>_xlfn.IFNA(INDEX(Data!$D:$D,MATCH(Table1[[#This Row],[Entry Type]],Data!$E:$E,0)),"")</f>
        <v/>
      </c>
      <c r="N1462" s="50" t="str">
        <f>IF(Table1[[#This Row],[Tanggal]]="","","Jaringan")</f>
        <v/>
      </c>
      <c r="O1462" s="1"/>
    </row>
    <row r="1463" spans="2:15" x14ac:dyDescent="0.25">
      <c r="B1463" s="4" t="str">
        <f>_xlfn.IFNA(INDEX(Data!$B:$B,MATCH(Table1[[#This Row],[Desa/Kelurahan]],Data!$C:$C,0)),"")</f>
        <v/>
      </c>
      <c r="F1463" s="2"/>
      <c r="G1463" s="2"/>
      <c r="H1463" s="2"/>
      <c r="J1463" s="51"/>
      <c r="K1463" s="36" t="str">
        <f>IF(Table1[[#This Row],[Tanggal]]="","",YEAR(Table1[[#This Row],[Tanggal]]))</f>
        <v/>
      </c>
      <c r="L1463" s="36" t="str">
        <f>IF(Table1[[#This Row],[Tanggal]]="","",YEAR(Table1[[#This Row],[Tanggal]]))</f>
        <v/>
      </c>
      <c r="M1463" s="37" t="str">
        <f>_xlfn.IFNA(INDEX(Data!$D:$D,MATCH(Table1[[#This Row],[Entry Type]],Data!$E:$E,0)),"")</f>
        <v/>
      </c>
      <c r="N1463" s="50" t="str">
        <f>IF(Table1[[#This Row],[Tanggal]]="","","Jaringan")</f>
        <v/>
      </c>
      <c r="O1463" s="1"/>
    </row>
    <row r="1464" spans="2:15" x14ac:dyDescent="0.25">
      <c r="B1464" s="4" t="str">
        <f>_xlfn.IFNA(INDEX(Data!$B:$B,MATCH(Table1[[#This Row],[Desa/Kelurahan]],Data!$C:$C,0)),"")</f>
        <v/>
      </c>
      <c r="F1464" s="2"/>
      <c r="G1464" s="2"/>
      <c r="H1464" s="2"/>
      <c r="J1464" s="51"/>
      <c r="K1464" s="36" t="str">
        <f>IF(Table1[[#This Row],[Tanggal]]="","",YEAR(Table1[[#This Row],[Tanggal]]))</f>
        <v/>
      </c>
      <c r="L1464" s="36" t="str">
        <f>IF(Table1[[#This Row],[Tanggal]]="","",YEAR(Table1[[#This Row],[Tanggal]]))</f>
        <v/>
      </c>
      <c r="M1464" s="37" t="str">
        <f>_xlfn.IFNA(INDEX(Data!$D:$D,MATCH(Table1[[#This Row],[Entry Type]],Data!$E:$E,0)),"")</f>
        <v/>
      </c>
      <c r="N1464" s="50" t="str">
        <f>IF(Table1[[#This Row],[Tanggal]]="","","Jaringan")</f>
        <v/>
      </c>
      <c r="O1464" s="1"/>
    </row>
    <row r="1465" spans="2:15" x14ac:dyDescent="0.25">
      <c r="B1465" s="4" t="str">
        <f>_xlfn.IFNA(INDEX(Data!$B:$B,MATCH(Table1[[#This Row],[Desa/Kelurahan]],Data!$C:$C,0)),"")</f>
        <v/>
      </c>
      <c r="F1465" s="2"/>
      <c r="G1465" s="2"/>
      <c r="H1465" s="2"/>
      <c r="J1465" s="51"/>
      <c r="K1465" s="36" t="str">
        <f>IF(Table1[[#This Row],[Tanggal]]="","",YEAR(Table1[[#This Row],[Tanggal]]))</f>
        <v/>
      </c>
      <c r="L1465" s="36" t="str">
        <f>IF(Table1[[#This Row],[Tanggal]]="","",YEAR(Table1[[#This Row],[Tanggal]]))</f>
        <v/>
      </c>
      <c r="M1465" s="37" t="str">
        <f>_xlfn.IFNA(INDEX(Data!$D:$D,MATCH(Table1[[#This Row],[Entry Type]],Data!$E:$E,0)),"")</f>
        <v/>
      </c>
      <c r="N1465" s="50" t="str">
        <f>IF(Table1[[#This Row],[Tanggal]]="","","Jaringan")</f>
        <v/>
      </c>
      <c r="O1465" s="1"/>
    </row>
    <row r="1466" spans="2:15" x14ac:dyDescent="0.25">
      <c r="B1466" s="4" t="str">
        <f>_xlfn.IFNA(INDEX(Data!$B:$B,MATCH(Table1[[#This Row],[Desa/Kelurahan]],Data!$C:$C,0)),"")</f>
        <v/>
      </c>
      <c r="F1466" s="2"/>
      <c r="G1466" s="2"/>
      <c r="H1466" s="2"/>
      <c r="J1466" s="51"/>
      <c r="K1466" s="36" t="str">
        <f>IF(Table1[[#This Row],[Tanggal]]="","",YEAR(Table1[[#This Row],[Tanggal]]))</f>
        <v/>
      </c>
      <c r="L1466" s="36" t="str">
        <f>IF(Table1[[#This Row],[Tanggal]]="","",YEAR(Table1[[#This Row],[Tanggal]]))</f>
        <v/>
      </c>
      <c r="M1466" s="37" t="str">
        <f>_xlfn.IFNA(INDEX(Data!$D:$D,MATCH(Table1[[#This Row],[Entry Type]],Data!$E:$E,0)),"")</f>
        <v/>
      </c>
      <c r="N1466" s="50" t="str">
        <f>IF(Table1[[#This Row],[Tanggal]]="","","Jaringan")</f>
        <v/>
      </c>
      <c r="O1466" s="1"/>
    </row>
    <row r="1467" spans="2:15" x14ac:dyDescent="0.25">
      <c r="B1467" s="4" t="str">
        <f>_xlfn.IFNA(INDEX(Data!$B:$B,MATCH(Table1[[#This Row],[Desa/Kelurahan]],Data!$C:$C,0)),"")</f>
        <v/>
      </c>
      <c r="F1467" s="2"/>
      <c r="G1467" s="2"/>
      <c r="H1467" s="2"/>
      <c r="J1467" s="51"/>
      <c r="K1467" s="36" t="str">
        <f>IF(Table1[[#This Row],[Tanggal]]="","",YEAR(Table1[[#This Row],[Tanggal]]))</f>
        <v/>
      </c>
      <c r="L1467" s="36" t="str">
        <f>IF(Table1[[#This Row],[Tanggal]]="","",YEAR(Table1[[#This Row],[Tanggal]]))</f>
        <v/>
      </c>
      <c r="M1467" s="37" t="str">
        <f>_xlfn.IFNA(INDEX(Data!$D:$D,MATCH(Table1[[#This Row],[Entry Type]],Data!$E:$E,0)),"")</f>
        <v/>
      </c>
      <c r="N1467" s="50" t="str">
        <f>IF(Table1[[#This Row],[Tanggal]]="","","Jaringan")</f>
        <v/>
      </c>
      <c r="O1467" s="1"/>
    </row>
    <row r="1468" spans="2:15" x14ac:dyDescent="0.25">
      <c r="B1468" s="4" t="str">
        <f>_xlfn.IFNA(INDEX(Data!$B:$B,MATCH(Table1[[#This Row],[Desa/Kelurahan]],Data!$C:$C,0)),"")</f>
        <v/>
      </c>
      <c r="F1468" s="2"/>
      <c r="G1468" s="2"/>
      <c r="H1468" s="2"/>
      <c r="J1468" s="51"/>
      <c r="K1468" s="36" t="str">
        <f>IF(Table1[[#This Row],[Tanggal]]="","",YEAR(Table1[[#This Row],[Tanggal]]))</f>
        <v/>
      </c>
      <c r="L1468" s="36" t="str">
        <f>IF(Table1[[#This Row],[Tanggal]]="","",YEAR(Table1[[#This Row],[Tanggal]]))</f>
        <v/>
      </c>
      <c r="M1468" s="37" t="str">
        <f>_xlfn.IFNA(INDEX(Data!$D:$D,MATCH(Table1[[#This Row],[Entry Type]],Data!$E:$E,0)),"")</f>
        <v/>
      </c>
      <c r="N1468" s="50" t="str">
        <f>IF(Table1[[#This Row],[Tanggal]]="","","Jaringan")</f>
        <v/>
      </c>
      <c r="O1468" s="1"/>
    </row>
    <row r="1469" spans="2:15" x14ac:dyDescent="0.25">
      <c r="B1469" s="4" t="str">
        <f>_xlfn.IFNA(INDEX(Data!$B:$B,MATCH(Table1[[#This Row],[Desa/Kelurahan]],Data!$C:$C,0)),"")</f>
        <v/>
      </c>
      <c r="F1469" s="2"/>
      <c r="G1469" s="2"/>
      <c r="H1469" s="2"/>
      <c r="J1469" s="51"/>
      <c r="K1469" s="36" t="str">
        <f>IF(Table1[[#This Row],[Tanggal]]="","",YEAR(Table1[[#This Row],[Tanggal]]))</f>
        <v/>
      </c>
      <c r="L1469" s="36" t="str">
        <f>IF(Table1[[#This Row],[Tanggal]]="","",YEAR(Table1[[#This Row],[Tanggal]]))</f>
        <v/>
      </c>
      <c r="M1469" s="37" t="str">
        <f>_xlfn.IFNA(INDEX(Data!$D:$D,MATCH(Table1[[#This Row],[Entry Type]],Data!$E:$E,0)),"")</f>
        <v/>
      </c>
      <c r="N1469" s="50" t="str">
        <f>IF(Table1[[#This Row],[Tanggal]]="","","Jaringan")</f>
        <v/>
      </c>
      <c r="O1469" s="1"/>
    </row>
    <row r="1470" spans="2:15" x14ac:dyDescent="0.25">
      <c r="B1470" s="4" t="str">
        <f>_xlfn.IFNA(INDEX(Data!$B:$B,MATCH(Table1[[#This Row],[Desa/Kelurahan]],Data!$C:$C,0)),"")</f>
        <v/>
      </c>
      <c r="F1470" s="2"/>
      <c r="G1470" s="2"/>
      <c r="H1470" s="2"/>
      <c r="J1470" s="51"/>
      <c r="K1470" s="36" t="str">
        <f>IF(Table1[[#This Row],[Tanggal]]="","",YEAR(Table1[[#This Row],[Tanggal]]))</f>
        <v/>
      </c>
      <c r="L1470" s="36" t="str">
        <f>IF(Table1[[#This Row],[Tanggal]]="","",YEAR(Table1[[#This Row],[Tanggal]]))</f>
        <v/>
      </c>
      <c r="M1470" s="37" t="str">
        <f>_xlfn.IFNA(INDEX(Data!$D:$D,MATCH(Table1[[#This Row],[Entry Type]],Data!$E:$E,0)),"")</f>
        <v/>
      </c>
      <c r="N1470" s="50" t="str">
        <f>IF(Table1[[#This Row],[Tanggal]]="","","Jaringan")</f>
        <v/>
      </c>
      <c r="O1470" s="1"/>
    </row>
    <row r="1471" spans="2:15" x14ac:dyDescent="0.25">
      <c r="B1471" s="4" t="str">
        <f>_xlfn.IFNA(INDEX(Data!$B:$B,MATCH(Table1[[#This Row],[Desa/Kelurahan]],Data!$C:$C,0)),"")</f>
        <v/>
      </c>
      <c r="F1471" s="2"/>
      <c r="G1471" s="2"/>
      <c r="H1471" s="2"/>
      <c r="J1471" s="51"/>
      <c r="K1471" s="36" t="str">
        <f>IF(Table1[[#This Row],[Tanggal]]="","",YEAR(Table1[[#This Row],[Tanggal]]))</f>
        <v/>
      </c>
      <c r="L1471" s="36" t="str">
        <f>IF(Table1[[#This Row],[Tanggal]]="","",YEAR(Table1[[#This Row],[Tanggal]]))</f>
        <v/>
      </c>
      <c r="M1471" s="37" t="str">
        <f>_xlfn.IFNA(INDEX(Data!$D:$D,MATCH(Table1[[#This Row],[Entry Type]],Data!$E:$E,0)),"")</f>
        <v/>
      </c>
      <c r="N1471" s="50" t="str">
        <f>IF(Table1[[#This Row],[Tanggal]]="","","Jaringan")</f>
        <v/>
      </c>
      <c r="O1471" s="1"/>
    </row>
    <row r="1472" spans="2:15" x14ac:dyDescent="0.25">
      <c r="B1472" s="4" t="str">
        <f>_xlfn.IFNA(INDEX(Data!$B:$B,MATCH(Table1[[#This Row],[Desa/Kelurahan]],Data!$C:$C,0)),"")</f>
        <v/>
      </c>
      <c r="F1472" s="2"/>
      <c r="G1472" s="2"/>
      <c r="H1472" s="2"/>
      <c r="J1472" s="51"/>
      <c r="K1472" s="36" t="str">
        <f>IF(Table1[[#This Row],[Tanggal]]="","",YEAR(Table1[[#This Row],[Tanggal]]))</f>
        <v/>
      </c>
      <c r="L1472" s="36" t="str">
        <f>IF(Table1[[#This Row],[Tanggal]]="","",YEAR(Table1[[#This Row],[Tanggal]]))</f>
        <v/>
      </c>
      <c r="M1472" s="37" t="str">
        <f>_xlfn.IFNA(INDEX(Data!$D:$D,MATCH(Table1[[#This Row],[Entry Type]],Data!$E:$E,0)),"")</f>
        <v/>
      </c>
      <c r="N1472" s="50" t="str">
        <f>IF(Table1[[#This Row],[Tanggal]]="","","Jaringan")</f>
        <v/>
      </c>
      <c r="O1472" s="1"/>
    </row>
    <row r="1473" spans="2:15" x14ac:dyDescent="0.25">
      <c r="B1473" s="4" t="str">
        <f>_xlfn.IFNA(INDEX(Data!$B:$B,MATCH(Table1[[#This Row],[Desa/Kelurahan]],Data!$C:$C,0)),"")</f>
        <v/>
      </c>
      <c r="F1473" s="2"/>
      <c r="G1473" s="2"/>
      <c r="H1473" s="2"/>
      <c r="J1473" s="51"/>
      <c r="K1473" s="36" t="str">
        <f>IF(Table1[[#This Row],[Tanggal]]="","",YEAR(Table1[[#This Row],[Tanggal]]))</f>
        <v/>
      </c>
      <c r="L1473" s="36" t="str">
        <f>IF(Table1[[#This Row],[Tanggal]]="","",YEAR(Table1[[#This Row],[Tanggal]]))</f>
        <v/>
      </c>
      <c r="M1473" s="37" t="str">
        <f>_xlfn.IFNA(INDEX(Data!$D:$D,MATCH(Table1[[#This Row],[Entry Type]],Data!$E:$E,0)),"")</f>
        <v/>
      </c>
      <c r="N1473" s="50" t="str">
        <f>IF(Table1[[#This Row],[Tanggal]]="","","Jaringan")</f>
        <v/>
      </c>
      <c r="O1473" s="1"/>
    </row>
    <row r="1474" spans="2:15" x14ac:dyDescent="0.25">
      <c r="B1474" s="4" t="str">
        <f>_xlfn.IFNA(INDEX(Data!$B:$B,MATCH(Table1[[#This Row],[Desa/Kelurahan]],Data!$C:$C,0)),"")</f>
        <v/>
      </c>
      <c r="F1474" s="2"/>
      <c r="G1474" s="2"/>
      <c r="H1474" s="2"/>
      <c r="J1474" s="51"/>
      <c r="K1474" s="36" t="str">
        <f>IF(Table1[[#This Row],[Tanggal]]="","",YEAR(Table1[[#This Row],[Tanggal]]))</f>
        <v/>
      </c>
      <c r="L1474" s="36" t="str">
        <f>IF(Table1[[#This Row],[Tanggal]]="","",YEAR(Table1[[#This Row],[Tanggal]]))</f>
        <v/>
      </c>
      <c r="M1474" s="37" t="str">
        <f>_xlfn.IFNA(INDEX(Data!$D:$D,MATCH(Table1[[#This Row],[Entry Type]],Data!$E:$E,0)),"")</f>
        <v/>
      </c>
      <c r="N1474" s="50" t="str">
        <f>IF(Table1[[#This Row],[Tanggal]]="","","Jaringan")</f>
        <v/>
      </c>
      <c r="O1474" s="1"/>
    </row>
    <row r="1475" spans="2:15" x14ac:dyDescent="0.25">
      <c r="B1475" s="4" t="str">
        <f>_xlfn.IFNA(INDEX(Data!$B:$B,MATCH(Table1[[#This Row],[Desa/Kelurahan]],Data!$C:$C,0)),"")</f>
        <v/>
      </c>
      <c r="F1475" s="2"/>
      <c r="G1475" s="2"/>
      <c r="H1475" s="2"/>
      <c r="J1475" s="51"/>
      <c r="K1475" s="36" t="str">
        <f>IF(Table1[[#This Row],[Tanggal]]="","",YEAR(Table1[[#This Row],[Tanggal]]))</f>
        <v/>
      </c>
      <c r="L1475" s="36" t="str">
        <f>IF(Table1[[#This Row],[Tanggal]]="","",YEAR(Table1[[#This Row],[Tanggal]]))</f>
        <v/>
      </c>
      <c r="M1475" s="37" t="str">
        <f>_xlfn.IFNA(INDEX(Data!$D:$D,MATCH(Table1[[#This Row],[Entry Type]],Data!$E:$E,0)),"")</f>
        <v/>
      </c>
      <c r="N1475" s="50" t="str">
        <f>IF(Table1[[#This Row],[Tanggal]]="","","Jaringan")</f>
        <v/>
      </c>
      <c r="O1475" s="1"/>
    </row>
    <row r="1476" spans="2:15" x14ac:dyDescent="0.25">
      <c r="B1476" s="4" t="str">
        <f>_xlfn.IFNA(INDEX(Data!$B:$B,MATCH(Table1[[#This Row],[Desa/Kelurahan]],Data!$C:$C,0)),"")</f>
        <v/>
      </c>
      <c r="F1476" s="2"/>
      <c r="G1476" s="2"/>
      <c r="H1476" s="2"/>
      <c r="J1476" s="51"/>
      <c r="K1476" s="36" t="str">
        <f>IF(Table1[[#This Row],[Tanggal]]="","",YEAR(Table1[[#This Row],[Tanggal]]))</f>
        <v/>
      </c>
      <c r="L1476" s="36" t="str">
        <f>IF(Table1[[#This Row],[Tanggal]]="","",YEAR(Table1[[#This Row],[Tanggal]]))</f>
        <v/>
      </c>
      <c r="M1476" s="37" t="str">
        <f>_xlfn.IFNA(INDEX(Data!$D:$D,MATCH(Table1[[#This Row],[Entry Type]],Data!$E:$E,0)),"")</f>
        <v/>
      </c>
      <c r="N1476" s="50" t="str">
        <f>IF(Table1[[#This Row],[Tanggal]]="","","Jaringan")</f>
        <v/>
      </c>
      <c r="O1476" s="1"/>
    </row>
    <row r="1477" spans="2:15" x14ac:dyDescent="0.25">
      <c r="B1477" s="4" t="str">
        <f>_xlfn.IFNA(INDEX(Data!$B:$B,MATCH(Table1[[#This Row],[Desa/Kelurahan]],Data!$C:$C,0)),"")</f>
        <v/>
      </c>
      <c r="F1477" s="2"/>
      <c r="G1477" s="2"/>
      <c r="H1477" s="2"/>
      <c r="J1477" s="51"/>
      <c r="K1477" s="36" t="str">
        <f>IF(Table1[[#This Row],[Tanggal]]="","",YEAR(Table1[[#This Row],[Tanggal]]))</f>
        <v/>
      </c>
      <c r="L1477" s="36" t="str">
        <f>IF(Table1[[#This Row],[Tanggal]]="","",YEAR(Table1[[#This Row],[Tanggal]]))</f>
        <v/>
      </c>
      <c r="M1477" s="37" t="str">
        <f>_xlfn.IFNA(INDEX(Data!$D:$D,MATCH(Table1[[#This Row],[Entry Type]],Data!$E:$E,0)),"")</f>
        <v/>
      </c>
      <c r="N1477" s="50" t="str">
        <f>IF(Table1[[#This Row],[Tanggal]]="","","Jaringan")</f>
        <v/>
      </c>
      <c r="O1477" s="1"/>
    </row>
    <row r="1478" spans="2:15" x14ac:dyDescent="0.25">
      <c r="B1478" s="4" t="str">
        <f>_xlfn.IFNA(INDEX(Data!$B:$B,MATCH(Table1[[#This Row],[Desa/Kelurahan]],Data!$C:$C,0)),"")</f>
        <v/>
      </c>
      <c r="F1478" s="2"/>
      <c r="G1478" s="2"/>
      <c r="H1478" s="2"/>
      <c r="J1478" s="51"/>
      <c r="K1478" s="36" t="str">
        <f>IF(Table1[[#This Row],[Tanggal]]="","",YEAR(Table1[[#This Row],[Tanggal]]))</f>
        <v/>
      </c>
      <c r="L1478" s="36" t="str">
        <f>IF(Table1[[#This Row],[Tanggal]]="","",YEAR(Table1[[#This Row],[Tanggal]]))</f>
        <v/>
      </c>
      <c r="M1478" s="37" t="str">
        <f>_xlfn.IFNA(INDEX(Data!$D:$D,MATCH(Table1[[#This Row],[Entry Type]],Data!$E:$E,0)),"")</f>
        <v/>
      </c>
      <c r="N1478" s="50" t="str">
        <f>IF(Table1[[#This Row],[Tanggal]]="","","Jaringan")</f>
        <v/>
      </c>
      <c r="O1478" s="1"/>
    </row>
    <row r="1479" spans="2:15" x14ac:dyDescent="0.25">
      <c r="B1479" s="4" t="str">
        <f>_xlfn.IFNA(INDEX(Data!$B:$B,MATCH(Table1[[#This Row],[Desa/Kelurahan]],Data!$C:$C,0)),"")</f>
        <v/>
      </c>
      <c r="F1479" s="2"/>
      <c r="G1479" s="2"/>
      <c r="H1479" s="2"/>
      <c r="J1479" s="51"/>
      <c r="K1479" s="36" t="str">
        <f>IF(Table1[[#This Row],[Tanggal]]="","",YEAR(Table1[[#This Row],[Tanggal]]))</f>
        <v/>
      </c>
      <c r="L1479" s="36" t="str">
        <f>IF(Table1[[#This Row],[Tanggal]]="","",YEAR(Table1[[#This Row],[Tanggal]]))</f>
        <v/>
      </c>
      <c r="M1479" s="37" t="str">
        <f>_xlfn.IFNA(INDEX(Data!$D:$D,MATCH(Table1[[#This Row],[Entry Type]],Data!$E:$E,0)),"")</f>
        <v/>
      </c>
      <c r="N1479" s="50" t="str">
        <f>IF(Table1[[#This Row],[Tanggal]]="","","Jaringan")</f>
        <v/>
      </c>
      <c r="O1479" s="1"/>
    </row>
    <row r="1480" spans="2:15" x14ac:dyDescent="0.25">
      <c r="B1480" s="4" t="str">
        <f>_xlfn.IFNA(INDEX(Data!$B:$B,MATCH(Table1[[#This Row],[Desa/Kelurahan]],Data!$C:$C,0)),"")</f>
        <v/>
      </c>
      <c r="F1480" s="2"/>
      <c r="G1480" s="2"/>
      <c r="H1480" s="2"/>
      <c r="J1480" s="51"/>
      <c r="K1480" s="36" t="str">
        <f>IF(Table1[[#This Row],[Tanggal]]="","",YEAR(Table1[[#This Row],[Tanggal]]))</f>
        <v/>
      </c>
      <c r="L1480" s="36" t="str">
        <f>IF(Table1[[#This Row],[Tanggal]]="","",YEAR(Table1[[#This Row],[Tanggal]]))</f>
        <v/>
      </c>
      <c r="M1480" s="37" t="str">
        <f>_xlfn.IFNA(INDEX(Data!$D:$D,MATCH(Table1[[#This Row],[Entry Type]],Data!$E:$E,0)),"")</f>
        <v/>
      </c>
      <c r="N1480" s="50" t="str">
        <f>IF(Table1[[#This Row],[Tanggal]]="","","Jaringan")</f>
        <v/>
      </c>
      <c r="O1480" s="1"/>
    </row>
    <row r="1481" spans="2:15" x14ac:dyDescent="0.25">
      <c r="B1481" s="4" t="str">
        <f>_xlfn.IFNA(INDEX(Data!$B:$B,MATCH(Table1[[#This Row],[Desa/Kelurahan]],Data!$C:$C,0)),"")</f>
        <v/>
      </c>
      <c r="F1481" s="2"/>
      <c r="G1481" s="2"/>
      <c r="H1481" s="2"/>
      <c r="J1481" s="51"/>
      <c r="K1481" s="36" t="str">
        <f>IF(Table1[[#This Row],[Tanggal]]="","",YEAR(Table1[[#This Row],[Tanggal]]))</f>
        <v/>
      </c>
      <c r="L1481" s="36" t="str">
        <f>IF(Table1[[#This Row],[Tanggal]]="","",YEAR(Table1[[#This Row],[Tanggal]]))</f>
        <v/>
      </c>
      <c r="M1481" s="37" t="str">
        <f>_xlfn.IFNA(INDEX(Data!$D:$D,MATCH(Table1[[#This Row],[Entry Type]],Data!$E:$E,0)),"")</f>
        <v/>
      </c>
      <c r="N1481" s="50" t="str">
        <f>IF(Table1[[#This Row],[Tanggal]]="","","Jaringan")</f>
        <v/>
      </c>
      <c r="O1481" s="1"/>
    </row>
    <row r="1482" spans="2:15" x14ac:dyDescent="0.25">
      <c r="B1482" s="4" t="str">
        <f>_xlfn.IFNA(INDEX(Data!$B:$B,MATCH(Table1[[#This Row],[Desa/Kelurahan]],Data!$C:$C,0)),"")</f>
        <v/>
      </c>
      <c r="F1482" s="2"/>
      <c r="G1482" s="2"/>
      <c r="H1482" s="2"/>
      <c r="J1482" s="51"/>
      <c r="K1482" s="36" t="str">
        <f>IF(Table1[[#This Row],[Tanggal]]="","",YEAR(Table1[[#This Row],[Tanggal]]))</f>
        <v/>
      </c>
      <c r="L1482" s="36" t="str">
        <f>IF(Table1[[#This Row],[Tanggal]]="","",YEAR(Table1[[#This Row],[Tanggal]]))</f>
        <v/>
      </c>
      <c r="M1482" s="37" t="str">
        <f>_xlfn.IFNA(INDEX(Data!$D:$D,MATCH(Table1[[#This Row],[Entry Type]],Data!$E:$E,0)),"")</f>
        <v/>
      </c>
      <c r="N1482" s="50" t="str">
        <f>IF(Table1[[#This Row],[Tanggal]]="","","Jaringan")</f>
        <v/>
      </c>
      <c r="O1482" s="1"/>
    </row>
    <row r="1483" spans="2:15" x14ac:dyDescent="0.25">
      <c r="B1483" s="4" t="str">
        <f>_xlfn.IFNA(INDEX(Data!$B:$B,MATCH(Table1[[#This Row],[Desa/Kelurahan]],Data!$C:$C,0)),"")</f>
        <v/>
      </c>
      <c r="F1483" s="2"/>
      <c r="G1483" s="2"/>
      <c r="H1483" s="2"/>
      <c r="J1483" s="51"/>
      <c r="K1483" s="36" t="str">
        <f>IF(Table1[[#This Row],[Tanggal]]="","",YEAR(Table1[[#This Row],[Tanggal]]))</f>
        <v/>
      </c>
      <c r="L1483" s="36" t="str">
        <f>IF(Table1[[#This Row],[Tanggal]]="","",YEAR(Table1[[#This Row],[Tanggal]]))</f>
        <v/>
      </c>
      <c r="M1483" s="37" t="str">
        <f>_xlfn.IFNA(INDEX(Data!$D:$D,MATCH(Table1[[#This Row],[Entry Type]],Data!$E:$E,0)),"")</f>
        <v/>
      </c>
      <c r="N1483" s="50" t="str">
        <f>IF(Table1[[#This Row],[Tanggal]]="","","Jaringan")</f>
        <v/>
      </c>
      <c r="O1483" s="1"/>
    </row>
    <row r="1484" spans="2:15" x14ac:dyDescent="0.25">
      <c r="B1484" s="4" t="str">
        <f>_xlfn.IFNA(INDEX(Data!$B:$B,MATCH(Table1[[#This Row],[Desa/Kelurahan]],Data!$C:$C,0)),"")</f>
        <v/>
      </c>
      <c r="F1484" s="2"/>
      <c r="G1484" s="2"/>
      <c r="H1484" s="2"/>
      <c r="J1484" s="51"/>
      <c r="K1484" s="36" t="str">
        <f>IF(Table1[[#This Row],[Tanggal]]="","",YEAR(Table1[[#This Row],[Tanggal]]))</f>
        <v/>
      </c>
      <c r="L1484" s="36" t="str">
        <f>IF(Table1[[#This Row],[Tanggal]]="","",YEAR(Table1[[#This Row],[Tanggal]]))</f>
        <v/>
      </c>
      <c r="M1484" s="37" t="str">
        <f>_xlfn.IFNA(INDEX(Data!$D:$D,MATCH(Table1[[#This Row],[Entry Type]],Data!$E:$E,0)),"")</f>
        <v/>
      </c>
      <c r="N1484" s="50" t="str">
        <f>IF(Table1[[#This Row],[Tanggal]]="","","Jaringan")</f>
        <v/>
      </c>
      <c r="O1484" s="1"/>
    </row>
    <row r="1485" spans="2:15" x14ac:dyDescent="0.25">
      <c r="B1485" s="4" t="str">
        <f>_xlfn.IFNA(INDEX(Data!$B:$B,MATCH(Table1[[#This Row],[Desa/Kelurahan]],Data!$C:$C,0)),"")</f>
        <v/>
      </c>
      <c r="F1485" s="2"/>
      <c r="G1485" s="2"/>
      <c r="H1485" s="2"/>
      <c r="J1485" s="51"/>
      <c r="K1485" s="36" t="str">
        <f>IF(Table1[[#This Row],[Tanggal]]="","",YEAR(Table1[[#This Row],[Tanggal]]))</f>
        <v/>
      </c>
      <c r="L1485" s="36" t="str">
        <f>IF(Table1[[#This Row],[Tanggal]]="","",YEAR(Table1[[#This Row],[Tanggal]]))</f>
        <v/>
      </c>
      <c r="M1485" s="37" t="str">
        <f>_xlfn.IFNA(INDEX(Data!$D:$D,MATCH(Table1[[#This Row],[Entry Type]],Data!$E:$E,0)),"")</f>
        <v/>
      </c>
      <c r="N1485" s="50" t="str">
        <f>IF(Table1[[#This Row],[Tanggal]]="","","Jaringan")</f>
        <v/>
      </c>
      <c r="O1485" s="1"/>
    </row>
    <row r="1486" spans="2:15" x14ac:dyDescent="0.25">
      <c r="B1486" s="4" t="str">
        <f>_xlfn.IFNA(INDEX(Data!$B:$B,MATCH(Table1[[#This Row],[Desa/Kelurahan]],Data!$C:$C,0)),"")</f>
        <v/>
      </c>
      <c r="F1486" s="2"/>
      <c r="G1486" s="2"/>
      <c r="H1486" s="2"/>
      <c r="J1486" s="51"/>
      <c r="K1486" s="36" t="str">
        <f>IF(Table1[[#This Row],[Tanggal]]="","",YEAR(Table1[[#This Row],[Tanggal]]))</f>
        <v/>
      </c>
      <c r="L1486" s="36" t="str">
        <f>IF(Table1[[#This Row],[Tanggal]]="","",YEAR(Table1[[#This Row],[Tanggal]]))</f>
        <v/>
      </c>
      <c r="M1486" s="37" t="str">
        <f>_xlfn.IFNA(INDEX(Data!$D:$D,MATCH(Table1[[#This Row],[Entry Type]],Data!$E:$E,0)),"")</f>
        <v/>
      </c>
      <c r="N1486" s="50" t="str">
        <f>IF(Table1[[#This Row],[Tanggal]]="","","Jaringan")</f>
        <v/>
      </c>
      <c r="O1486" s="1"/>
    </row>
    <row r="1487" spans="2:15" x14ac:dyDescent="0.25">
      <c r="B1487" s="4" t="str">
        <f>_xlfn.IFNA(INDEX(Data!$B:$B,MATCH(Table1[[#This Row],[Desa/Kelurahan]],Data!$C:$C,0)),"")</f>
        <v/>
      </c>
      <c r="F1487" s="2"/>
      <c r="G1487" s="2"/>
      <c r="H1487" s="2"/>
      <c r="J1487" s="51"/>
      <c r="K1487" s="36" t="str">
        <f>IF(Table1[[#This Row],[Tanggal]]="","",YEAR(Table1[[#This Row],[Tanggal]]))</f>
        <v/>
      </c>
      <c r="L1487" s="36" t="str">
        <f>IF(Table1[[#This Row],[Tanggal]]="","",YEAR(Table1[[#This Row],[Tanggal]]))</f>
        <v/>
      </c>
      <c r="M1487" s="37" t="str">
        <f>_xlfn.IFNA(INDEX(Data!$D:$D,MATCH(Table1[[#This Row],[Entry Type]],Data!$E:$E,0)),"")</f>
        <v/>
      </c>
      <c r="N1487" s="50" t="str">
        <f>IF(Table1[[#This Row],[Tanggal]]="","","Jaringan")</f>
        <v/>
      </c>
      <c r="O1487" s="1"/>
    </row>
    <row r="1488" spans="2:15" x14ac:dyDescent="0.25">
      <c r="B1488" s="4" t="str">
        <f>_xlfn.IFNA(INDEX(Data!$B:$B,MATCH(Table1[[#This Row],[Desa/Kelurahan]],Data!$C:$C,0)),"")</f>
        <v/>
      </c>
      <c r="F1488" s="2"/>
      <c r="G1488" s="2"/>
      <c r="H1488" s="2"/>
      <c r="J1488" s="51"/>
      <c r="K1488" s="36" t="str">
        <f>IF(Table1[[#This Row],[Tanggal]]="","",YEAR(Table1[[#This Row],[Tanggal]]))</f>
        <v/>
      </c>
      <c r="L1488" s="36" t="str">
        <f>IF(Table1[[#This Row],[Tanggal]]="","",YEAR(Table1[[#This Row],[Tanggal]]))</f>
        <v/>
      </c>
      <c r="M1488" s="37" t="str">
        <f>_xlfn.IFNA(INDEX(Data!$D:$D,MATCH(Table1[[#This Row],[Entry Type]],Data!$E:$E,0)),"")</f>
        <v/>
      </c>
      <c r="N1488" s="50" t="str">
        <f>IF(Table1[[#This Row],[Tanggal]]="","","Jaringan")</f>
        <v/>
      </c>
      <c r="O1488" s="1"/>
    </row>
    <row r="1489" spans="2:15" x14ac:dyDescent="0.25">
      <c r="B1489" s="4" t="str">
        <f>_xlfn.IFNA(INDEX(Data!$B:$B,MATCH(Table1[[#This Row],[Desa/Kelurahan]],Data!$C:$C,0)),"")</f>
        <v/>
      </c>
      <c r="F1489" s="2"/>
      <c r="G1489" s="2"/>
      <c r="H1489" s="2"/>
      <c r="J1489" s="51"/>
      <c r="K1489" s="36" t="str">
        <f>IF(Table1[[#This Row],[Tanggal]]="","",YEAR(Table1[[#This Row],[Tanggal]]))</f>
        <v/>
      </c>
      <c r="L1489" s="36" t="str">
        <f>IF(Table1[[#This Row],[Tanggal]]="","",YEAR(Table1[[#This Row],[Tanggal]]))</f>
        <v/>
      </c>
      <c r="M1489" s="37" t="str">
        <f>_xlfn.IFNA(INDEX(Data!$D:$D,MATCH(Table1[[#This Row],[Entry Type]],Data!$E:$E,0)),"")</f>
        <v/>
      </c>
      <c r="N1489" s="50" t="str">
        <f>IF(Table1[[#This Row],[Tanggal]]="","","Jaringan")</f>
        <v/>
      </c>
      <c r="O1489" s="1"/>
    </row>
    <row r="1490" spans="2:15" x14ac:dyDescent="0.25">
      <c r="B1490" s="4" t="str">
        <f>_xlfn.IFNA(INDEX(Data!$B:$B,MATCH(Table1[[#This Row],[Desa/Kelurahan]],Data!$C:$C,0)),"")</f>
        <v/>
      </c>
      <c r="F1490" s="2"/>
      <c r="G1490" s="2"/>
      <c r="H1490" s="2"/>
      <c r="J1490" s="51"/>
      <c r="K1490" s="36" t="str">
        <f>IF(Table1[[#This Row],[Tanggal]]="","",YEAR(Table1[[#This Row],[Tanggal]]))</f>
        <v/>
      </c>
      <c r="L1490" s="36" t="str">
        <f>IF(Table1[[#This Row],[Tanggal]]="","",YEAR(Table1[[#This Row],[Tanggal]]))</f>
        <v/>
      </c>
      <c r="M1490" s="37" t="str">
        <f>_xlfn.IFNA(INDEX(Data!$D:$D,MATCH(Table1[[#This Row],[Entry Type]],Data!$E:$E,0)),"")</f>
        <v/>
      </c>
      <c r="N1490" s="50" t="str">
        <f>IF(Table1[[#This Row],[Tanggal]]="","","Jaringan")</f>
        <v/>
      </c>
      <c r="O1490" s="1"/>
    </row>
    <row r="1491" spans="2:15" x14ac:dyDescent="0.25">
      <c r="B1491" s="4" t="str">
        <f>_xlfn.IFNA(INDEX(Data!$B:$B,MATCH(Table1[[#This Row],[Desa/Kelurahan]],Data!$C:$C,0)),"")</f>
        <v/>
      </c>
      <c r="F1491" s="2"/>
      <c r="G1491" s="2"/>
      <c r="H1491" s="2"/>
      <c r="J1491" s="51"/>
      <c r="K1491" s="36" t="str">
        <f>IF(Table1[[#This Row],[Tanggal]]="","",YEAR(Table1[[#This Row],[Tanggal]]))</f>
        <v/>
      </c>
      <c r="L1491" s="36" t="str">
        <f>IF(Table1[[#This Row],[Tanggal]]="","",YEAR(Table1[[#This Row],[Tanggal]]))</f>
        <v/>
      </c>
      <c r="M1491" s="37" t="str">
        <f>_xlfn.IFNA(INDEX(Data!$D:$D,MATCH(Table1[[#This Row],[Entry Type]],Data!$E:$E,0)),"")</f>
        <v/>
      </c>
      <c r="N1491" s="50" t="str">
        <f>IF(Table1[[#This Row],[Tanggal]]="","","Jaringan")</f>
        <v/>
      </c>
      <c r="O1491" s="1"/>
    </row>
    <row r="1492" spans="2:15" x14ac:dyDescent="0.25">
      <c r="B1492" s="4" t="str">
        <f>_xlfn.IFNA(INDEX(Data!$B:$B,MATCH(Table1[[#This Row],[Desa/Kelurahan]],Data!$C:$C,0)),"")</f>
        <v/>
      </c>
      <c r="F1492" s="2"/>
      <c r="G1492" s="2"/>
      <c r="H1492" s="2"/>
      <c r="J1492" s="51"/>
      <c r="K1492" s="36" t="str">
        <f>IF(Table1[[#This Row],[Tanggal]]="","",YEAR(Table1[[#This Row],[Tanggal]]))</f>
        <v/>
      </c>
      <c r="L1492" s="36" t="str">
        <f>IF(Table1[[#This Row],[Tanggal]]="","",YEAR(Table1[[#This Row],[Tanggal]]))</f>
        <v/>
      </c>
      <c r="M1492" s="37" t="str">
        <f>_xlfn.IFNA(INDEX(Data!$D:$D,MATCH(Table1[[#This Row],[Entry Type]],Data!$E:$E,0)),"")</f>
        <v/>
      </c>
      <c r="N1492" s="50" t="str">
        <f>IF(Table1[[#This Row],[Tanggal]]="","","Jaringan")</f>
        <v/>
      </c>
      <c r="O1492" s="1"/>
    </row>
    <row r="1493" spans="2:15" x14ac:dyDescent="0.25">
      <c r="B1493" s="4" t="str">
        <f>_xlfn.IFNA(INDEX(Data!$B:$B,MATCH(Table1[[#This Row],[Desa/Kelurahan]],Data!$C:$C,0)),"")</f>
        <v/>
      </c>
      <c r="F1493" s="2"/>
      <c r="G1493" s="2"/>
      <c r="H1493" s="2"/>
      <c r="J1493" s="51"/>
      <c r="K1493" s="36" t="str">
        <f>IF(Table1[[#This Row],[Tanggal]]="","",YEAR(Table1[[#This Row],[Tanggal]]))</f>
        <v/>
      </c>
      <c r="L1493" s="36" t="str">
        <f>IF(Table1[[#This Row],[Tanggal]]="","",YEAR(Table1[[#This Row],[Tanggal]]))</f>
        <v/>
      </c>
      <c r="M1493" s="37" t="str">
        <f>_xlfn.IFNA(INDEX(Data!$D:$D,MATCH(Table1[[#This Row],[Entry Type]],Data!$E:$E,0)),"")</f>
        <v/>
      </c>
      <c r="N1493" s="50" t="str">
        <f>IF(Table1[[#This Row],[Tanggal]]="","","Jaringan")</f>
        <v/>
      </c>
      <c r="O1493" s="1"/>
    </row>
    <row r="1494" spans="2:15" x14ac:dyDescent="0.25">
      <c r="B1494" s="4" t="str">
        <f>_xlfn.IFNA(INDEX(Data!$B:$B,MATCH(Table1[[#This Row],[Desa/Kelurahan]],Data!$C:$C,0)),"")</f>
        <v/>
      </c>
      <c r="F1494" s="2"/>
      <c r="G1494" s="2"/>
      <c r="H1494" s="2"/>
      <c r="J1494" s="51"/>
      <c r="K1494" s="36" t="str">
        <f>IF(Table1[[#This Row],[Tanggal]]="","",YEAR(Table1[[#This Row],[Tanggal]]))</f>
        <v/>
      </c>
      <c r="L1494" s="36" t="str">
        <f>IF(Table1[[#This Row],[Tanggal]]="","",YEAR(Table1[[#This Row],[Tanggal]]))</f>
        <v/>
      </c>
      <c r="M1494" s="37" t="str">
        <f>_xlfn.IFNA(INDEX(Data!$D:$D,MATCH(Table1[[#This Row],[Entry Type]],Data!$E:$E,0)),"")</f>
        <v/>
      </c>
      <c r="N1494" s="50" t="str">
        <f>IF(Table1[[#This Row],[Tanggal]]="","","Jaringan")</f>
        <v/>
      </c>
      <c r="O1494" s="1"/>
    </row>
    <row r="1495" spans="2:15" x14ac:dyDescent="0.25">
      <c r="B1495" s="4" t="str">
        <f>_xlfn.IFNA(INDEX(Data!$B:$B,MATCH(Table1[[#This Row],[Desa/Kelurahan]],Data!$C:$C,0)),"")</f>
        <v/>
      </c>
      <c r="F1495" s="2"/>
      <c r="G1495" s="2"/>
      <c r="H1495" s="2"/>
      <c r="J1495" s="51"/>
      <c r="K1495" s="36" t="str">
        <f>IF(Table1[[#This Row],[Tanggal]]="","",YEAR(Table1[[#This Row],[Tanggal]]))</f>
        <v/>
      </c>
      <c r="L1495" s="36" t="str">
        <f>IF(Table1[[#This Row],[Tanggal]]="","",YEAR(Table1[[#This Row],[Tanggal]]))</f>
        <v/>
      </c>
      <c r="M1495" s="37" t="str">
        <f>_xlfn.IFNA(INDEX(Data!$D:$D,MATCH(Table1[[#This Row],[Entry Type]],Data!$E:$E,0)),"")</f>
        <v/>
      </c>
      <c r="N1495" s="50" t="str">
        <f>IF(Table1[[#This Row],[Tanggal]]="","","Jaringan")</f>
        <v/>
      </c>
      <c r="O1495" s="1"/>
    </row>
    <row r="1496" spans="2:15" x14ac:dyDescent="0.25">
      <c r="B1496" s="4" t="str">
        <f>_xlfn.IFNA(INDEX(Data!$B:$B,MATCH(Table1[[#This Row],[Desa/Kelurahan]],Data!$C:$C,0)),"")</f>
        <v/>
      </c>
      <c r="F1496" s="2"/>
      <c r="G1496" s="2"/>
      <c r="H1496" s="2"/>
      <c r="J1496" s="51"/>
      <c r="K1496" s="36" t="str">
        <f>IF(Table1[[#This Row],[Tanggal]]="","",YEAR(Table1[[#This Row],[Tanggal]]))</f>
        <v/>
      </c>
      <c r="L1496" s="36" t="str">
        <f>IF(Table1[[#This Row],[Tanggal]]="","",YEAR(Table1[[#This Row],[Tanggal]]))</f>
        <v/>
      </c>
      <c r="M1496" s="37" t="str">
        <f>_xlfn.IFNA(INDEX(Data!$D:$D,MATCH(Table1[[#This Row],[Entry Type]],Data!$E:$E,0)),"")</f>
        <v/>
      </c>
      <c r="N1496" s="50" t="str">
        <f>IF(Table1[[#This Row],[Tanggal]]="","","Jaringan")</f>
        <v/>
      </c>
      <c r="O1496" s="1"/>
    </row>
    <row r="1497" spans="2:15" x14ac:dyDescent="0.25">
      <c r="B1497" s="4" t="str">
        <f>_xlfn.IFNA(INDEX(Data!$B:$B,MATCH(Table1[[#This Row],[Desa/Kelurahan]],Data!$C:$C,0)),"")</f>
        <v/>
      </c>
      <c r="F1497" s="2"/>
      <c r="G1497" s="2"/>
      <c r="H1497" s="2"/>
      <c r="J1497" s="51"/>
      <c r="K1497" s="36" t="str">
        <f>IF(Table1[[#This Row],[Tanggal]]="","",YEAR(Table1[[#This Row],[Tanggal]]))</f>
        <v/>
      </c>
      <c r="L1497" s="36" t="str">
        <f>IF(Table1[[#This Row],[Tanggal]]="","",YEAR(Table1[[#This Row],[Tanggal]]))</f>
        <v/>
      </c>
      <c r="M1497" s="37" t="str">
        <f>_xlfn.IFNA(INDEX(Data!$D:$D,MATCH(Table1[[#This Row],[Entry Type]],Data!$E:$E,0)),"")</f>
        <v/>
      </c>
      <c r="N1497" s="50" t="str">
        <f>IF(Table1[[#This Row],[Tanggal]]="","","Jaringan")</f>
        <v/>
      </c>
      <c r="O1497" s="1"/>
    </row>
    <row r="1498" spans="2:15" x14ac:dyDescent="0.25">
      <c r="B1498" s="4" t="str">
        <f>_xlfn.IFNA(INDEX(Data!$B:$B,MATCH(Table1[[#This Row],[Desa/Kelurahan]],Data!$C:$C,0)),"")</f>
        <v/>
      </c>
      <c r="F1498" s="2"/>
      <c r="G1498" s="2"/>
      <c r="H1498" s="2"/>
      <c r="J1498" s="51"/>
      <c r="K1498" s="36" t="str">
        <f>IF(Table1[[#This Row],[Tanggal]]="","",YEAR(Table1[[#This Row],[Tanggal]]))</f>
        <v/>
      </c>
      <c r="L1498" s="36" t="str">
        <f>IF(Table1[[#This Row],[Tanggal]]="","",YEAR(Table1[[#This Row],[Tanggal]]))</f>
        <v/>
      </c>
      <c r="M1498" s="37" t="str">
        <f>_xlfn.IFNA(INDEX(Data!$D:$D,MATCH(Table1[[#This Row],[Entry Type]],Data!$E:$E,0)),"")</f>
        <v/>
      </c>
      <c r="N1498" s="50" t="str">
        <f>IF(Table1[[#This Row],[Tanggal]]="","","Jaringan")</f>
        <v/>
      </c>
      <c r="O1498" s="1"/>
    </row>
    <row r="1499" spans="2:15" x14ac:dyDescent="0.25">
      <c r="B1499" s="4" t="str">
        <f>_xlfn.IFNA(INDEX(Data!$B:$B,MATCH(Table1[[#This Row],[Desa/Kelurahan]],Data!$C:$C,0)),"")</f>
        <v/>
      </c>
      <c r="F1499" s="2"/>
      <c r="G1499" s="2"/>
      <c r="H1499" s="2"/>
      <c r="J1499" s="51"/>
      <c r="K1499" s="36" t="str">
        <f>IF(Table1[[#This Row],[Tanggal]]="","",YEAR(Table1[[#This Row],[Tanggal]]))</f>
        <v/>
      </c>
      <c r="L1499" s="36" t="str">
        <f>IF(Table1[[#This Row],[Tanggal]]="","",YEAR(Table1[[#This Row],[Tanggal]]))</f>
        <v/>
      </c>
      <c r="M1499" s="37" t="str">
        <f>_xlfn.IFNA(INDEX(Data!$D:$D,MATCH(Table1[[#This Row],[Entry Type]],Data!$E:$E,0)),"")</f>
        <v/>
      </c>
      <c r="N1499" s="50" t="str">
        <f>IF(Table1[[#This Row],[Tanggal]]="","","Jaringan")</f>
        <v/>
      </c>
      <c r="O1499" s="1"/>
    </row>
    <row r="1500" spans="2:15" x14ac:dyDescent="0.25">
      <c r="B1500" s="4" t="str">
        <f>_xlfn.IFNA(INDEX(Data!$B:$B,MATCH(Table1[[#This Row],[Desa/Kelurahan]],Data!$C:$C,0)),"")</f>
        <v/>
      </c>
      <c r="F1500" s="2"/>
      <c r="G1500" s="2"/>
      <c r="H1500" s="2"/>
      <c r="J1500" s="51"/>
      <c r="K1500" s="36" t="str">
        <f>IF(Table1[[#This Row],[Tanggal]]="","",YEAR(Table1[[#This Row],[Tanggal]]))</f>
        <v/>
      </c>
      <c r="L1500" s="36" t="str">
        <f>IF(Table1[[#This Row],[Tanggal]]="","",YEAR(Table1[[#This Row],[Tanggal]]))</f>
        <v/>
      </c>
      <c r="M1500" s="37" t="str">
        <f>_xlfn.IFNA(INDEX(Data!$D:$D,MATCH(Table1[[#This Row],[Entry Type]],Data!$E:$E,0)),"")</f>
        <v/>
      </c>
      <c r="N1500" s="50" t="str">
        <f>IF(Table1[[#This Row],[Tanggal]]="","","Jaringan")</f>
        <v/>
      </c>
      <c r="O1500" s="1"/>
    </row>
    <row r="1501" spans="2:15" x14ac:dyDescent="0.25">
      <c r="B1501" s="4" t="str">
        <f>_xlfn.IFNA(INDEX(Data!$B:$B,MATCH(Table1[[#This Row],[Desa/Kelurahan]],Data!$C:$C,0)),"")</f>
        <v/>
      </c>
      <c r="F1501" s="2"/>
      <c r="G1501" s="2"/>
      <c r="H1501" s="2"/>
      <c r="J1501" s="51"/>
      <c r="K1501" s="36" t="str">
        <f>IF(Table1[[#This Row],[Tanggal]]="","",YEAR(Table1[[#This Row],[Tanggal]]))</f>
        <v/>
      </c>
      <c r="L1501" s="36" t="str">
        <f>IF(Table1[[#This Row],[Tanggal]]="","",YEAR(Table1[[#This Row],[Tanggal]]))</f>
        <v/>
      </c>
      <c r="M1501" s="37" t="str">
        <f>_xlfn.IFNA(INDEX(Data!$D:$D,MATCH(Table1[[#This Row],[Entry Type]],Data!$E:$E,0)),"")</f>
        <v/>
      </c>
      <c r="N1501" s="50" t="str">
        <f>IF(Table1[[#This Row],[Tanggal]]="","","Jaringan")</f>
        <v/>
      </c>
      <c r="O1501" s="1"/>
    </row>
    <row r="1502" spans="2:15" x14ac:dyDescent="0.25">
      <c r="B1502" s="4" t="str">
        <f>_xlfn.IFNA(INDEX(Data!$B:$B,MATCH(Table1[[#This Row],[Desa/Kelurahan]],Data!$C:$C,0)),"")</f>
        <v/>
      </c>
      <c r="F1502" s="2"/>
      <c r="G1502" s="2"/>
      <c r="H1502" s="2"/>
      <c r="J1502" s="51"/>
      <c r="K1502" s="36" t="str">
        <f>IF(Table1[[#This Row],[Tanggal]]="","",YEAR(Table1[[#This Row],[Tanggal]]))</f>
        <v/>
      </c>
      <c r="L1502" s="36" t="str">
        <f>IF(Table1[[#This Row],[Tanggal]]="","",YEAR(Table1[[#This Row],[Tanggal]]))</f>
        <v/>
      </c>
      <c r="M1502" s="37" t="str">
        <f>_xlfn.IFNA(INDEX(Data!$D:$D,MATCH(Table1[[#This Row],[Entry Type]],Data!$E:$E,0)),"")</f>
        <v/>
      </c>
      <c r="N1502" s="50" t="str">
        <f>IF(Table1[[#This Row],[Tanggal]]="","","Jaringan")</f>
        <v/>
      </c>
      <c r="O1502" s="1"/>
    </row>
    <row r="1503" spans="2:15" x14ac:dyDescent="0.25">
      <c r="B1503" s="4" t="str">
        <f>_xlfn.IFNA(INDEX(Data!$B:$B,MATCH(Table1[[#This Row],[Desa/Kelurahan]],Data!$C:$C,0)),"")</f>
        <v/>
      </c>
      <c r="F1503" s="2"/>
      <c r="G1503" s="2"/>
      <c r="H1503" s="2"/>
      <c r="J1503" s="51"/>
      <c r="K1503" s="36" t="str">
        <f>IF(Table1[[#This Row],[Tanggal]]="","",YEAR(Table1[[#This Row],[Tanggal]]))</f>
        <v/>
      </c>
      <c r="L1503" s="36" t="str">
        <f>IF(Table1[[#This Row],[Tanggal]]="","",YEAR(Table1[[#This Row],[Tanggal]]))</f>
        <v/>
      </c>
      <c r="M1503" s="37" t="str">
        <f>_xlfn.IFNA(INDEX(Data!$D:$D,MATCH(Table1[[#This Row],[Entry Type]],Data!$E:$E,0)),"")</f>
        <v/>
      </c>
      <c r="N1503" s="50" t="str">
        <f>IF(Table1[[#This Row],[Tanggal]]="","","Jaringan")</f>
        <v/>
      </c>
      <c r="O1503" s="1"/>
    </row>
    <row r="1504" spans="2:15" x14ac:dyDescent="0.25">
      <c r="B1504" s="4" t="str">
        <f>_xlfn.IFNA(INDEX(Data!$B:$B,MATCH(Table1[[#This Row],[Desa/Kelurahan]],Data!$C:$C,0)),"")</f>
        <v/>
      </c>
      <c r="F1504" s="2"/>
      <c r="G1504" s="2"/>
      <c r="H1504" s="2"/>
      <c r="J1504" s="51"/>
      <c r="K1504" s="36" t="str">
        <f>IF(Table1[[#This Row],[Tanggal]]="","",YEAR(Table1[[#This Row],[Tanggal]]))</f>
        <v/>
      </c>
      <c r="L1504" s="36" t="str">
        <f>IF(Table1[[#This Row],[Tanggal]]="","",YEAR(Table1[[#This Row],[Tanggal]]))</f>
        <v/>
      </c>
      <c r="M1504" s="37" t="str">
        <f>_xlfn.IFNA(INDEX(Data!$D:$D,MATCH(Table1[[#This Row],[Entry Type]],Data!$E:$E,0)),"")</f>
        <v/>
      </c>
      <c r="N1504" s="50" t="str">
        <f>IF(Table1[[#This Row],[Tanggal]]="","","Jaringan")</f>
        <v/>
      </c>
      <c r="O1504" s="1"/>
    </row>
    <row r="1505" spans="2:15" x14ac:dyDescent="0.25">
      <c r="B1505" s="4" t="str">
        <f>_xlfn.IFNA(INDEX(Data!$B:$B,MATCH(Table1[[#This Row],[Desa/Kelurahan]],Data!$C:$C,0)),"")</f>
        <v/>
      </c>
      <c r="F1505" s="2"/>
      <c r="G1505" s="2"/>
      <c r="H1505" s="2"/>
      <c r="J1505" s="51"/>
      <c r="K1505" s="36" t="str">
        <f>IF(Table1[[#This Row],[Tanggal]]="","",YEAR(Table1[[#This Row],[Tanggal]]))</f>
        <v/>
      </c>
      <c r="L1505" s="36" t="str">
        <f>IF(Table1[[#This Row],[Tanggal]]="","",YEAR(Table1[[#This Row],[Tanggal]]))</f>
        <v/>
      </c>
      <c r="M1505" s="37" t="str">
        <f>_xlfn.IFNA(INDEX(Data!$D:$D,MATCH(Table1[[#This Row],[Entry Type]],Data!$E:$E,0)),"")</f>
        <v/>
      </c>
      <c r="N1505" s="50" t="str">
        <f>IF(Table1[[#This Row],[Tanggal]]="","","Jaringan")</f>
        <v/>
      </c>
      <c r="O1505" s="1"/>
    </row>
    <row r="1506" spans="2:15" x14ac:dyDescent="0.25">
      <c r="B1506" s="4" t="str">
        <f>_xlfn.IFNA(INDEX(Data!$B:$B,MATCH(Table1[[#This Row],[Desa/Kelurahan]],Data!$C:$C,0)),"")</f>
        <v/>
      </c>
      <c r="F1506" s="2"/>
      <c r="G1506" s="2"/>
      <c r="H1506" s="2"/>
      <c r="J1506" s="51"/>
      <c r="K1506" s="36" t="str">
        <f>IF(Table1[[#This Row],[Tanggal]]="","",YEAR(Table1[[#This Row],[Tanggal]]))</f>
        <v/>
      </c>
      <c r="L1506" s="36" t="str">
        <f>IF(Table1[[#This Row],[Tanggal]]="","",YEAR(Table1[[#This Row],[Tanggal]]))</f>
        <v/>
      </c>
      <c r="M1506" s="37" t="str">
        <f>_xlfn.IFNA(INDEX(Data!$D:$D,MATCH(Table1[[#This Row],[Entry Type]],Data!$E:$E,0)),"")</f>
        <v/>
      </c>
      <c r="N1506" s="50" t="str">
        <f>IF(Table1[[#This Row],[Tanggal]]="","","Jaringan")</f>
        <v/>
      </c>
      <c r="O1506" s="1"/>
    </row>
    <row r="1507" spans="2:15" x14ac:dyDescent="0.25">
      <c r="B1507" s="4" t="str">
        <f>_xlfn.IFNA(INDEX(Data!$B:$B,MATCH(Table1[[#This Row],[Desa/Kelurahan]],Data!$C:$C,0)),"")</f>
        <v/>
      </c>
      <c r="F1507" s="2"/>
      <c r="G1507" s="2"/>
      <c r="H1507" s="2"/>
      <c r="J1507" s="51"/>
      <c r="K1507" s="36" t="str">
        <f>IF(Table1[[#This Row],[Tanggal]]="","",YEAR(Table1[[#This Row],[Tanggal]]))</f>
        <v/>
      </c>
      <c r="L1507" s="36" t="str">
        <f>IF(Table1[[#This Row],[Tanggal]]="","",YEAR(Table1[[#This Row],[Tanggal]]))</f>
        <v/>
      </c>
      <c r="M1507" s="37" t="str">
        <f>_xlfn.IFNA(INDEX(Data!$D:$D,MATCH(Table1[[#This Row],[Entry Type]],Data!$E:$E,0)),"")</f>
        <v/>
      </c>
      <c r="N1507" s="50" t="str">
        <f>IF(Table1[[#This Row],[Tanggal]]="","","Jaringan")</f>
        <v/>
      </c>
      <c r="O1507" s="1"/>
    </row>
    <row r="1508" spans="2:15" x14ac:dyDescent="0.25">
      <c r="B1508" s="4" t="str">
        <f>_xlfn.IFNA(INDEX(Data!$B:$B,MATCH(Table1[[#This Row],[Desa/Kelurahan]],Data!$C:$C,0)),"")</f>
        <v/>
      </c>
      <c r="F1508" s="2"/>
      <c r="G1508" s="2"/>
      <c r="H1508" s="2"/>
      <c r="J1508" s="51"/>
      <c r="K1508" s="36" t="str">
        <f>IF(Table1[[#This Row],[Tanggal]]="","",YEAR(Table1[[#This Row],[Tanggal]]))</f>
        <v/>
      </c>
      <c r="L1508" s="36" t="str">
        <f>IF(Table1[[#This Row],[Tanggal]]="","",YEAR(Table1[[#This Row],[Tanggal]]))</f>
        <v/>
      </c>
      <c r="M1508" s="37" t="str">
        <f>_xlfn.IFNA(INDEX(Data!$D:$D,MATCH(Table1[[#This Row],[Entry Type]],Data!$E:$E,0)),"")</f>
        <v/>
      </c>
      <c r="N1508" s="50" t="str">
        <f>IF(Table1[[#This Row],[Tanggal]]="","","Jaringan")</f>
        <v/>
      </c>
      <c r="O1508" s="1"/>
    </row>
    <row r="1509" spans="2:15" x14ac:dyDescent="0.25">
      <c r="B1509" s="4" t="str">
        <f>_xlfn.IFNA(INDEX(Data!$B:$B,MATCH(Table1[[#This Row],[Desa/Kelurahan]],Data!$C:$C,0)),"")</f>
        <v/>
      </c>
      <c r="F1509" s="2"/>
      <c r="G1509" s="2"/>
      <c r="H1509" s="2"/>
      <c r="J1509" s="51"/>
      <c r="K1509" s="36" t="str">
        <f>IF(Table1[[#This Row],[Tanggal]]="","",YEAR(Table1[[#This Row],[Tanggal]]))</f>
        <v/>
      </c>
      <c r="L1509" s="36" t="str">
        <f>IF(Table1[[#This Row],[Tanggal]]="","",YEAR(Table1[[#This Row],[Tanggal]]))</f>
        <v/>
      </c>
      <c r="M1509" s="37" t="str">
        <f>_xlfn.IFNA(INDEX(Data!$D:$D,MATCH(Table1[[#This Row],[Entry Type]],Data!$E:$E,0)),"")</f>
        <v/>
      </c>
      <c r="N1509" s="50" t="str">
        <f>IF(Table1[[#This Row],[Tanggal]]="","","Jaringan")</f>
        <v/>
      </c>
      <c r="O1509" s="1"/>
    </row>
    <row r="1510" spans="2:15" x14ac:dyDescent="0.25">
      <c r="B1510" s="4" t="str">
        <f>_xlfn.IFNA(INDEX(Data!$B:$B,MATCH(Table1[[#This Row],[Desa/Kelurahan]],Data!$C:$C,0)),"")</f>
        <v/>
      </c>
      <c r="F1510" s="2"/>
      <c r="G1510" s="2"/>
      <c r="H1510" s="2"/>
      <c r="J1510" s="51"/>
      <c r="K1510" s="36" t="str">
        <f>IF(Table1[[#This Row],[Tanggal]]="","",YEAR(Table1[[#This Row],[Tanggal]]))</f>
        <v/>
      </c>
      <c r="L1510" s="36" t="str">
        <f>IF(Table1[[#This Row],[Tanggal]]="","",YEAR(Table1[[#This Row],[Tanggal]]))</f>
        <v/>
      </c>
      <c r="M1510" s="37" t="str">
        <f>_xlfn.IFNA(INDEX(Data!$D:$D,MATCH(Table1[[#This Row],[Entry Type]],Data!$E:$E,0)),"")</f>
        <v/>
      </c>
      <c r="N1510" s="50" t="str">
        <f>IF(Table1[[#This Row],[Tanggal]]="","","Jaringan")</f>
        <v/>
      </c>
      <c r="O1510" s="1"/>
    </row>
    <row r="1511" spans="2:15" x14ac:dyDescent="0.25">
      <c r="B1511" s="4" t="str">
        <f>_xlfn.IFNA(INDEX(Data!$B:$B,MATCH(Table1[[#This Row],[Desa/Kelurahan]],Data!$C:$C,0)),"")</f>
        <v/>
      </c>
      <c r="F1511" s="2"/>
      <c r="G1511" s="2"/>
      <c r="H1511" s="2"/>
      <c r="J1511" s="51"/>
      <c r="K1511" s="36" t="str">
        <f>IF(Table1[[#This Row],[Tanggal]]="","",YEAR(Table1[[#This Row],[Tanggal]]))</f>
        <v/>
      </c>
      <c r="L1511" s="36" t="str">
        <f>IF(Table1[[#This Row],[Tanggal]]="","",YEAR(Table1[[#This Row],[Tanggal]]))</f>
        <v/>
      </c>
      <c r="M1511" s="37" t="str">
        <f>_xlfn.IFNA(INDEX(Data!$D:$D,MATCH(Table1[[#This Row],[Entry Type]],Data!$E:$E,0)),"")</f>
        <v/>
      </c>
      <c r="N1511" s="50" t="str">
        <f>IF(Table1[[#This Row],[Tanggal]]="","","Jaringan")</f>
        <v/>
      </c>
      <c r="O1511" s="1"/>
    </row>
    <row r="1512" spans="2:15" x14ac:dyDescent="0.25">
      <c r="B1512" s="4" t="str">
        <f>_xlfn.IFNA(INDEX(Data!$B:$B,MATCH(Table1[[#This Row],[Desa/Kelurahan]],Data!$C:$C,0)),"")</f>
        <v/>
      </c>
      <c r="F1512" s="2"/>
      <c r="G1512" s="2"/>
      <c r="H1512" s="2"/>
      <c r="J1512" s="51"/>
      <c r="K1512" s="36" t="str">
        <f>IF(Table1[[#This Row],[Tanggal]]="","",YEAR(Table1[[#This Row],[Tanggal]]))</f>
        <v/>
      </c>
      <c r="L1512" s="36" t="str">
        <f>IF(Table1[[#This Row],[Tanggal]]="","",YEAR(Table1[[#This Row],[Tanggal]]))</f>
        <v/>
      </c>
      <c r="M1512" s="37" t="str">
        <f>_xlfn.IFNA(INDEX(Data!$D:$D,MATCH(Table1[[#This Row],[Entry Type]],Data!$E:$E,0)),"")</f>
        <v/>
      </c>
      <c r="N1512" s="50" t="str">
        <f>IF(Table1[[#This Row],[Tanggal]]="","","Jaringan")</f>
        <v/>
      </c>
      <c r="O1512" s="1"/>
    </row>
    <row r="1513" spans="2:15" x14ac:dyDescent="0.25">
      <c r="B1513" s="4" t="str">
        <f>_xlfn.IFNA(INDEX(Data!$B:$B,MATCH(Table1[[#This Row],[Desa/Kelurahan]],Data!$C:$C,0)),"")</f>
        <v/>
      </c>
      <c r="F1513" s="2"/>
      <c r="G1513" s="2"/>
      <c r="H1513" s="2"/>
      <c r="J1513" s="51"/>
      <c r="K1513" s="36" t="str">
        <f>IF(Table1[[#This Row],[Tanggal]]="","",YEAR(Table1[[#This Row],[Tanggal]]))</f>
        <v/>
      </c>
      <c r="L1513" s="36" t="str">
        <f>IF(Table1[[#This Row],[Tanggal]]="","",YEAR(Table1[[#This Row],[Tanggal]]))</f>
        <v/>
      </c>
      <c r="M1513" s="37" t="str">
        <f>_xlfn.IFNA(INDEX(Data!$D:$D,MATCH(Table1[[#This Row],[Entry Type]],Data!$E:$E,0)),"")</f>
        <v/>
      </c>
      <c r="N1513" s="50" t="str">
        <f>IF(Table1[[#This Row],[Tanggal]]="","","Jaringan")</f>
        <v/>
      </c>
      <c r="O1513" s="1"/>
    </row>
    <row r="1514" spans="2:15" x14ac:dyDescent="0.25">
      <c r="B1514" s="4" t="str">
        <f>_xlfn.IFNA(INDEX(Data!$B:$B,MATCH(Table1[[#This Row],[Desa/Kelurahan]],Data!$C:$C,0)),"")</f>
        <v/>
      </c>
      <c r="F1514" s="2"/>
      <c r="G1514" s="2"/>
      <c r="H1514" s="2"/>
      <c r="J1514" s="51"/>
      <c r="K1514" s="36" t="str">
        <f>IF(Table1[[#This Row],[Tanggal]]="","",YEAR(Table1[[#This Row],[Tanggal]]))</f>
        <v/>
      </c>
      <c r="L1514" s="36" t="str">
        <f>IF(Table1[[#This Row],[Tanggal]]="","",YEAR(Table1[[#This Row],[Tanggal]]))</f>
        <v/>
      </c>
      <c r="M1514" s="37" t="str">
        <f>_xlfn.IFNA(INDEX(Data!$D:$D,MATCH(Table1[[#This Row],[Entry Type]],Data!$E:$E,0)),"")</f>
        <v/>
      </c>
      <c r="N1514" s="50" t="str">
        <f>IF(Table1[[#This Row],[Tanggal]]="","","Jaringan")</f>
        <v/>
      </c>
      <c r="O1514" s="1"/>
    </row>
    <row r="1515" spans="2:15" x14ac:dyDescent="0.25">
      <c r="B1515" s="4" t="str">
        <f>_xlfn.IFNA(INDEX(Data!$B:$B,MATCH(Table1[[#This Row],[Desa/Kelurahan]],Data!$C:$C,0)),"")</f>
        <v/>
      </c>
      <c r="F1515" s="2"/>
      <c r="G1515" s="2"/>
      <c r="H1515" s="2"/>
      <c r="J1515" s="51"/>
      <c r="K1515" s="36" t="str">
        <f>IF(Table1[[#This Row],[Tanggal]]="","",YEAR(Table1[[#This Row],[Tanggal]]))</f>
        <v/>
      </c>
      <c r="L1515" s="36" t="str">
        <f>IF(Table1[[#This Row],[Tanggal]]="","",YEAR(Table1[[#This Row],[Tanggal]]))</f>
        <v/>
      </c>
      <c r="M1515" s="37" t="str">
        <f>_xlfn.IFNA(INDEX(Data!$D:$D,MATCH(Table1[[#This Row],[Entry Type]],Data!$E:$E,0)),"")</f>
        <v/>
      </c>
      <c r="N1515" s="50" t="str">
        <f>IF(Table1[[#This Row],[Tanggal]]="","","Jaringan")</f>
        <v/>
      </c>
      <c r="O1515" s="1"/>
    </row>
    <row r="1516" spans="2:15" x14ac:dyDescent="0.25">
      <c r="B1516" s="4" t="str">
        <f>_xlfn.IFNA(INDEX(Data!$B:$B,MATCH(Table1[[#This Row],[Desa/Kelurahan]],Data!$C:$C,0)),"")</f>
        <v/>
      </c>
      <c r="F1516" s="2"/>
      <c r="G1516" s="2"/>
      <c r="H1516" s="2"/>
      <c r="J1516" s="51"/>
      <c r="K1516" s="36" t="str">
        <f>IF(Table1[[#This Row],[Tanggal]]="","",YEAR(Table1[[#This Row],[Tanggal]]))</f>
        <v/>
      </c>
      <c r="L1516" s="36" t="str">
        <f>IF(Table1[[#This Row],[Tanggal]]="","",YEAR(Table1[[#This Row],[Tanggal]]))</f>
        <v/>
      </c>
      <c r="M1516" s="37" t="str">
        <f>_xlfn.IFNA(INDEX(Data!$D:$D,MATCH(Table1[[#This Row],[Entry Type]],Data!$E:$E,0)),"")</f>
        <v/>
      </c>
      <c r="N1516" s="50" t="str">
        <f>IF(Table1[[#This Row],[Tanggal]]="","","Jaringan")</f>
        <v/>
      </c>
      <c r="O1516" s="1"/>
    </row>
    <row r="1517" spans="2:15" x14ac:dyDescent="0.25">
      <c r="B1517" s="4" t="str">
        <f>_xlfn.IFNA(INDEX(Data!$B:$B,MATCH(Table1[[#This Row],[Desa/Kelurahan]],Data!$C:$C,0)),"")</f>
        <v/>
      </c>
      <c r="F1517" s="2"/>
      <c r="G1517" s="2"/>
      <c r="H1517" s="2"/>
      <c r="J1517" s="51"/>
      <c r="K1517" s="36" t="str">
        <f>IF(Table1[[#This Row],[Tanggal]]="","",YEAR(Table1[[#This Row],[Tanggal]]))</f>
        <v/>
      </c>
      <c r="L1517" s="36" t="str">
        <f>IF(Table1[[#This Row],[Tanggal]]="","",YEAR(Table1[[#This Row],[Tanggal]]))</f>
        <v/>
      </c>
      <c r="M1517" s="37" t="str">
        <f>_xlfn.IFNA(INDEX(Data!$D:$D,MATCH(Table1[[#This Row],[Entry Type]],Data!$E:$E,0)),"")</f>
        <v/>
      </c>
      <c r="N1517" s="50" t="str">
        <f>IF(Table1[[#This Row],[Tanggal]]="","","Jaringan")</f>
        <v/>
      </c>
      <c r="O1517" s="1"/>
    </row>
    <row r="1518" spans="2:15" x14ac:dyDescent="0.25">
      <c r="B1518" s="4" t="str">
        <f>_xlfn.IFNA(INDEX(Data!$B:$B,MATCH(Table1[[#This Row],[Desa/Kelurahan]],Data!$C:$C,0)),"")</f>
        <v/>
      </c>
      <c r="F1518" s="2"/>
      <c r="G1518" s="2"/>
      <c r="H1518" s="2"/>
      <c r="J1518" s="51"/>
      <c r="K1518" s="36" t="str">
        <f>IF(Table1[[#This Row],[Tanggal]]="","",YEAR(Table1[[#This Row],[Tanggal]]))</f>
        <v/>
      </c>
      <c r="L1518" s="36" t="str">
        <f>IF(Table1[[#This Row],[Tanggal]]="","",YEAR(Table1[[#This Row],[Tanggal]]))</f>
        <v/>
      </c>
      <c r="M1518" s="37" t="str">
        <f>_xlfn.IFNA(INDEX(Data!$D:$D,MATCH(Table1[[#This Row],[Entry Type]],Data!$E:$E,0)),"")</f>
        <v/>
      </c>
      <c r="N1518" s="50" t="str">
        <f>IF(Table1[[#This Row],[Tanggal]]="","","Jaringan")</f>
        <v/>
      </c>
      <c r="O1518" s="1"/>
    </row>
    <row r="1519" spans="2:15" x14ac:dyDescent="0.25">
      <c r="B1519" s="4" t="str">
        <f>_xlfn.IFNA(INDEX(Data!$B:$B,MATCH(Table1[[#This Row],[Desa/Kelurahan]],Data!$C:$C,0)),"")</f>
        <v/>
      </c>
      <c r="F1519" s="2"/>
      <c r="G1519" s="2"/>
      <c r="H1519" s="2"/>
      <c r="J1519" s="51"/>
      <c r="K1519" s="36" t="str">
        <f>IF(Table1[[#This Row],[Tanggal]]="","",YEAR(Table1[[#This Row],[Tanggal]]))</f>
        <v/>
      </c>
      <c r="L1519" s="36" t="str">
        <f>IF(Table1[[#This Row],[Tanggal]]="","",YEAR(Table1[[#This Row],[Tanggal]]))</f>
        <v/>
      </c>
      <c r="M1519" s="37" t="str">
        <f>_xlfn.IFNA(INDEX(Data!$D:$D,MATCH(Table1[[#This Row],[Entry Type]],Data!$E:$E,0)),"")</f>
        <v/>
      </c>
      <c r="N1519" s="50" t="str">
        <f>IF(Table1[[#This Row],[Tanggal]]="","","Jaringan")</f>
        <v/>
      </c>
      <c r="O1519" s="1"/>
    </row>
    <row r="1520" spans="2:15" x14ac:dyDescent="0.25">
      <c r="B1520" s="4" t="str">
        <f>_xlfn.IFNA(INDEX(Data!$B:$B,MATCH(Table1[[#This Row],[Desa/Kelurahan]],Data!$C:$C,0)),"")</f>
        <v/>
      </c>
      <c r="F1520" s="2"/>
      <c r="G1520" s="2"/>
      <c r="H1520" s="2"/>
      <c r="J1520" s="51"/>
      <c r="K1520" s="36" t="str">
        <f>IF(Table1[[#This Row],[Tanggal]]="","",YEAR(Table1[[#This Row],[Tanggal]]))</f>
        <v/>
      </c>
      <c r="L1520" s="36" t="str">
        <f>IF(Table1[[#This Row],[Tanggal]]="","",YEAR(Table1[[#This Row],[Tanggal]]))</f>
        <v/>
      </c>
      <c r="M1520" s="37" t="str">
        <f>_xlfn.IFNA(INDEX(Data!$D:$D,MATCH(Table1[[#This Row],[Entry Type]],Data!$E:$E,0)),"")</f>
        <v/>
      </c>
      <c r="N1520" s="50" t="str">
        <f>IF(Table1[[#This Row],[Tanggal]]="","","Jaringan")</f>
        <v/>
      </c>
      <c r="O1520" s="1"/>
    </row>
    <row r="1521" spans="2:15" x14ac:dyDescent="0.25">
      <c r="B1521" s="4" t="str">
        <f>_xlfn.IFNA(INDEX(Data!$B:$B,MATCH(Table1[[#This Row],[Desa/Kelurahan]],Data!$C:$C,0)),"")</f>
        <v/>
      </c>
      <c r="F1521" s="2"/>
      <c r="G1521" s="2"/>
      <c r="H1521" s="2"/>
      <c r="J1521" s="51"/>
      <c r="K1521" s="36" t="str">
        <f>IF(Table1[[#This Row],[Tanggal]]="","",YEAR(Table1[[#This Row],[Tanggal]]))</f>
        <v/>
      </c>
      <c r="L1521" s="36" t="str">
        <f>IF(Table1[[#This Row],[Tanggal]]="","",YEAR(Table1[[#This Row],[Tanggal]]))</f>
        <v/>
      </c>
      <c r="M1521" s="37" t="str">
        <f>_xlfn.IFNA(INDEX(Data!$D:$D,MATCH(Table1[[#This Row],[Entry Type]],Data!$E:$E,0)),"")</f>
        <v/>
      </c>
      <c r="N1521" s="50" t="str">
        <f>IF(Table1[[#This Row],[Tanggal]]="","","Jaringan")</f>
        <v/>
      </c>
      <c r="O1521" s="1"/>
    </row>
    <row r="1522" spans="2:15" x14ac:dyDescent="0.25">
      <c r="B1522" s="4" t="str">
        <f>_xlfn.IFNA(INDEX(Data!$B:$B,MATCH(Table1[[#This Row],[Desa/Kelurahan]],Data!$C:$C,0)),"")</f>
        <v/>
      </c>
      <c r="F1522" s="2"/>
      <c r="G1522" s="2"/>
      <c r="H1522" s="2"/>
      <c r="J1522" s="51"/>
      <c r="K1522" s="36" t="str">
        <f>IF(Table1[[#This Row],[Tanggal]]="","",YEAR(Table1[[#This Row],[Tanggal]]))</f>
        <v/>
      </c>
      <c r="L1522" s="36" t="str">
        <f>IF(Table1[[#This Row],[Tanggal]]="","",YEAR(Table1[[#This Row],[Tanggal]]))</f>
        <v/>
      </c>
      <c r="M1522" s="37" t="str">
        <f>_xlfn.IFNA(INDEX(Data!$D:$D,MATCH(Table1[[#This Row],[Entry Type]],Data!$E:$E,0)),"")</f>
        <v/>
      </c>
      <c r="N1522" s="50" t="str">
        <f>IF(Table1[[#This Row],[Tanggal]]="","","Jaringan")</f>
        <v/>
      </c>
      <c r="O1522" s="1"/>
    </row>
    <row r="1523" spans="2:15" x14ac:dyDescent="0.25">
      <c r="B1523" s="4" t="str">
        <f>_xlfn.IFNA(INDEX(Data!$B:$B,MATCH(Table1[[#This Row],[Desa/Kelurahan]],Data!$C:$C,0)),"")</f>
        <v/>
      </c>
      <c r="F1523" s="2"/>
      <c r="G1523" s="2"/>
      <c r="H1523" s="2"/>
      <c r="J1523" s="51"/>
      <c r="K1523" s="36" t="str">
        <f>IF(Table1[[#This Row],[Tanggal]]="","",YEAR(Table1[[#This Row],[Tanggal]]))</f>
        <v/>
      </c>
      <c r="L1523" s="36" t="str">
        <f>IF(Table1[[#This Row],[Tanggal]]="","",YEAR(Table1[[#This Row],[Tanggal]]))</f>
        <v/>
      </c>
      <c r="M1523" s="37" t="str">
        <f>_xlfn.IFNA(INDEX(Data!$D:$D,MATCH(Table1[[#This Row],[Entry Type]],Data!$E:$E,0)),"")</f>
        <v/>
      </c>
      <c r="N1523" s="50" t="str">
        <f>IF(Table1[[#This Row],[Tanggal]]="","","Jaringan")</f>
        <v/>
      </c>
      <c r="O1523" s="1"/>
    </row>
    <row r="1524" spans="2:15" x14ac:dyDescent="0.25">
      <c r="B1524" s="4" t="str">
        <f>_xlfn.IFNA(INDEX(Data!$B:$B,MATCH(Table1[[#This Row],[Desa/Kelurahan]],Data!$C:$C,0)),"")</f>
        <v/>
      </c>
      <c r="F1524" s="2"/>
      <c r="G1524" s="2"/>
      <c r="H1524" s="2"/>
      <c r="J1524" s="51"/>
      <c r="K1524" s="36" t="str">
        <f>IF(Table1[[#This Row],[Tanggal]]="","",YEAR(Table1[[#This Row],[Tanggal]]))</f>
        <v/>
      </c>
      <c r="L1524" s="36" t="str">
        <f>IF(Table1[[#This Row],[Tanggal]]="","",YEAR(Table1[[#This Row],[Tanggal]]))</f>
        <v/>
      </c>
      <c r="M1524" s="37" t="str">
        <f>_xlfn.IFNA(INDEX(Data!$D:$D,MATCH(Table1[[#This Row],[Entry Type]],Data!$E:$E,0)),"")</f>
        <v/>
      </c>
      <c r="N1524" s="50" t="str">
        <f>IF(Table1[[#This Row],[Tanggal]]="","","Jaringan")</f>
        <v/>
      </c>
      <c r="O1524" s="1"/>
    </row>
    <row r="1525" spans="2:15" x14ac:dyDescent="0.25">
      <c r="B1525" s="4" t="str">
        <f>_xlfn.IFNA(INDEX(Data!$B:$B,MATCH(Table1[[#This Row],[Desa/Kelurahan]],Data!$C:$C,0)),"")</f>
        <v/>
      </c>
      <c r="F1525" s="2"/>
      <c r="G1525" s="2"/>
      <c r="H1525" s="2"/>
      <c r="J1525" s="51"/>
      <c r="K1525" s="36" t="str">
        <f>IF(Table1[[#This Row],[Tanggal]]="","",YEAR(Table1[[#This Row],[Tanggal]]))</f>
        <v/>
      </c>
      <c r="L1525" s="36" t="str">
        <f>IF(Table1[[#This Row],[Tanggal]]="","",YEAR(Table1[[#This Row],[Tanggal]]))</f>
        <v/>
      </c>
      <c r="M1525" s="37" t="str">
        <f>_xlfn.IFNA(INDEX(Data!$D:$D,MATCH(Table1[[#This Row],[Entry Type]],Data!$E:$E,0)),"")</f>
        <v/>
      </c>
      <c r="N1525" s="50" t="str">
        <f>IF(Table1[[#This Row],[Tanggal]]="","","Jaringan")</f>
        <v/>
      </c>
      <c r="O1525" s="1"/>
    </row>
    <row r="1526" spans="2:15" x14ac:dyDescent="0.25">
      <c r="B1526" s="4" t="str">
        <f>_xlfn.IFNA(INDEX(Data!$B:$B,MATCH(Table1[[#This Row],[Desa/Kelurahan]],Data!$C:$C,0)),"")</f>
        <v/>
      </c>
      <c r="F1526" s="2"/>
      <c r="G1526" s="2"/>
      <c r="H1526" s="2"/>
      <c r="J1526" s="51"/>
      <c r="K1526" s="36" t="str">
        <f>IF(Table1[[#This Row],[Tanggal]]="","",YEAR(Table1[[#This Row],[Tanggal]]))</f>
        <v/>
      </c>
      <c r="L1526" s="36" t="str">
        <f>IF(Table1[[#This Row],[Tanggal]]="","",YEAR(Table1[[#This Row],[Tanggal]]))</f>
        <v/>
      </c>
      <c r="M1526" s="37" t="str">
        <f>_xlfn.IFNA(INDEX(Data!$D:$D,MATCH(Table1[[#This Row],[Entry Type]],Data!$E:$E,0)),"")</f>
        <v/>
      </c>
      <c r="N1526" s="50" t="str">
        <f>IF(Table1[[#This Row],[Tanggal]]="","","Jaringan")</f>
        <v/>
      </c>
      <c r="O1526" s="1"/>
    </row>
    <row r="1527" spans="2:15" x14ac:dyDescent="0.25">
      <c r="B1527" s="4" t="str">
        <f>_xlfn.IFNA(INDEX(Data!$B:$B,MATCH(Table1[[#This Row],[Desa/Kelurahan]],Data!$C:$C,0)),"")</f>
        <v/>
      </c>
      <c r="F1527" s="2"/>
      <c r="G1527" s="2"/>
      <c r="H1527" s="2"/>
      <c r="J1527" s="51"/>
      <c r="K1527" s="36" t="str">
        <f>IF(Table1[[#This Row],[Tanggal]]="","",YEAR(Table1[[#This Row],[Tanggal]]))</f>
        <v/>
      </c>
      <c r="L1527" s="36" t="str">
        <f>IF(Table1[[#This Row],[Tanggal]]="","",YEAR(Table1[[#This Row],[Tanggal]]))</f>
        <v/>
      </c>
      <c r="M1527" s="37" t="str">
        <f>_xlfn.IFNA(INDEX(Data!$D:$D,MATCH(Table1[[#This Row],[Entry Type]],Data!$E:$E,0)),"")</f>
        <v/>
      </c>
      <c r="N1527" s="50" t="str">
        <f>IF(Table1[[#This Row],[Tanggal]]="","","Jaringan")</f>
        <v/>
      </c>
      <c r="O1527" s="1"/>
    </row>
    <row r="1528" spans="2:15" x14ac:dyDescent="0.25">
      <c r="B1528" s="4" t="str">
        <f>_xlfn.IFNA(INDEX(Data!$B:$B,MATCH(Table1[[#This Row],[Desa/Kelurahan]],Data!$C:$C,0)),"")</f>
        <v/>
      </c>
      <c r="F1528" s="2"/>
      <c r="G1528" s="2"/>
      <c r="H1528" s="2"/>
      <c r="J1528" s="51"/>
      <c r="K1528" s="36" t="str">
        <f>IF(Table1[[#This Row],[Tanggal]]="","",YEAR(Table1[[#This Row],[Tanggal]]))</f>
        <v/>
      </c>
      <c r="L1528" s="36" t="str">
        <f>IF(Table1[[#This Row],[Tanggal]]="","",YEAR(Table1[[#This Row],[Tanggal]]))</f>
        <v/>
      </c>
      <c r="M1528" s="37" t="str">
        <f>_xlfn.IFNA(INDEX(Data!$D:$D,MATCH(Table1[[#This Row],[Entry Type]],Data!$E:$E,0)),"")</f>
        <v/>
      </c>
      <c r="N1528" s="50" t="str">
        <f>IF(Table1[[#This Row],[Tanggal]]="","","Jaringan")</f>
        <v/>
      </c>
      <c r="O1528" s="1"/>
    </row>
    <row r="1529" spans="2:15" x14ac:dyDescent="0.25">
      <c r="B1529" s="4" t="str">
        <f>_xlfn.IFNA(INDEX(Data!$B:$B,MATCH(Table1[[#This Row],[Desa/Kelurahan]],Data!$C:$C,0)),"")</f>
        <v/>
      </c>
      <c r="F1529" s="2"/>
      <c r="G1529" s="2"/>
      <c r="H1529" s="2"/>
      <c r="J1529" s="51"/>
      <c r="K1529" s="36" t="str">
        <f>IF(Table1[[#This Row],[Tanggal]]="","",YEAR(Table1[[#This Row],[Tanggal]]))</f>
        <v/>
      </c>
      <c r="L1529" s="36" t="str">
        <f>IF(Table1[[#This Row],[Tanggal]]="","",YEAR(Table1[[#This Row],[Tanggal]]))</f>
        <v/>
      </c>
      <c r="M1529" s="37" t="str">
        <f>_xlfn.IFNA(INDEX(Data!$D:$D,MATCH(Table1[[#This Row],[Entry Type]],Data!$E:$E,0)),"")</f>
        <v/>
      </c>
      <c r="N1529" s="50" t="str">
        <f>IF(Table1[[#This Row],[Tanggal]]="","","Jaringan")</f>
        <v/>
      </c>
      <c r="O1529" s="1"/>
    </row>
    <row r="1530" spans="2:15" x14ac:dyDescent="0.25">
      <c r="B1530" s="4" t="str">
        <f>_xlfn.IFNA(INDEX(Data!$B:$B,MATCH(Table1[[#This Row],[Desa/Kelurahan]],Data!$C:$C,0)),"")</f>
        <v/>
      </c>
      <c r="F1530" s="2"/>
      <c r="G1530" s="2"/>
      <c r="H1530" s="2"/>
      <c r="J1530" s="51"/>
      <c r="K1530" s="36" t="str">
        <f>IF(Table1[[#This Row],[Tanggal]]="","",YEAR(Table1[[#This Row],[Tanggal]]))</f>
        <v/>
      </c>
      <c r="L1530" s="36" t="str">
        <f>IF(Table1[[#This Row],[Tanggal]]="","",YEAR(Table1[[#This Row],[Tanggal]]))</f>
        <v/>
      </c>
      <c r="M1530" s="37" t="str">
        <f>_xlfn.IFNA(INDEX(Data!$D:$D,MATCH(Table1[[#This Row],[Entry Type]],Data!$E:$E,0)),"")</f>
        <v/>
      </c>
      <c r="N1530" s="50" t="str">
        <f>IF(Table1[[#This Row],[Tanggal]]="","","Jaringan")</f>
        <v/>
      </c>
      <c r="O1530" s="1"/>
    </row>
    <row r="1531" spans="2:15" x14ac:dyDescent="0.25">
      <c r="B1531" s="4" t="str">
        <f>_xlfn.IFNA(INDEX(Data!$B:$B,MATCH(Table1[[#This Row],[Desa/Kelurahan]],Data!$C:$C,0)),"")</f>
        <v/>
      </c>
      <c r="F1531" s="2"/>
      <c r="G1531" s="2"/>
      <c r="H1531" s="2"/>
      <c r="J1531" s="51"/>
      <c r="K1531" s="36" t="str">
        <f>IF(Table1[[#This Row],[Tanggal]]="","",YEAR(Table1[[#This Row],[Tanggal]]))</f>
        <v/>
      </c>
      <c r="L1531" s="36" t="str">
        <f>IF(Table1[[#This Row],[Tanggal]]="","",YEAR(Table1[[#This Row],[Tanggal]]))</f>
        <v/>
      </c>
      <c r="M1531" s="37" t="str">
        <f>_xlfn.IFNA(INDEX(Data!$D:$D,MATCH(Table1[[#This Row],[Entry Type]],Data!$E:$E,0)),"")</f>
        <v/>
      </c>
      <c r="N1531" s="50" t="str">
        <f>IF(Table1[[#This Row],[Tanggal]]="","","Jaringan")</f>
        <v/>
      </c>
      <c r="O1531" s="1"/>
    </row>
    <row r="1532" spans="2:15" x14ac:dyDescent="0.25">
      <c r="B1532" s="4" t="str">
        <f>_xlfn.IFNA(INDEX(Data!$B:$B,MATCH(Table1[[#This Row],[Desa/Kelurahan]],Data!$C:$C,0)),"")</f>
        <v/>
      </c>
      <c r="F1532" s="2"/>
      <c r="G1532" s="2"/>
      <c r="H1532" s="2"/>
      <c r="J1532" s="51"/>
      <c r="K1532" s="36" t="str">
        <f>IF(Table1[[#This Row],[Tanggal]]="","",YEAR(Table1[[#This Row],[Tanggal]]))</f>
        <v/>
      </c>
      <c r="L1532" s="36" t="str">
        <f>IF(Table1[[#This Row],[Tanggal]]="","",YEAR(Table1[[#This Row],[Tanggal]]))</f>
        <v/>
      </c>
      <c r="M1532" s="37" t="str">
        <f>_xlfn.IFNA(INDEX(Data!$D:$D,MATCH(Table1[[#This Row],[Entry Type]],Data!$E:$E,0)),"")</f>
        <v/>
      </c>
      <c r="N1532" s="50" t="str">
        <f>IF(Table1[[#This Row],[Tanggal]]="","","Jaringan")</f>
        <v/>
      </c>
      <c r="O1532" s="1"/>
    </row>
    <row r="1533" spans="2:15" x14ac:dyDescent="0.25">
      <c r="B1533" s="4" t="str">
        <f>_xlfn.IFNA(INDEX(Data!$B:$B,MATCH(Table1[[#This Row],[Desa/Kelurahan]],Data!$C:$C,0)),"")</f>
        <v/>
      </c>
      <c r="F1533" s="2"/>
      <c r="G1533" s="2"/>
      <c r="H1533" s="2"/>
      <c r="J1533" s="51"/>
      <c r="K1533" s="36" t="str">
        <f>IF(Table1[[#This Row],[Tanggal]]="","",YEAR(Table1[[#This Row],[Tanggal]]))</f>
        <v/>
      </c>
      <c r="L1533" s="36" t="str">
        <f>IF(Table1[[#This Row],[Tanggal]]="","",YEAR(Table1[[#This Row],[Tanggal]]))</f>
        <v/>
      </c>
      <c r="M1533" s="37" t="str">
        <f>_xlfn.IFNA(INDEX(Data!$D:$D,MATCH(Table1[[#This Row],[Entry Type]],Data!$E:$E,0)),"")</f>
        <v/>
      </c>
      <c r="N1533" s="50" t="str">
        <f>IF(Table1[[#This Row],[Tanggal]]="","","Jaringan")</f>
        <v/>
      </c>
      <c r="O1533" s="1"/>
    </row>
    <row r="1534" spans="2:15" x14ac:dyDescent="0.25">
      <c r="B1534" s="4" t="str">
        <f>_xlfn.IFNA(INDEX(Data!$B:$B,MATCH(Table1[[#This Row],[Desa/Kelurahan]],Data!$C:$C,0)),"")</f>
        <v/>
      </c>
      <c r="F1534" s="2"/>
      <c r="G1534" s="2"/>
      <c r="H1534" s="2"/>
      <c r="J1534" s="51"/>
      <c r="K1534" s="36" t="str">
        <f>IF(Table1[[#This Row],[Tanggal]]="","",YEAR(Table1[[#This Row],[Tanggal]]))</f>
        <v/>
      </c>
      <c r="L1534" s="36" t="str">
        <f>IF(Table1[[#This Row],[Tanggal]]="","",YEAR(Table1[[#This Row],[Tanggal]]))</f>
        <v/>
      </c>
      <c r="M1534" s="37" t="str">
        <f>_xlfn.IFNA(INDEX(Data!$D:$D,MATCH(Table1[[#This Row],[Entry Type]],Data!$E:$E,0)),"")</f>
        <v/>
      </c>
      <c r="N1534" s="50" t="str">
        <f>IF(Table1[[#This Row],[Tanggal]]="","","Jaringan")</f>
        <v/>
      </c>
      <c r="O1534" s="1"/>
    </row>
    <row r="1535" spans="2:15" x14ac:dyDescent="0.25">
      <c r="B1535" s="4" t="str">
        <f>_xlfn.IFNA(INDEX(Data!$B:$B,MATCH(Table1[[#This Row],[Desa/Kelurahan]],Data!$C:$C,0)),"")</f>
        <v/>
      </c>
      <c r="F1535" s="2"/>
      <c r="G1535" s="2"/>
      <c r="H1535" s="2"/>
      <c r="J1535" s="51"/>
      <c r="K1535" s="36" t="str">
        <f>IF(Table1[[#This Row],[Tanggal]]="","",YEAR(Table1[[#This Row],[Tanggal]]))</f>
        <v/>
      </c>
      <c r="L1535" s="36" t="str">
        <f>IF(Table1[[#This Row],[Tanggal]]="","",YEAR(Table1[[#This Row],[Tanggal]]))</f>
        <v/>
      </c>
      <c r="M1535" s="37" t="str">
        <f>_xlfn.IFNA(INDEX(Data!$D:$D,MATCH(Table1[[#This Row],[Entry Type]],Data!$E:$E,0)),"")</f>
        <v/>
      </c>
      <c r="N1535" s="50" t="str">
        <f>IF(Table1[[#This Row],[Tanggal]]="","","Jaringan")</f>
        <v/>
      </c>
      <c r="O1535" s="1"/>
    </row>
    <row r="1536" spans="2:15" x14ac:dyDescent="0.25">
      <c r="B1536" s="4" t="str">
        <f>_xlfn.IFNA(INDEX(Data!$B:$B,MATCH(Table1[[#This Row],[Desa/Kelurahan]],Data!$C:$C,0)),"")</f>
        <v/>
      </c>
      <c r="F1536" s="2"/>
      <c r="G1536" s="2"/>
      <c r="H1536" s="2"/>
      <c r="J1536" s="51"/>
      <c r="K1536" s="36" t="str">
        <f>IF(Table1[[#This Row],[Tanggal]]="","",YEAR(Table1[[#This Row],[Tanggal]]))</f>
        <v/>
      </c>
      <c r="L1536" s="36" t="str">
        <f>IF(Table1[[#This Row],[Tanggal]]="","",YEAR(Table1[[#This Row],[Tanggal]]))</f>
        <v/>
      </c>
      <c r="M1536" s="37" t="str">
        <f>_xlfn.IFNA(INDEX(Data!$D:$D,MATCH(Table1[[#This Row],[Entry Type]],Data!$E:$E,0)),"")</f>
        <v/>
      </c>
      <c r="N1536" s="50" t="str">
        <f>IF(Table1[[#This Row],[Tanggal]]="","","Jaringan")</f>
        <v/>
      </c>
      <c r="O1536" s="1"/>
    </row>
    <row r="1537" spans="2:15" x14ac:dyDescent="0.25">
      <c r="B1537" s="4" t="str">
        <f>_xlfn.IFNA(INDEX(Data!$B:$B,MATCH(Table1[[#This Row],[Desa/Kelurahan]],Data!$C:$C,0)),"")</f>
        <v/>
      </c>
      <c r="F1537" s="2"/>
      <c r="G1537" s="2"/>
      <c r="H1537" s="2"/>
      <c r="J1537" s="51"/>
      <c r="K1537" s="36" t="str">
        <f>IF(Table1[[#This Row],[Tanggal]]="","",YEAR(Table1[[#This Row],[Tanggal]]))</f>
        <v/>
      </c>
      <c r="L1537" s="36" t="str">
        <f>IF(Table1[[#This Row],[Tanggal]]="","",YEAR(Table1[[#This Row],[Tanggal]]))</f>
        <v/>
      </c>
      <c r="M1537" s="37" t="str">
        <f>_xlfn.IFNA(INDEX(Data!$D:$D,MATCH(Table1[[#This Row],[Entry Type]],Data!$E:$E,0)),"")</f>
        <v/>
      </c>
      <c r="N1537" s="50" t="str">
        <f>IF(Table1[[#This Row],[Tanggal]]="","","Jaringan")</f>
        <v/>
      </c>
      <c r="O1537" s="1"/>
    </row>
    <row r="1538" spans="2:15" x14ac:dyDescent="0.25">
      <c r="B1538" s="4" t="str">
        <f>_xlfn.IFNA(INDEX(Data!$B:$B,MATCH(Table1[[#This Row],[Desa/Kelurahan]],Data!$C:$C,0)),"")</f>
        <v/>
      </c>
      <c r="F1538" s="2"/>
      <c r="G1538" s="2"/>
      <c r="H1538" s="2"/>
      <c r="J1538" s="51"/>
      <c r="K1538" s="36" t="str">
        <f>IF(Table1[[#This Row],[Tanggal]]="","",YEAR(Table1[[#This Row],[Tanggal]]))</f>
        <v/>
      </c>
      <c r="L1538" s="36" t="str">
        <f>IF(Table1[[#This Row],[Tanggal]]="","",YEAR(Table1[[#This Row],[Tanggal]]))</f>
        <v/>
      </c>
      <c r="M1538" s="37" t="str">
        <f>_xlfn.IFNA(INDEX(Data!$D:$D,MATCH(Table1[[#This Row],[Entry Type]],Data!$E:$E,0)),"")</f>
        <v/>
      </c>
      <c r="N1538" s="50" t="str">
        <f>IF(Table1[[#This Row],[Tanggal]]="","","Jaringan")</f>
        <v/>
      </c>
      <c r="O1538" s="1"/>
    </row>
    <row r="1539" spans="2:15" x14ac:dyDescent="0.25">
      <c r="B1539" s="4" t="str">
        <f>_xlfn.IFNA(INDEX(Data!$B:$B,MATCH(Table1[[#This Row],[Desa/Kelurahan]],Data!$C:$C,0)),"")</f>
        <v/>
      </c>
      <c r="F1539" s="2"/>
      <c r="G1539" s="2"/>
      <c r="H1539" s="2"/>
      <c r="J1539" s="51"/>
      <c r="K1539" s="36" t="str">
        <f>IF(Table1[[#This Row],[Tanggal]]="","",YEAR(Table1[[#This Row],[Tanggal]]))</f>
        <v/>
      </c>
      <c r="L1539" s="36" t="str">
        <f>IF(Table1[[#This Row],[Tanggal]]="","",YEAR(Table1[[#This Row],[Tanggal]]))</f>
        <v/>
      </c>
      <c r="M1539" s="37" t="str">
        <f>_xlfn.IFNA(INDEX(Data!$D:$D,MATCH(Table1[[#This Row],[Entry Type]],Data!$E:$E,0)),"")</f>
        <v/>
      </c>
      <c r="N1539" s="50" t="str">
        <f>IF(Table1[[#This Row],[Tanggal]]="","","Jaringan")</f>
        <v/>
      </c>
      <c r="O1539" s="1"/>
    </row>
    <row r="1540" spans="2:15" x14ac:dyDescent="0.25">
      <c r="B1540" s="4" t="str">
        <f>_xlfn.IFNA(INDEX(Data!$B:$B,MATCH(Table1[[#This Row],[Desa/Kelurahan]],Data!$C:$C,0)),"")</f>
        <v/>
      </c>
      <c r="F1540" s="2"/>
      <c r="G1540" s="2"/>
      <c r="H1540" s="2"/>
      <c r="J1540" s="51"/>
      <c r="K1540" s="36" t="str">
        <f>IF(Table1[[#This Row],[Tanggal]]="","",YEAR(Table1[[#This Row],[Tanggal]]))</f>
        <v/>
      </c>
      <c r="L1540" s="36" t="str">
        <f>IF(Table1[[#This Row],[Tanggal]]="","",YEAR(Table1[[#This Row],[Tanggal]]))</f>
        <v/>
      </c>
      <c r="M1540" s="37" t="str">
        <f>_xlfn.IFNA(INDEX(Data!$D:$D,MATCH(Table1[[#This Row],[Entry Type]],Data!$E:$E,0)),"")</f>
        <v/>
      </c>
      <c r="N1540" s="50" t="str">
        <f>IF(Table1[[#This Row],[Tanggal]]="","","Jaringan")</f>
        <v/>
      </c>
      <c r="O1540" s="1"/>
    </row>
    <row r="1541" spans="2:15" x14ac:dyDescent="0.25">
      <c r="B1541" s="4" t="str">
        <f>_xlfn.IFNA(INDEX(Data!$B:$B,MATCH(Table1[[#This Row],[Desa/Kelurahan]],Data!$C:$C,0)),"")</f>
        <v/>
      </c>
      <c r="F1541" s="2"/>
      <c r="G1541" s="2"/>
      <c r="H1541" s="2"/>
      <c r="J1541" s="51"/>
      <c r="K1541" s="36" t="str">
        <f>IF(Table1[[#This Row],[Tanggal]]="","",YEAR(Table1[[#This Row],[Tanggal]]))</f>
        <v/>
      </c>
      <c r="L1541" s="36" t="str">
        <f>IF(Table1[[#This Row],[Tanggal]]="","",YEAR(Table1[[#This Row],[Tanggal]]))</f>
        <v/>
      </c>
      <c r="M1541" s="37" t="str">
        <f>_xlfn.IFNA(INDEX(Data!$D:$D,MATCH(Table1[[#This Row],[Entry Type]],Data!$E:$E,0)),"")</f>
        <v/>
      </c>
      <c r="N1541" s="50" t="str">
        <f>IF(Table1[[#This Row],[Tanggal]]="","","Jaringan")</f>
        <v/>
      </c>
      <c r="O1541" s="1"/>
    </row>
    <row r="1542" spans="2:15" x14ac:dyDescent="0.25">
      <c r="B1542" s="4" t="str">
        <f>_xlfn.IFNA(INDEX(Data!$B:$B,MATCH(Table1[[#This Row],[Desa/Kelurahan]],Data!$C:$C,0)),"")</f>
        <v/>
      </c>
      <c r="F1542" s="2"/>
      <c r="G1542" s="2"/>
      <c r="H1542" s="2"/>
      <c r="J1542" s="51"/>
      <c r="K1542" s="36" t="str">
        <f>IF(Table1[[#This Row],[Tanggal]]="","",YEAR(Table1[[#This Row],[Tanggal]]))</f>
        <v/>
      </c>
      <c r="L1542" s="36" t="str">
        <f>IF(Table1[[#This Row],[Tanggal]]="","",YEAR(Table1[[#This Row],[Tanggal]]))</f>
        <v/>
      </c>
      <c r="M1542" s="37" t="str">
        <f>_xlfn.IFNA(INDEX(Data!$D:$D,MATCH(Table1[[#This Row],[Entry Type]],Data!$E:$E,0)),"")</f>
        <v/>
      </c>
      <c r="N1542" s="50" t="str">
        <f>IF(Table1[[#This Row],[Tanggal]]="","","Jaringan")</f>
        <v/>
      </c>
      <c r="O1542" s="1"/>
    </row>
    <row r="1543" spans="2:15" x14ac:dyDescent="0.25">
      <c r="B1543" s="4" t="str">
        <f>_xlfn.IFNA(INDEX(Data!$B:$B,MATCH(Table1[[#This Row],[Desa/Kelurahan]],Data!$C:$C,0)),"")</f>
        <v/>
      </c>
      <c r="F1543" s="2"/>
      <c r="G1543" s="2"/>
      <c r="H1543" s="2"/>
      <c r="J1543" s="51"/>
      <c r="K1543" s="36" t="str">
        <f>IF(Table1[[#This Row],[Tanggal]]="","",YEAR(Table1[[#This Row],[Tanggal]]))</f>
        <v/>
      </c>
      <c r="L1543" s="36" t="str">
        <f>IF(Table1[[#This Row],[Tanggal]]="","",YEAR(Table1[[#This Row],[Tanggal]]))</f>
        <v/>
      </c>
      <c r="M1543" s="37" t="str">
        <f>_xlfn.IFNA(INDEX(Data!$D:$D,MATCH(Table1[[#This Row],[Entry Type]],Data!$E:$E,0)),"")</f>
        <v/>
      </c>
      <c r="N1543" s="50" t="str">
        <f>IF(Table1[[#This Row],[Tanggal]]="","","Jaringan")</f>
        <v/>
      </c>
      <c r="O1543" s="1"/>
    </row>
    <row r="1544" spans="2:15" x14ac:dyDescent="0.25">
      <c r="B1544" s="4" t="str">
        <f>_xlfn.IFNA(INDEX(Data!$B:$B,MATCH(Table1[[#This Row],[Desa/Kelurahan]],Data!$C:$C,0)),"")</f>
        <v/>
      </c>
      <c r="F1544" s="2"/>
      <c r="G1544" s="2"/>
      <c r="H1544" s="2"/>
      <c r="J1544" s="51"/>
      <c r="K1544" s="36" t="str">
        <f>IF(Table1[[#This Row],[Tanggal]]="","",YEAR(Table1[[#This Row],[Tanggal]]))</f>
        <v/>
      </c>
      <c r="L1544" s="36" t="str">
        <f>IF(Table1[[#This Row],[Tanggal]]="","",YEAR(Table1[[#This Row],[Tanggal]]))</f>
        <v/>
      </c>
      <c r="M1544" s="37" t="str">
        <f>_xlfn.IFNA(INDEX(Data!$D:$D,MATCH(Table1[[#This Row],[Entry Type]],Data!$E:$E,0)),"")</f>
        <v/>
      </c>
      <c r="N1544" s="50" t="str">
        <f>IF(Table1[[#This Row],[Tanggal]]="","","Jaringan")</f>
        <v/>
      </c>
      <c r="O1544" s="1"/>
    </row>
    <row r="1545" spans="2:15" x14ac:dyDescent="0.25">
      <c r="B1545" s="4" t="str">
        <f>_xlfn.IFNA(INDEX(Data!$B:$B,MATCH(Table1[[#This Row],[Desa/Kelurahan]],Data!$C:$C,0)),"")</f>
        <v/>
      </c>
      <c r="F1545" s="2"/>
      <c r="G1545" s="2"/>
      <c r="H1545" s="2"/>
      <c r="J1545" s="51"/>
      <c r="K1545" s="36" t="str">
        <f>IF(Table1[[#This Row],[Tanggal]]="","",YEAR(Table1[[#This Row],[Tanggal]]))</f>
        <v/>
      </c>
      <c r="L1545" s="36" t="str">
        <f>IF(Table1[[#This Row],[Tanggal]]="","",YEAR(Table1[[#This Row],[Tanggal]]))</f>
        <v/>
      </c>
      <c r="M1545" s="37" t="str">
        <f>_xlfn.IFNA(INDEX(Data!$D:$D,MATCH(Table1[[#This Row],[Entry Type]],Data!$E:$E,0)),"")</f>
        <v/>
      </c>
      <c r="N1545" s="50" t="str">
        <f>IF(Table1[[#This Row],[Tanggal]]="","","Jaringan")</f>
        <v/>
      </c>
      <c r="O1545" s="1"/>
    </row>
    <row r="1546" spans="2:15" x14ac:dyDescent="0.25">
      <c r="B1546" s="4" t="str">
        <f>_xlfn.IFNA(INDEX(Data!$B:$B,MATCH(Table1[[#This Row],[Desa/Kelurahan]],Data!$C:$C,0)),"")</f>
        <v/>
      </c>
      <c r="F1546" s="2"/>
      <c r="G1546" s="2"/>
      <c r="H1546" s="2"/>
      <c r="J1546" s="51"/>
      <c r="K1546" s="36" t="str">
        <f>IF(Table1[[#This Row],[Tanggal]]="","",YEAR(Table1[[#This Row],[Tanggal]]))</f>
        <v/>
      </c>
      <c r="L1546" s="36" t="str">
        <f>IF(Table1[[#This Row],[Tanggal]]="","",YEAR(Table1[[#This Row],[Tanggal]]))</f>
        <v/>
      </c>
      <c r="M1546" s="37" t="str">
        <f>_xlfn.IFNA(INDEX(Data!$D:$D,MATCH(Table1[[#This Row],[Entry Type]],Data!$E:$E,0)),"")</f>
        <v/>
      </c>
      <c r="N1546" s="50" t="str">
        <f>IF(Table1[[#This Row],[Tanggal]]="","","Jaringan")</f>
        <v/>
      </c>
      <c r="O1546" s="1"/>
    </row>
    <row r="1547" spans="2:15" x14ac:dyDescent="0.25">
      <c r="B1547" s="4" t="str">
        <f>_xlfn.IFNA(INDEX(Data!$B:$B,MATCH(Table1[[#This Row],[Desa/Kelurahan]],Data!$C:$C,0)),"")</f>
        <v/>
      </c>
      <c r="F1547" s="2"/>
      <c r="G1547" s="2"/>
      <c r="H1547" s="2"/>
      <c r="J1547" s="51"/>
      <c r="K1547" s="36" t="str">
        <f>IF(Table1[[#This Row],[Tanggal]]="","",YEAR(Table1[[#This Row],[Tanggal]]))</f>
        <v/>
      </c>
      <c r="L1547" s="36" t="str">
        <f>IF(Table1[[#This Row],[Tanggal]]="","",YEAR(Table1[[#This Row],[Tanggal]]))</f>
        <v/>
      </c>
      <c r="M1547" s="37" t="str">
        <f>_xlfn.IFNA(INDEX(Data!$D:$D,MATCH(Table1[[#This Row],[Entry Type]],Data!$E:$E,0)),"")</f>
        <v/>
      </c>
      <c r="N1547" s="50" t="str">
        <f>IF(Table1[[#This Row],[Tanggal]]="","","Jaringan")</f>
        <v/>
      </c>
      <c r="O1547" s="1"/>
    </row>
    <row r="1548" spans="2:15" x14ac:dyDescent="0.25">
      <c r="B1548" s="4" t="str">
        <f>_xlfn.IFNA(INDEX(Data!$B:$B,MATCH(Table1[[#This Row],[Desa/Kelurahan]],Data!$C:$C,0)),"")</f>
        <v/>
      </c>
      <c r="F1548" s="2"/>
      <c r="G1548" s="2"/>
      <c r="H1548" s="2"/>
      <c r="J1548" s="51"/>
      <c r="K1548" s="36" t="str">
        <f>IF(Table1[[#This Row],[Tanggal]]="","",YEAR(Table1[[#This Row],[Tanggal]]))</f>
        <v/>
      </c>
      <c r="L1548" s="36" t="str">
        <f>IF(Table1[[#This Row],[Tanggal]]="","",YEAR(Table1[[#This Row],[Tanggal]]))</f>
        <v/>
      </c>
      <c r="M1548" s="37" t="str">
        <f>_xlfn.IFNA(INDEX(Data!$D:$D,MATCH(Table1[[#This Row],[Entry Type]],Data!$E:$E,0)),"")</f>
        <v/>
      </c>
      <c r="N1548" s="50" t="str">
        <f>IF(Table1[[#This Row],[Tanggal]]="","","Jaringan")</f>
        <v/>
      </c>
      <c r="O1548" s="1"/>
    </row>
    <row r="1549" spans="2:15" x14ac:dyDescent="0.25">
      <c r="B1549" s="4" t="str">
        <f>_xlfn.IFNA(INDEX(Data!$B:$B,MATCH(Table1[[#This Row],[Desa/Kelurahan]],Data!$C:$C,0)),"")</f>
        <v/>
      </c>
      <c r="F1549" s="2"/>
      <c r="G1549" s="2"/>
      <c r="H1549" s="2"/>
      <c r="J1549" s="51"/>
      <c r="K1549" s="36" t="str">
        <f>IF(Table1[[#This Row],[Tanggal]]="","",YEAR(Table1[[#This Row],[Tanggal]]))</f>
        <v/>
      </c>
      <c r="L1549" s="36" t="str">
        <f>IF(Table1[[#This Row],[Tanggal]]="","",YEAR(Table1[[#This Row],[Tanggal]]))</f>
        <v/>
      </c>
      <c r="M1549" s="37" t="str">
        <f>_xlfn.IFNA(INDEX(Data!$D:$D,MATCH(Table1[[#This Row],[Entry Type]],Data!$E:$E,0)),"")</f>
        <v/>
      </c>
      <c r="N1549" s="50" t="str">
        <f>IF(Table1[[#This Row],[Tanggal]]="","","Jaringan")</f>
        <v/>
      </c>
      <c r="O1549" s="1"/>
    </row>
    <row r="1550" spans="2:15" x14ac:dyDescent="0.25">
      <c r="B1550" s="4" t="str">
        <f>_xlfn.IFNA(INDEX(Data!$B:$B,MATCH(Table1[[#This Row],[Desa/Kelurahan]],Data!$C:$C,0)),"")</f>
        <v/>
      </c>
      <c r="F1550" s="2"/>
      <c r="G1550" s="2"/>
      <c r="H1550" s="2"/>
      <c r="J1550" s="51"/>
      <c r="K1550" s="36" t="str">
        <f>IF(Table1[[#This Row],[Tanggal]]="","",YEAR(Table1[[#This Row],[Tanggal]]))</f>
        <v/>
      </c>
      <c r="L1550" s="36" t="str">
        <f>IF(Table1[[#This Row],[Tanggal]]="","",YEAR(Table1[[#This Row],[Tanggal]]))</f>
        <v/>
      </c>
      <c r="M1550" s="37" t="str">
        <f>_xlfn.IFNA(INDEX(Data!$D:$D,MATCH(Table1[[#This Row],[Entry Type]],Data!$E:$E,0)),"")</f>
        <v/>
      </c>
      <c r="N1550" s="50" t="str">
        <f>IF(Table1[[#This Row],[Tanggal]]="","","Jaringan")</f>
        <v/>
      </c>
      <c r="O1550" s="1"/>
    </row>
    <row r="1551" spans="2:15" x14ac:dyDescent="0.25">
      <c r="B1551" s="4" t="str">
        <f>_xlfn.IFNA(INDEX(Data!$B:$B,MATCH(Table1[[#This Row],[Desa/Kelurahan]],Data!$C:$C,0)),"")</f>
        <v/>
      </c>
      <c r="F1551" s="2"/>
      <c r="G1551" s="2"/>
      <c r="H1551" s="2"/>
      <c r="J1551" s="51"/>
      <c r="K1551" s="36" t="str">
        <f>IF(Table1[[#This Row],[Tanggal]]="","",YEAR(Table1[[#This Row],[Tanggal]]))</f>
        <v/>
      </c>
      <c r="L1551" s="36" t="str">
        <f>IF(Table1[[#This Row],[Tanggal]]="","",YEAR(Table1[[#This Row],[Tanggal]]))</f>
        <v/>
      </c>
      <c r="M1551" s="37" t="str">
        <f>_xlfn.IFNA(INDEX(Data!$D:$D,MATCH(Table1[[#This Row],[Entry Type]],Data!$E:$E,0)),"")</f>
        <v/>
      </c>
      <c r="N1551" s="50" t="str">
        <f>IF(Table1[[#This Row],[Tanggal]]="","","Jaringan")</f>
        <v/>
      </c>
      <c r="O1551" s="1"/>
    </row>
    <row r="1552" spans="2:15" x14ac:dyDescent="0.25">
      <c r="B1552" s="4" t="str">
        <f>_xlfn.IFNA(INDEX(Data!$B:$B,MATCH(Table1[[#This Row],[Desa/Kelurahan]],Data!$C:$C,0)),"")</f>
        <v/>
      </c>
      <c r="F1552" s="2"/>
      <c r="G1552" s="2"/>
      <c r="H1552" s="2"/>
      <c r="J1552" s="51"/>
      <c r="K1552" s="36" t="str">
        <f>IF(Table1[[#This Row],[Tanggal]]="","",YEAR(Table1[[#This Row],[Tanggal]]))</f>
        <v/>
      </c>
      <c r="L1552" s="36" t="str">
        <f>IF(Table1[[#This Row],[Tanggal]]="","",YEAR(Table1[[#This Row],[Tanggal]]))</f>
        <v/>
      </c>
      <c r="M1552" s="37" t="str">
        <f>_xlfn.IFNA(INDEX(Data!$D:$D,MATCH(Table1[[#This Row],[Entry Type]],Data!$E:$E,0)),"")</f>
        <v/>
      </c>
      <c r="N1552" s="50" t="str">
        <f>IF(Table1[[#This Row],[Tanggal]]="","","Jaringan")</f>
        <v/>
      </c>
      <c r="O1552" s="1"/>
    </row>
    <row r="1553" spans="2:15" x14ac:dyDescent="0.25">
      <c r="B1553" s="4" t="str">
        <f>_xlfn.IFNA(INDEX(Data!$B:$B,MATCH(Table1[[#This Row],[Desa/Kelurahan]],Data!$C:$C,0)),"")</f>
        <v/>
      </c>
      <c r="F1553" s="2"/>
      <c r="G1553" s="2"/>
      <c r="H1553" s="2"/>
      <c r="J1553" s="51"/>
      <c r="K1553" s="36" t="str">
        <f>IF(Table1[[#This Row],[Tanggal]]="","",YEAR(Table1[[#This Row],[Tanggal]]))</f>
        <v/>
      </c>
      <c r="L1553" s="36" t="str">
        <f>IF(Table1[[#This Row],[Tanggal]]="","",YEAR(Table1[[#This Row],[Tanggal]]))</f>
        <v/>
      </c>
      <c r="M1553" s="37" t="str">
        <f>_xlfn.IFNA(INDEX(Data!$D:$D,MATCH(Table1[[#This Row],[Entry Type]],Data!$E:$E,0)),"")</f>
        <v/>
      </c>
      <c r="N1553" s="50" t="str">
        <f>IF(Table1[[#This Row],[Tanggal]]="","","Jaringan")</f>
        <v/>
      </c>
      <c r="O1553" s="1"/>
    </row>
    <row r="1554" spans="2:15" x14ac:dyDescent="0.25">
      <c r="B1554" s="4" t="str">
        <f>_xlfn.IFNA(INDEX(Data!$B:$B,MATCH(Table1[[#This Row],[Desa/Kelurahan]],Data!$C:$C,0)),"")</f>
        <v/>
      </c>
      <c r="F1554" s="2"/>
      <c r="G1554" s="2"/>
      <c r="H1554" s="2"/>
      <c r="J1554" s="51"/>
      <c r="K1554" s="36" t="str">
        <f>IF(Table1[[#This Row],[Tanggal]]="","",YEAR(Table1[[#This Row],[Tanggal]]))</f>
        <v/>
      </c>
      <c r="L1554" s="36" t="str">
        <f>IF(Table1[[#This Row],[Tanggal]]="","",YEAR(Table1[[#This Row],[Tanggal]]))</f>
        <v/>
      </c>
      <c r="M1554" s="37" t="str">
        <f>_xlfn.IFNA(INDEX(Data!$D:$D,MATCH(Table1[[#This Row],[Entry Type]],Data!$E:$E,0)),"")</f>
        <v/>
      </c>
      <c r="N1554" s="50" t="str">
        <f>IF(Table1[[#This Row],[Tanggal]]="","","Jaringan")</f>
        <v/>
      </c>
      <c r="O1554" s="1"/>
    </row>
    <row r="1555" spans="2:15" x14ac:dyDescent="0.25">
      <c r="B1555" s="4" t="str">
        <f>_xlfn.IFNA(INDEX(Data!$B:$B,MATCH(Table1[[#This Row],[Desa/Kelurahan]],Data!$C:$C,0)),"")</f>
        <v/>
      </c>
      <c r="F1555" s="2"/>
      <c r="G1555" s="2"/>
      <c r="H1555" s="2"/>
      <c r="J1555" s="51"/>
      <c r="K1555" s="36" t="str">
        <f>IF(Table1[[#This Row],[Tanggal]]="","",YEAR(Table1[[#This Row],[Tanggal]]))</f>
        <v/>
      </c>
      <c r="L1555" s="36" t="str">
        <f>IF(Table1[[#This Row],[Tanggal]]="","",YEAR(Table1[[#This Row],[Tanggal]]))</f>
        <v/>
      </c>
      <c r="M1555" s="37" t="str">
        <f>_xlfn.IFNA(INDEX(Data!$D:$D,MATCH(Table1[[#This Row],[Entry Type]],Data!$E:$E,0)),"")</f>
        <v/>
      </c>
      <c r="N1555" s="50" t="str">
        <f>IF(Table1[[#This Row],[Tanggal]]="","","Jaringan")</f>
        <v/>
      </c>
      <c r="O1555" s="1"/>
    </row>
    <row r="1556" spans="2:15" x14ac:dyDescent="0.25">
      <c r="B1556" s="4" t="str">
        <f>_xlfn.IFNA(INDEX(Data!$B:$B,MATCH(Table1[[#This Row],[Desa/Kelurahan]],Data!$C:$C,0)),"")</f>
        <v/>
      </c>
      <c r="F1556" s="2"/>
      <c r="G1556" s="2"/>
      <c r="H1556" s="2"/>
      <c r="J1556" s="51"/>
      <c r="K1556" s="36" t="str">
        <f>IF(Table1[[#This Row],[Tanggal]]="","",YEAR(Table1[[#This Row],[Tanggal]]))</f>
        <v/>
      </c>
      <c r="L1556" s="36" t="str">
        <f>IF(Table1[[#This Row],[Tanggal]]="","",YEAR(Table1[[#This Row],[Tanggal]]))</f>
        <v/>
      </c>
      <c r="M1556" s="37" t="str">
        <f>_xlfn.IFNA(INDEX(Data!$D:$D,MATCH(Table1[[#This Row],[Entry Type]],Data!$E:$E,0)),"")</f>
        <v/>
      </c>
      <c r="N1556" s="50" t="str">
        <f>IF(Table1[[#This Row],[Tanggal]]="","","Jaringan")</f>
        <v/>
      </c>
      <c r="O1556" s="1"/>
    </row>
    <row r="1557" spans="2:15" x14ac:dyDescent="0.25">
      <c r="B1557" s="4" t="str">
        <f>_xlfn.IFNA(INDEX(Data!$B:$B,MATCH(Table1[[#This Row],[Desa/Kelurahan]],Data!$C:$C,0)),"")</f>
        <v/>
      </c>
      <c r="F1557" s="2"/>
      <c r="G1557" s="2"/>
      <c r="H1557" s="2"/>
      <c r="J1557" s="51"/>
      <c r="K1557" s="36" t="str">
        <f>IF(Table1[[#This Row],[Tanggal]]="","",YEAR(Table1[[#This Row],[Tanggal]]))</f>
        <v/>
      </c>
      <c r="L1557" s="36" t="str">
        <f>IF(Table1[[#This Row],[Tanggal]]="","",YEAR(Table1[[#This Row],[Tanggal]]))</f>
        <v/>
      </c>
      <c r="M1557" s="37" t="str">
        <f>_xlfn.IFNA(INDEX(Data!$D:$D,MATCH(Table1[[#This Row],[Entry Type]],Data!$E:$E,0)),"")</f>
        <v/>
      </c>
      <c r="N1557" s="50" t="str">
        <f>IF(Table1[[#This Row],[Tanggal]]="","","Jaringan")</f>
        <v/>
      </c>
      <c r="O1557" s="1"/>
    </row>
    <row r="1558" spans="2:15" x14ac:dyDescent="0.25">
      <c r="B1558" s="4" t="str">
        <f>_xlfn.IFNA(INDEX(Data!$B:$B,MATCH(Table1[[#This Row],[Desa/Kelurahan]],Data!$C:$C,0)),"")</f>
        <v/>
      </c>
      <c r="F1558" s="2"/>
      <c r="G1558" s="2"/>
      <c r="H1558" s="2"/>
      <c r="J1558" s="51"/>
      <c r="K1558" s="36" t="str">
        <f>IF(Table1[[#This Row],[Tanggal]]="","",YEAR(Table1[[#This Row],[Tanggal]]))</f>
        <v/>
      </c>
      <c r="L1558" s="36" t="str">
        <f>IF(Table1[[#This Row],[Tanggal]]="","",YEAR(Table1[[#This Row],[Tanggal]]))</f>
        <v/>
      </c>
      <c r="M1558" s="37" t="str">
        <f>_xlfn.IFNA(INDEX(Data!$D:$D,MATCH(Table1[[#This Row],[Entry Type]],Data!$E:$E,0)),"")</f>
        <v/>
      </c>
      <c r="N1558" s="50" t="str">
        <f>IF(Table1[[#This Row],[Tanggal]]="","","Jaringan")</f>
        <v/>
      </c>
      <c r="O1558" s="1"/>
    </row>
    <row r="1559" spans="2:15" x14ac:dyDescent="0.25">
      <c r="B1559" s="4" t="str">
        <f>_xlfn.IFNA(INDEX(Data!$B:$B,MATCH(Table1[[#This Row],[Desa/Kelurahan]],Data!$C:$C,0)),"")</f>
        <v/>
      </c>
      <c r="F1559" s="2"/>
      <c r="G1559" s="2"/>
      <c r="H1559" s="2"/>
      <c r="J1559" s="51"/>
      <c r="K1559" s="36" t="str">
        <f>IF(Table1[[#This Row],[Tanggal]]="","",YEAR(Table1[[#This Row],[Tanggal]]))</f>
        <v/>
      </c>
      <c r="L1559" s="36" t="str">
        <f>IF(Table1[[#This Row],[Tanggal]]="","",YEAR(Table1[[#This Row],[Tanggal]]))</f>
        <v/>
      </c>
      <c r="M1559" s="37" t="str">
        <f>_xlfn.IFNA(INDEX(Data!$D:$D,MATCH(Table1[[#This Row],[Entry Type]],Data!$E:$E,0)),"")</f>
        <v/>
      </c>
      <c r="N1559" s="50" t="str">
        <f>IF(Table1[[#This Row],[Tanggal]]="","","Jaringan")</f>
        <v/>
      </c>
      <c r="O1559" s="1"/>
    </row>
  </sheetData>
  <dataValidations count="1">
    <dataValidation type="list" allowBlank="1" showInputMessage="1" showErrorMessage="1" sqref="H3:H972" xr:uid="{F42572E3-D5B3-4391-B452-25836B95C22C}">
      <formula1>"Update, Data Tahun Sebelumnya"</formula1>
    </dataValidation>
  </dataValidations>
  <pageMargins left="0.7" right="0.7" top="0.75" bottom="0.75" header="0.3" footer="0.3"/>
  <ignoredErrors>
    <ignoredError sqref="H2 G2:G770 G772:G774 G777:G778 G902" listDataValidation="1"/>
  </ignoredErrors>
  <tableParts count="1">
    <tablePart r:id="rId1"/>
  </tableParts>
  <extLst>
    <ext xmlns:x14="http://schemas.microsoft.com/office/spreadsheetml/2009/9/main" uri="{CCE6A557-97BC-4b89-ADB6-D9C93CAAB3DF}">
      <x14:dataValidations xmlns:xm="http://schemas.microsoft.com/office/excel/2006/main" count="6">
        <x14:dataValidation type="list" allowBlank="1" showInputMessage="1" showErrorMessage="1" xr:uid="{70A2EA5E-BBA8-4063-AEA1-C6C9F66E4771}">
          <x14:formula1>
            <xm:f>Data!$E$3:$E$6</xm:f>
          </x14:formula1>
          <xm:sqref>E3:E778</xm:sqref>
        </x14:dataValidation>
        <x14:dataValidation type="list" allowBlank="1" showInputMessage="1" showErrorMessage="1" xr:uid="{9A6C324B-F699-4433-AC42-4BF06ACCB895}">
          <x14:formula1>
            <xm:f>Data!$C$3:$C$196</xm:f>
          </x14:formula1>
          <xm:sqref>C3:C1166</xm:sqref>
        </x14:dataValidation>
        <x14:dataValidation type="list" allowBlank="1" showInputMessage="1" showErrorMessage="1" xr:uid="{028A5240-6A0D-436A-8B0C-26407BB47DF8}">
          <x14:formula1>
            <xm:f>Data!$I$3:$I$4</xm:f>
          </x14:formula1>
          <xm:sqref>G2:H2 H973:H1048576 G585:G1048576</xm:sqref>
        </x14:dataValidation>
        <x14:dataValidation type="list" allowBlank="1" showInputMessage="1" showErrorMessage="1" xr:uid="{B970A4D6-A18C-422A-AC7E-3EB59322CC48}">
          <x14:formula1>
            <xm:f>Data!$A$3:$A$13</xm:f>
          </x14:formula1>
          <xm:sqref>D3:D1559</xm:sqref>
        </x14:dataValidation>
        <x14:dataValidation type="list" allowBlank="1" showInputMessage="1" showErrorMessage="1" xr:uid="{A2BC1E57-6A57-40BF-BA0C-27D140F833C3}">
          <x14:formula1>
            <xm:f>OFFSET(Data!$E$2,1,0,COUNTA(Data!$E$3:$E$1048576),1)</xm:f>
          </x14:formula1>
          <xm:sqref>E3:E972</xm:sqref>
        </x14:dataValidation>
        <x14:dataValidation type="list" allowBlank="1" showInputMessage="1" showErrorMessage="1" xr:uid="{3A7EF402-31AF-468C-A6C5-615461E5FCC4}">
          <x14:formula1>
            <xm:f>OFFSET(Data!$C$2,1,0,COUNTA(Data!$C$3:$C$1048576),1)</xm:f>
          </x14:formula1>
          <xm:sqref>C3:C1166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35F86A-1868-427C-875F-9238E47B9CE4}">
  <dimension ref="B2:L635"/>
  <sheetViews>
    <sheetView topLeftCell="A216" zoomScaleNormal="100" workbookViewId="0">
      <selection activeCell="C2" sqref="C2"/>
    </sheetView>
  </sheetViews>
  <sheetFormatPr defaultColWidth="8.7109375" defaultRowHeight="15" x14ac:dyDescent="0.25"/>
  <cols>
    <col min="1" max="1" width="4.5703125" style="1" customWidth="1"/>
    <col min="2" max="2" width="25.5703125" style="1" customWidth="1"/>
    <col min="3" max="3" width="21.28515625" style="1" customWidth="1"/>
    <col min="4" max="4" width="21.7109375" style="1" customWidth="1"/>
    <col min="5" max="5" width="15.5703125" style="1" customWidth="1"/>
    <col min="6" max="6" width="19.5703125" style="2" customWidth="1"/>
    <col min="7" max="8" width="19.140625" style="1" customWidth="1"/>
    <col min="9" max="9" width="12.5703125" style="1" customWidth="1"/>
    <col min="10" max="10" width="12.85546875" style="1" customWidth="1"/>
    <col min="11" max="11" width="11.42578125" style="1" customWidth="1"/>
    <col min="12" max="16384" width="8.7109375" style="1"/>
  </cols>
  <sheetData>
    <row r="2" spans="2:12" x14ac:dyDescent="0.25">
      <c r="B2" s="2" t="s">
        <v>328</v>
      </c>
      <c r="C2" s="2" t="s">
        <v>300</v>
      </c>
      <c r="D2" s="2" t="s">
        <v>329</v>
      </c>
      <c r="E2" s="2" t="s">
        <v>330</v>
      </c>
      <c r="F2" s="2" t="s">
        <v>67</v>
      </c>
      <c r="G2" s="2" t="s">
        <v>35</v>
      </c>
      <c r="H2" s="2" t="s">
        <v>331</v>
      </c>
      <c r="I2" s="2" t="s">
        <v>304</v>
      </c>
      <c r="J2" s="2" t="s">
        <v>305</v>
      </c>
      <c r="K2" s="2" t="s">
        <v>306</v>
      </c>
      <c r="L2" s="2" t="s">
        <v>307</v>
      </c>
    </row>
    <row r="3" spans="2:12" ht="30" x14ac:dyDescent="0.25">
      <c r="B3" s="4" t="str">
        <f>_xlfn.IFNA(INDEX(Data!$B:$B,MATCH(Table2[[#This Row],[Desa/Kelurahan]],Data!$C:$C,0)),"")</f>
        <v>NYUATAN</v>
      </c>
      <c r="C3" s="1" t="s">
        <v>251</v>
      </c>
      <c r="D3" s="1" t="s">
        <v>332</v>
      </c>
      <c r="E3" s="2">
        <v>1</v>
      </c>
      <c r="F3" s="2" t="s">
        <v>74</v>
      </c>
      <c r="G3" s="2" t="s">
        <v>40</v>
      </c>
      <c r="I3" s="5">
        <v>44545</v>
      </c>
      <c r="J3" s="36" t="str">
        <f>IF(Table2[[#This Row],[Tanggal]]="","",TEXT(Table2[[#This Row],[Tanggal]],"mmm"))</f>
        <v>Dec</v>
      </c>
      <c r="K3" s="36">
        <f>IF(Table2[[#This Row],[Tanggal]]="","",YEAR(Table2[[#This Row],[Tanggal]]))</f>
        <v>2021</v>
      </c>
      <c r="L3" s="50" t="str">
        <f>IF(Table2[[#This Row],[Tanggal]]="","","VSAT")</f>
        <v>VSAT</v>
      </c>
    </row>
    <row r="4" spans="2:12" ht="30" x14ac:dyDescent="0.25">
      <c r="B4" s="4" t="str">
        <f>_xlfn.IFNA(INDEX(Data!$B:$B,MATCH(Table2[[#This Row],[Desa/Kelurahan]],Data!$C:$C,0)),"")</f>
        <v>NYUATAN</v>
      </c>
      <c r="C4" s="1" t="s">
        <v>252</v>
      </c>
      <c r="D4" s="1" t="s">
        <v>332</v>
      </c>
      <c r="E4" s="2">
        <v>1</v>
      </c>
      <c r="F4" s="2" t="s">
        <v>74</v>
      </c>
      <c r="G4" s="2" t="s">
        <v>40</v>
      </c>
      <c r="I4" s="5">
        <v>44545</v>
      </c>
      <c r="J4" s="36" t="str">
        <f>IF(Table2[[#This Row],[Tanggal]]="","",TEXT(Table2[[#This Row],[Tanggal]],"mmm"))</f>
        <v>Dec</v>
      </c>
      <c r="K4" s="36">
        <f>IF(Table2[[#This Row],[Tanggal]]="","",YEAR(Table2[[#This Row],[Tanggal]]))</f>
        <v>2021</v>
      </c>
      <c r="L4" s="50" t="str">
        <f>IF(Table2[[#This Row],[Tanggal]]="","","VSAT")</f>
        <v>VSAT</v>
      </c>
    </row>
    <row r="5" spans="2:12" ht="30" x14ac:dyDescent="0.25">
      <c r="B5" s="4" t="str">
        <f>_xlfn.IFNA(INDEX(Data!$B:$B,MATCH(Table2[[#This Row],[Desa/Kelurahan]],Data!$C:$C,0)),"")</f>
        <v>TERING</v>
      </c>
      <c r="C5" s="1" t="s">
        <v>287</v>
      </c>
      <c r="D5" s="1" t="s">
        <v>332</v>
      </c>
      <c r="E5" s="2">
        <v>1</v>
      </c>
      <c r="F5" s="2" t="s">
        <v>74</v>
      </c>
      <c r="G5" s="2" t="s">
        <v>40</v>
      </c>
      <c r="I5" s="5">
        <v>44545</v>
      </c>
      <c r="J5" s="36" t="str">
        <f>IF(Table2[[#This Row],[Tanggal]]="","",TEXT(Table2[[#This Row],[Tanggal]],"mmm"))</f>
        <v>Dec</v>
      </c>
      <c r="K5" s="36">
        <f>IF(Table2[[#This Row],[Tanggal]]="","",YEAR(Table2[[#This Row],[Tanggal]]))</f>
        <v>2021</v>
      </c>
      <c r="L5" s="50" t="str">
        <f>IF(Table2[[#This Row],[Tanggal]]="","","VSAT")</f>
        <v>VSAT</v>
      </c>
    </row>
    <row r="6" spans="2:12" ht="30" x14ac:dyDescent="0.25">
      <c r="B6" s="4" t="str">
        <f>_xlfn.IFNA(INDEX(Data!$B:$B,MATCH(Table2[[#This Row],[Desa/Kelurahan]],Data!$C:$C,0)),"")</f>
        <v>TERING</v>
      </c>
      <c r="C6" s="1" t="s">
        <v>297</v>
      </c>
      <c r="D6" s="1" t="s">
        <v>332</v>
      </c>
      <c r="E6" s="2">
        <v>1</v>
      </c>
      <c r="F6" s="2" t="s">
        <v>74</v>
      </c>
      <c r="G6" s="2" t="s">
        <v>40</v>
      </c>
      <c r="I6" s="5">
        <v>44545</v>
      </c>
      <c r="J6" s="36" t="str">
        <f>IF(Table2[[#This Row],[Tanggal]]="","",TEXT(Table2[[#This Row],[Tanggal]],"mmm"))</f>
        <v>Dec</v>
      </c>
      <c r="K6" s="36">
        <f>IF(Table2[[#This Row],[Tanggal]]="","",YEAR(Table2[[#This Row],[Tanggal]]))</f>
        <v>2021</v>
      </c>
      <c r="L6" s="50" t="str">
        <f>IF(Table2[[#This Row],[Tanggal]]="","","VSAT")</f>
        <v>VSAT</v>
      </c>
    </row>
    <row r="7" spans="2:12" ht="30" x14ac:dyDescent="0.25">
      <c r="B7" s="4" t="str">
        <f>_xlfn.IFNA(INDEX(Data!$B:$B,MATCH(Table2[[#This Row],[Desa/Kelurahan]],Data!$C:$C,0)),"")</f>
        <v>TERING</v>
      </c>
      <c r="C7" s="1" t="s">
        <v>291</v>
      </c>
      <c r="D7" s="1" t="s">
        <v>332</v>
      </c>
      <c r="E7" s="2">
        <v>1</v>
      </c>
      <c r="F7" s="2" t="s">
        <v>74</v>
      </c>
      <c r="G7" s="2" t="s">
        <v>40</v>
      </c>
      <c r="I7" s="5">
        <v>44545</v>
      </c>
      <c r="J7" s="36" t="str">
        <f>IF(Table2[[#This Row],[Tanggal]]="","",TEXT(Table2[[#This Row],[Tanggal]],"mmm"))</f>
        <v>Dec</v>
      </c>
      <c r="K7" s="36">
        <f>IF(Table2[[#This Row],[Tanggal]]="","",YEAR(Table2[[#This Row],[Tanggal]]))</f>
        <v>2021</v>
      </c>
      <c r="L7" s="50" t="str">
        <f>IF(Table2[[#This Row],[Tanggal]]="","","VSAT")</f>
        <v>VSAT</v>
      </c>
    </row>
    <row r="8" spans="2:12" ht="30" x14ac:dyDescent="0.25">
      <c r="B8" s="4" t="str">
        <f>_xlfn.IFNA(INDEX(Data!$B:$B,MATCH(Table2[[#This Row],[Desa/Kelurahan]],Data!$C:$C,0)),"")</f>
        <v>LONG IRAM</v>
      </c>
      <c r="C8" s="1" t="s">
        <v>196</v>
      </c>
      <c r="D8" s="1" t="s">
        <v>332</v>
      </c>
      <c r="E8" s="2">
        <v>1</v>
      </c>
      <c r="F8" s="2" t="s">
        <v>74</v>
      </c>
      <c r="G8" s="2" t="s">
        <v>40</v>
      </c>
      <c r="I8" s="5">
        <v>44545</v>
      </c>
      <c r="J8" s="36" t="str">
        <f>IF(Table2[[#This Row],[Tanggal]]="","",TEXT(Table2[[#This Row],[Tanggal]],"mmm"))</f>
        <v>Dec</v>
      </c>
      <c r="K8" s="36">
        <f>IF(Table2[[#This Row],[Tanggal]]="","",YEAR(Table2[[#This Row],[Tanggal]]))</f>
        <v>2021</v>
      </c>
      <c r="L8" s="50" t="str">
        <f>IF(Table2[[#This Row],[Tanggal]]="","","VSAT")</f>
        <v>VSAT</v>
      </c>
    </row>
    <row r="9" spans="2:12" ht="30" x14ac:dyDescent="0.25">
      <c r="B9" s="4" t="str">
        <f>_xlfn.IFNA(INDEX(Data!$B:$B,MATCH(Table2[[#This Row],[Desa/Kelurahan]],Data!$C:$C,0)),"")</f>
        <v>LONG IRAM</v>
      </c>
      <c r="C9" s="1" t="s">
        <v>197</v>
      </c>
      <c r="D9" s="1" t="s">
        <v>332</v>
      </c>
      <c r="E9" s="2">
        <v>1</v>
      </c>
      <c r="F9" s="2" t="s">
        <v>74</v>
      </c>
      <c r="G9" s="2" t="s">
        <v>40</v>
      </c>
      <c r="I9" s="5">
        <v>44545</v>
      </c>
      <c r="J9" s="36" t="str">
        <f>IF(Table2[[#This Row],[Tanggal]]="","",TEXT(Table2[[#This Row],[Tanggal]],"mmm"))</f>
        <v>Dec</v>
      </c>
      <c r="K9" s="36">
        <f>IF(Table2[[#This Row],[Tanggal]]="","",YEAR(Table2[[#This Row],[Tanggal]]))</f>
        <v>2021</v>
      </c>
      <c r="L9" s="50" t="str">
        <f>IF(Table2[[#This Row],[Tanggal]]="","","VSAT")</f>
        <v>VSAT</v>
      </c>
    </row>
    <row r="10" spans="2:12" ht="30" x14ac:dyDescent="0.25">
      <c r="B10" s="4" t="str">
        <f>_xlfn.IFNA(INDEX(Data!$B:$B,MATCH(Table2[[#This Row],[Desa/Kelurahan]],Data!$C:$C,0)),"")</f>
        <v>LONG IRAM</v>
      </c>
      <c r="C10" s="1" t="s">
        <v>204</v>
      </c>
      <c r="D10" s="1" t="s">
        <v>332</v>
      </c>
      <c r="E10" s="2">
        <v>1</v>
      </c>
      <c r="F10" s="2" t="s">
        <v>74</v>
      </c>
      <c r="G10" s="2" t="s">
        <v>40</v>
      </c>
      <c r="I10" s="5">
        <v>44545</v>
      </c>
      <c r="J10" s="36" t="str">
        <f>IF(Table2[[#This Row],[Tanggal]]="","",TEXT(Table2[[#This Row],[Tanggal]],"mmm"))</f>
        <v>Dec</v>
      </c>
      <c r="K10" s="36">
        <f>IF(Table2[[#This Row],[Tanggal]]="","",YEAR(Table2[[#This Row],[Tanggal]]))</f>
        <v>2021</v>
      </c>
      <c r="L10" s="50" t="str">
        <f>IF(Table2[[#This Row],[Tanggal]]="","","VSAT")</f>
        <v>VSAT</v>
      </c>
    </row>
    <row r="11" spans="2:12" ht="30" x14ac:dyDescent="0.25">
      <c r="B11" s="4" t="str">
        <f>_xlfn.IFNA(INDEX(Data!$B:$B,MATCH(Table2[[#This Row],[Desa/Kelurahan]],Data!$C:$C,0)),"")</f>
        <v>LONG IRAM</v>
      </c>
      <c r="C11" s="1" t="s">
        <v>194</v>
      </c>
      <c r="D11" s="1" t="s">
        <v>332</v>
      </c>
      <c r="E11" s="2">
        <v>1</v>
      </c>
      <c r="F11" s="2" t="s">
        <v>74</v>
      </c>
      <c r="G11" s="2" t="s">
        <v>40</v>
      </c>
      <c r="I11" s="5">
        <v>44545</v>
      </c>
      <c r="J11" s="36" t="str">
        <f>IF(Table2[[#This Row],[Tanggal]]="","",TEXT(Table2[[#This Row],[Tanggal]],"mmm"))</f>
        <v>Dec</v>
      </c>
      <c r="K11" s="36">
        <f>IF(Table2[[#This Row],[Tanggal]]="","",YEAR(Table2[[#This Row],[Tanggal]]))</f>
        <v>2021</v>
      </c>
      <c r="L11" s="50" t="str">
        <f>IF(Table2[[#This Row],[Tanggal]]="","","VSAT")</f>
        <v>VSAT</v>
      </c>
    </row>
    <row r="12" spans="2:12" ht="30" x14ac:dyDescent="0.25">
      <c r="B12" s="4" t="str">
        <f>_xlfn.IFNA(INDEX(Data!$B:$B,MATCH(Table2[[#This Row],[Desa/Kelurahan]],Data!$C:$C,0)),"")</f>
        <v>MOOK MANAAR BULANT</v>
      </c>
      <c r="C12" s="1" t="s">
        <v>217</v>
      </c>
      <c r="D12" s="1" t="s">
        <v>332</v>
      </c>
      <c r="E12" s="2">
        <v>1</v>
      </c>
      <c r="F12" s="2" t="s">
        <v>74</v>
      </c>
      <c r="G12" s="2" t="s">
        <v>40</v>
      </c>
      <c r="I12" s="5">
        <v>44545</v>
      </c>
      <c r="J12" s="36" t="str">
        <f>IF(Table2[[#This Row],[Tanggal]]="","",TEXT(Table2[[#This Row],[Tanggal]],"mmm"))</f>
        <v>Dec</v>
      </c>
      <c r="K12" s="36">
        <f>IF(Table2[[#This Row],[Tanggal]]="","",YEAR(Table2[[#This Row],[Tanggal]]))</f>
        <v>2021</v>
      </c>
      <c r="L12" s="50" t="str">
        <f>IF(Table2[[#This Row],[Tanggal]]="","","VSAT")</f>
        <v>VSAT</v>
      </c>
    </row>
    <row r="13" spans="2:12" ht="30" x14ac:dyDescent="0.25">
      <c r="B13" s="4" t="str">
        <f>_xlfn.IFNA(INDEX(Data!$B:$B,MATCH(Table2[[#This Row],[Desa/Kelurahan]],Data!$C:$C,0)),"")</f>
        <v>MOOK MANAAR BULANT</v>
      </c>
      <c r="C13" s="1" t="s">
        <v>225</v>
      </c>
      <c r="D13" s="1" t="s">
        <v>332</v>
      </c>
      <c r="E13" s="2">
        <v>1</v>
      </c>
      <c r="F13" s="2" t="s">
        <v>74</v>
      </c>
      <c r="G13" s="2" t="s">
        <v>40</v>
      </c>
      <c r="I13" s="5">
        <v>44545</v>
      </c>
      <c r="J13" s="36" t="str">
        <f>IF(Table2[[#This Row],[Tanggal]]="","",TEXT(Table2[[#This Row],[Tanggal]],"mmm"))</f>
        <v>Dec</v>
      </c>
      <c r="K13" s="36">
        <f>IF(Table2[[#This Row],[Tanggal]]="","",YEAR(Table2[[#This Row],[Tanggal]]))</f>
        <v>2021</v>
      </c>
      <c r="L13" s="50" t="str">
        <f>IF(Table2[[#This Row],[Tanggal]]="","","VSAT")</f>
        <v>VSAT</v>
      </c>
    </row>
    <row r="14" spans="2:12" ht="30" x14ac:dyDescent="0.25">
      <c r="B14" s="4" t="str">
        <f>_xlfn.IFNA(INDEX(Data!$B:$B,MATCH(Table2[[#This Row],[Desa/Kelurahan]],Data!$C:$C,0)),"")</f>
        <v>MOOK MANAAR BULANT</v>
      </c>
      <c r="C14" s="1" t="s">
        <v>219</v>
      </c>
      <c r="D14" s="1" t="s">
        <v>332</v>
      </c>
      <c r="E14" s="2">
        <v>1</v>
      </c>
      <c r="F14" s="2" t="s">
        <v>74</v>
      </c>
      <c r="G14" s="2" t="s">
        <v>40</v>
      </c>
      <c r="I14" s="5">
        <v>44545</v>
      </c>
      <c r="J14" s="36" t="str">
        <f>IF(Table2[[#This Row],[Tanggal]]="","",TEXT(Table2[[#This Row],[Tanggal]],"mmm"))</f>
        <v>Dec</v>
      </c>
      <c r="K14" s="36">
        <f>IF(Table2[[#This Row],[Tanggal]]="","",YEAR(Table2[[#This Row],[Tanggal]]))</f>
        <v>2021</v>
      </c>
      <c r="L14" s="50" t="str">
        <f>IF(Table2[[#This Row],[Tanggal]]="","","VSAT")</f>
        <v>VSAT</v>
      </c>
    </row>
    <row r="15" spans="2:12" ht="30" x14ac:dyDescent="0.25">
      <c r="B15" s="4" t="str">
        <f>_xlfn.IFNA(INDEX(Data!$B:$B,MATCH(Table2[[#This Row],[Desa/Kelurahan]],Data!$C:$C,0)),"")</f>
        <v>DAMAI</v>
      </c>
      <c r="C15" s="1" t="s">
        <v>166</v>
      </c>
      <c r="D15" s="1" t="s">
        <v>332</v>
      </c>
      <c r="E15" s="2">
        <v>1</v>
      </c>
      <c r="F15" s="2" t="s">
        <v>74</v>
      </c>
      <c r="G15" s="2" t="s">
        <v>40</v>
      </c>
      <c r="I15" s="5">
        <v>44545</v>
      </c>
      <c r="J15" s="36" t="str">
        <f>IF(Table2[[#This Row],[Tanggal]]="","",TEXT(Table2[[#This Row],[Tanggal]],"mmm"))</f>
        <v>Dec</v>
      </c>
      <c r="K15" s="36">
        <f>IF(Table2[[#This Row],[Tanggal]]="","",YEAR(Table2[[#This Row],[Tanggal]]))</f>
        <v>2021</v>
      </c>
      <c r="L15" s="50" t="str">
        <f>IF(Table2[[#This Row],[Tanggal]]="","","VSAT")</f>
        <v>VSAT</v>
      </c>
    </row>
    <row r="16" spans="2:12" ht="30" x14ac:dyDescent="0.25">
      <c r="B16" s="4" t="str">
        <f>_xlfn.IFNA(INDEX(Data!$B:$B,MATCH(Table2[[#This Row],[Desa/Kelurahan]],Data!$C:$C,0)),"")</f>
        <v>DAMAI</v>
      </c>
      <c r="C16" s="1" t="s">
        <v>163</v>
      </c>
      <c r="D16" s="1" t="s">
        <v>332</v>
      </c>
      <c r="E16" s="2">
        <v>1</v>
      </c>
      <c r="F16" s="2" t="s">
        <v>74</v>
      </c>
      <c r="G16" s="2" t="s">
        <v>40</v>
      </c>
      <c r="I16" s="5">
        <v>44545</v>
      </c>
      <c r="J16" s="36" t="str">
        <f>IF(Table2[[#This Row],[Tanggal]]="","",TEXT(Table2[[#This Row],[Tanggal]],"mmm"))</f>
        <v>Dec</v>
      </c>
      <c r="K16" s="36">
        <f>IF(Table2[[#This Row],[Tanggal]]="","",YEAR(Table2[[#This Row],[Tanggal]]))</f>
        <v>2021</v>
      </c>
      <c r="L16" s="50" t="str">
        <f>IF(Table2[[#This Row],[Tanggal]]="","","VSAT")</f>
        <v>VSAT</v>
      </c>
    </row>
    <row r="17" spans="2:12" ht="30" x14ac:dyDescent="0.25">
      <c r="B17" s="4" t="str">
        <f>_xlfn.IFNA(INDEX(Data!$B:$B,MATCH(Table2[[#This Row],[Desa/Kelurahan]],Data!$C:$C,0)),"")</f>
        <v>DAMAI</v>
      </c>
      <c r="C17" s="1" t="s">
        <v>169</v>
      </c>
      <c r="D17" s="1" t="s">
        <v>332</v>
      </c>
      <c r="E17" s="2">
        <v>1</v>
      </c>
      <c r="F17" s="2" t="s">
        <v>74</v>
      </c>
      <c r="G17" s="2" t="s">
        <v>40</v>
      </c>
      <c r="I17" s="5">
        <v>44545</v>
      </c>
      <c r="J17" s="36" t="str">
        <f>IF(Table2[[#This Row],[Tanggal]]="","",TEXT(Table2[[#This Row],[Tanggal]],"mmm"))</f>
        <v>Dec</v>
      </c>
      <c r="K17" s="36">
        <f>IF(Table2[[#This Row],[Tanggal]]="","",YEAR(Table2[[#This Row],[Tanggal]]))</f>
        <v>2021</v>
      </c>
      <c r="L17" s="50" t="str">
        <f>IF(Table2[[#This Row],[Tanggal]]="","","VSAT")</f>
        <v>VSAT</v>
      </c>
    </row>
    <row r="18" spans="2:12" ht="30" x14ac:dyDescent="0.25">
      <c r="B18" s="4" t="str">
        <f>_xlfn.IFNA(INDEX(Data!$B:$B,MATCH(Table2[[#This Row],[Desa/Kelurahan]],Data!$C:$C,0)),"")</f>
        <v>SILUQ NGURAI</v>
      </c>
      <c r="C18" s="1" t="s">
        <v>269</v>
      </c>
      <c r="D18" s="1" t="s">
        <v>332</v>
      </c>
      <c r="E18" s="2">
        <v>1</v>
      </c>
      <c r="F18" s="2" t="s">
        <v>74</v>
      </c>
      <c r="G18" s="2" t="s">
        <v>40</v>
      </c>
      <c r="I18" s="5">
        <v>44545</v>
      </c>
      <c r="J18" s="36" t="str">
        <f>IF(Table2[[#This Row],[Tanggal]]="","",TEXT(Table2[[#This Row],[Tanggal]],"mmm"))</f>
        <v>Dec</v>
      </c>
      <c r="K18" s="36">
        <f>IF(Table2[[#This Row],[Tanggal]]="","",YEAR(Table2[[#This Row],[Tanggal]]))</f>
        <v>2021</v>
      </c>
      <c r="L18" s="50" t="str">
        <f>IF(Table2[[#This Row],[Tanggal]]="","","VSAT")</f>
        <v>VSAT</v>
      </c>
    </row>
    <row r="19" spans="2:12" ht="30" x14ac:dyDescent="0.25">
      <c r="B19" s="4" t="str">
        <f>_xlfn.IFNA(INDEX(Data!$B:$B,MATCH(Table2[[#This Row],[Desa/Kelurahan]],Data!$C:$C,0)),"")</f>
        <v>SILUQ NGURAI</v>
      </c>
      <c r="C19" s="1" t="s">
        <v>271</v>
      </c>
      <c r="D19" s="1" t="s">
        <v>332</v>
      </c>
      <c r="E19" s="2">
        <v>1</v>
      </c>
      <c r="F19" s="2" t="s">
        <v>74</v>
      </c>
      <c r="G19" s="2" t="s">
        <v>40</v>
      </c>
      <c r="I19" s="5">
        <v>44545</v>
      </c>
      <c r="J19" s="36" t="str">
        <f>IF(Table2[[#This Row],[Tanggal]]="","",TEXT(Table2[[#This Row],[Tanggal]],"mmm"))</f>
        <v>Dec</v>
      </c>
      <c r="K19" s="36">
        <f>IF(Table2[[#This Row],[Tanggal]]="","",YEAR(Table2[[#This Row],[Tanggal]]))</f>
        <v>2021</v>
      </c>
      <c r="L19" s="50" t="str">
        <f>IF(Table2[[#This Row],[Tanggal]]="","","VSAT")</f>
        <v>VSAT</v>
      </c>
    </row>
    <row r="20" spans="2:12" ht="30" x14ac:dyDescent="0.25">
      <c r="B20" s="4" t="str">
        <f>_xlfn.IFNA(INDEX(Data!$B:$B,MATCH(Table2[[#This Row],[Desa/Kelurahan]],Data!$C:$C,0)),"")</f>
        <v>SILUQ NGURAI</v>
      </c>
      <c r="C20" s="1" t="s">
        <v>277</v>
      </c>
      <c r="D20" s="1" t="s">
        <v>332</v>
      </c>
      <c r="E20" s="2">
        <v>1</v>
      </c>
      <c r="F20" s="2" t="s">
        <v>74</v>
      </c>
      <c r="G20" s="2" t="s">
        <v>40</v>
      </c>
      <c r="I20" s="5">
        <v>44545</v>
      </c>
      <c r="J20" s="36" t="str">
        <f>IF(Table2[[#This Row],[Tanggal]]="","",TEXT(Table2[[#This Row],[Tanggal]],"mmm"))</f>
        <v>Dec</v>
      </c>
      <c r="K20" s="36">
        <f>IF(Table2[[#This Row],[Tanggal]]="","",YEAR(Table2[[#This Row],[Tanggal]]))</f>
        <v>2021</v>
      </c>
      <c r="L20" s="50" t="str">
        <f>IF(Table2[[#This Row],[Tanggal]]="","","VSAT")</f>
        <v>VSAT</v>
      </c>
    </row>
    <row r="21" spans="2:12" ht="30" x14ac:dyDescent="0.25">
      <c r="B21" s="4" t="str">
        <f>_xlfn.IFNA(INDEX(Data!$B:$B,MATCH(Table2[[#This Row],[Desa/Kelurahan]],Data!$C:$C,0)),"")</f>
        <v>SILUQ NGURAI</v>
      </c>
      <c r="C21" s="1" t="s">
        <v>282</v>
      </c>
      <c r="D21" s="1" t="s">
        <v>332</v>
      </c>
      <c r="E21" s="2">
        <v>1</v>
      </c>
      <c r="F21" s="2" t="s">
        <v>74</v>
      </c>
      <c r="G21" s="2" t="s">
        <v>40</v>
      </c>
      <c r="I21" s="5">
        <v>44545</v>
      </c>
      <c r="J21" s="36" t="str">
        <f>IF(Table2[[#This Row],[Tanggal]]="","",TEXT(Table2[[#This Row],[Tanggal]],"mmm"))</f>
        <v>Dec</v>
      </c>
      <c r="K21" s="36">
        <f>IF(Table2[[#This Row],[Tanggal]]="","",YEAR(Table2[[#This Row],[Tanggal]]))</f>
        <v>2021</v>
      </c>
      <c r="L21" s="50" t="str">
        <f>IF(Table2[[#This Row],[Tanggal]]="","","VSAT")</f>
        <v>VSAT</v>
      </c>
    </row>
    <row r="22" spans="2:12" ht="30" x14ac:dyDescent="0.25">
      <c r="B22" s="4" t="str">
        <f>_xlfn.IFNA(INDEX(Data!$B:$B,MATCH(Table2[[#This Row],[Desa/Kelurahan]],Data!$C:$C,0)),"")</f>
        <v>SILUQ NGURAI</v>
      </c>
      <c r="C22" s="1" t="s">
        <v>280</v>
      </c>
      <c r="D22" s="1" t="s">
        <v>332</v>
      </c>
      <c r="E22" s="2">
        <v>1</v>
      </c>
      <c r="F22" s="2" t="s">
        <v>74</v>
      </c>
      <c r="G22" s="2" t="s">
        <v>40</v>
      </c>
      <c r="I22" s="5">
        <v>44545</v>
      </c>
      <c r="J22" s="36" t="str">
        <f>IF(Table2[[#This Row],[Tanggal]]="","",TEXT(Table2[[#This Row],[Tanggal]],"mmm"))</f>
        <v>Dec</v>
      </c>
      <c r="K22" s="36">
        <f>IF(Table2[[#This Row],[Tanggal]]="","",YEAR(Table2[[#This Row],[Tanggal]]))</f>
        <v>2021</v>
      </c>
      <c r="L22" s="50" t="str">
        <f>IF(Table2[[#This Row],[Tanggal]]="","","VSAT")</f>
        <v>VSAT</v>
      </c>
    </row>
    <row r="23" spans="2:12" ht="30" x14ac:dyDescent="0.25">
      <c r="B23" s="4" t="str">
        <f>_xlfn.IFNA(INDEX(Data!$B:$B,MATCH(Table2[[#This Row],[Desa/Kelurahan]],Data!$C:$C,0)),"")</f>
        <v>SILUQ NGURAI</v>
      </c>
      <c r="C23" s="1" t="s">
        <v>283</v>
      </c>
      <c r="D23" s="1" t="s">
        <v>332</v>
      </c>
      <c r="E23" s="2">
        <v>1</v>
      </c>
      <c r="F23" s="2" t="s">
        <v>89</v>
      </c>
      <c r="G23" s="2" t="s">
        <v>40</v>
      </c>
      <c r="I23" s="5">
        <v>44546</v>
      </c>
      <c r="J23" s="36" t="str">
        <f>IF(Table2[[#This Row],[Tanggal]]="","",TEXT(Table2[[#This Row],[Tanggal]],"mmm"))</f>
        <v>Dec</v>
      </c>
      <c r="K23" s="36">
        <f>IF(Table2[[#This Row],[Tanggal]]="","",YEAR(Table2[[#This Row],[Tanggal]]))</f>
        <v>2021</v>
      </c>
      <c r="L23" s="50" t="str">
        <f>IF(Table2[[#This Row],[Tanggal]]="","","VSAT")</f>
        <v>VSAT</v>
      </c>
    </row>
    <row r="24" spans="2:12" ht="30" x14ac:dyDescent="0.25">
      <c r="B24" s="4" t="str">
        <f>_xlfn.IFNA(INDEX(Data!$B:$B,MATCH(Table2[[#This Row],[Desa/Kelurahan]],Data!$C:$C,0)),"")</f>
        <v>BENTIAN BESAR</v>
      </c>
      <c r="C24" s="1" t="s">
        <v>137</v>
      </c>
      <c r="D24" s="1" t="s">
        <v>332</v>
      </c>
      <c r="E24" s="2">
        <v>1</v>
      </c>
      <c r="F24" s="2" t="s">
        <v>74</v>
      </c>
      <c r="G24" s="2" t="s">
        <v>40</v>
      </c>
      <c r="I24" s="5">
        <v>44545</v>
      </c>
      <c r="J24" s="36" t="str">
        <f>IF(Table2[[#This Row],[Tanggal]]="","",TEXT(Table2[[#This Row],[Tanggal]],"mmm"))</f>
        <v>Dec</v>
      </c>
      <c r="K24" s="36">
        <f>IF(Table2[[#This Row],[Tanggal]]="","",YEAR(Table2[[#This Row],[Tanggal]]))</f>
        <v>2021</v>
      </c>
      <c r="L24" s="50" t="str">
        <f>IF(Table2[[#This Row],[Tanggal]]="","","VSAT")</f>
        <v>VSAT</v>
      </c>
    </row>
    <row r="25" spans="2:12" ht="30" x14ac:dyDescent="0.25">
      <c r="B25" s="4" t="str">
        <f>_xlfn.IFNA(INDEX(Data!$B:$B,MATCH(Table2[[#This Row],[Desa/Kelurahan]],Data!$C:$C,0)),"")</f>
        <v>BENTIAN BESAR</v>
      </c>
      <c r="C25" s="1" t="s">
        <v>131</v>
      </c>
      <c r="D25" s="1" t="s">
        <v>332</v>
      </c>
      <c r="E25" s="2">
        <v>1</v>
      </c>
      <c r="F25" s="2" t="s">
        <v>74</v>
      </c>
      <c r="G25" s="2" t="s">
        <v>40</v>
      </c>
      <c r="I25" s="5">
        <v>44545</v>
      </c>
      <c r="J25" s="36" t="str">
        <f>IF(Table2[[#This Row],[Tanggal]]="","",TEXT(Table2[[#This Row],[Tanggal]],"mmm"))</f>
        <v>Dec</v>
      </c>
      <c r="K25" s="36">
        <f>IF(Table2[[#This Row],[Tanggal]]="","",YEAR(Table2[[#This Row],[Tanggal]]))</f>
        <v>2021</v>
      </c>
      <c r="L25" s="50" t="str">
        <f>IF(Table2[[#This Row],[Tanggal]]="","","VSAT")</f>
        <v>VSAT</v>
      </c>
    </row>
    <row r="26" spans="2:12" ht="30" x14ac:dyDescent="0.25">
      <c r="B26" s="4" t="str">
        <f>_xlfn.IFNA(INDEX(Data!$B:$B,MATCH(Table2[[#This Row],[Desa/Kelurahan]],Data!$C:$C,0)),"")</f>
        <v>BENTIAN BESAR</v>
      </c>
      <c r="C26" s="1" t="s">
        <v>130</v>
      </c>
      <c r="D26" s="1" t="s">
        <v>332</v>
      </c>
      <c r="E26" s="2">
        <v>1</v>
      </c>
      <c r="F26" s="2" t="s">
        <v>74</v>
      </c>
      <c r="G26" s="2" t="s">
        <v>40</v>
      </c>
      <c r="I26" s="5">
        <v>44545</v>
      </c>
      <c r="J26" s="36" t="str">
        <f>IF(Table2[[#This Row],[Tanggal]]="","",TEXT(Table2[[#This Row],[Tanggal]],"mmm"))</f>
        <v>Dec</v>
      </c>
      <c r="K26" s="36">
        <f>IF(Table2[[#This Row],[Tanggal]]="","",YEAR(Table2[[#This Row],[Tanggal]]))</f>
        <v>2021</v>
      </c>
      <c r="L26" s="50" t="str">
        <f>IF(Table2[[#This Row],[Tanggal]]="","","VSAT")</f>
        <v>VSAT</v>
      </c>
    </row>
    <row r="27" spans="2:12" ht="30" x14ac:dyDescent="0.25">
      <c r="B27" s="4" t="str">
        <f>_xlfn.IFNA(INDEX(Data!$B:$B,MATCH(Table2[[#This Row],[Desa/Kelurahan]],Data!$C:$C,0)),"")</f>
        <v>BENTIAN BESAR</v>
      </c>
      <c r="C27" s="1" t="s">
        <v>134</v>
      </c>
      <c r="D27" s="1" t="s">
        <v>332</v>
      </c>
      <c r="E27" s="2">
        <v>1</v>
      </c>
      <c r="F27" s="2" t="s">
        <v>74</v>
      </c>
      <c r="G27" s="2" t="s">
        <v>40</v>
      </c>
      <c r="I27" s="5">
        <v>44545</v>
      </c>
      <c r="J27" s="36" t="str">
        <f>IF(Table2[[#This Row],[Tanggal]]="","",TEXT(Table2[[#This Row],[Tanggal]],"mmm"))</f>
        <v>Dec</v>
      </c>
      <c r="K27" s="36">
        <f>IF(Table2[[#This Row],[Tanggal]]="","",YEAR(Table2[[#This Row],[Tanggal]]))</f>
        <v>2021</v>
      </c>
      <c r="L27" s="50" t="str">
        <f>IF(Table2[[#This Row],[Tanggal]]="","","VSAT")</f>
        <v>VSAT</v>
      </c>
    </row>
    <row r="28" spans="2:12" ht="30" x14ac:dyDescent="0.25">
      <c r="B28" s="4" t="str">
        <f>_xlfn.IFNA(INDEX(Data!$B:$B,MATCH(Table2[[#This Row],[Desa/Kelurahan]],Data!$C:$C,0)),"")</f>
        <v>BENTIAN BESAR</v>
      </c>
      <c r="C28" s="1" t="s">
        <v>133</v>
      </c>
      <c r="D28" s="1" t="s">
        <v>332</v>
      </c>
      <c r="E28" s="2">
        <v>1</v>
      </c>
      <c r="F28" s="2" t="s">
        <v>74</v>
      </c>
      <c r="G28" s="2" t="s">
        <v>40</v>
      </c>
      <c r="I28" s="5">
        <v>44545</v>
      </c>
      <c r="J28" s="36" t="str">
        <f>IF(Table2[[#This Row],[Tanggal]]="","",TEXT(Table2[[#This Row],[Tanggal]],"mmm"))</f>
        <v>Dec</v>
      </c>
      <c r="K28" s="36">
        <f>IF(Table2[[#This Row],[Tanggal]]="","",YEAR(Table2[[#This Row],[Tanggal]]))</f>
        <v>2021</v>
      </c>
      <c r="L28" s="50" t="str">
        <f>IF(Table2[[#This Row],[Tanggal]]="","","VSAT")</f>
        <v>VSAT</v>
      </c>
    </row>
    <row r="29" spans="2:12" ht="30" x14ac:dyDescent="0.25">
      <c r="B29" s="4" t="str">
        <f>_xlfn.IFNA(INDEX(Data!$B:$B,MATCH(Table2[[#This Row],[Desa/Kelurahan]],Data!$C:$C,0)),"")</f>
        <v>BONGAN</v>
      </c>
      <c r="C29" s="1" t="s">
        <v>149</v>
      </c>
      <c r="D29" s="1" t="s">
        <v>332</v>
      </c>
      <c r="E29" s="2">
        <v>1</v>
      </c>
      <c r="F29" s="2" t="s">
        <v>74</v>
      </c>
      <c r="G29" s="2" t="s">
        <v>40</v>
      </c>
      <c r="I29" s="5">
        <v>44545</v>
      </c>
      <c r="J29" s="36" t="str">
        <f>IF(Table2[[#This Row],[Tanggal]]="","",TEXT(Table2[[#This Row],[Tanggal]],"mmm"))</f>
        <v>Dec</v>
      </c>
      <c r="K29" s="36">
        <f>IF(Table2[[#This Row],[Tanggal]]="","",YEAR(Table2[[#This Row],[Tanggal]]))</f>
        <v>2021</v>
      </c>
      <c r="L29" s="50" t="str">
        <f>IF(Table2[[#This Row],[Tanggal]]="","","VSAT")</f>
        <v>VSAT</v>
      </c>
    </row>
    <row r="30" spans="2:12" ht="30" x14ac:dyDescent="0.25">
      <c r="B30" s="4" t="str">
        <f>_xlfn.IFNA(INDEX(Data!$B:$B,MATCH(Table2[[#This Row],[Desa/Kelurahan]],Data!$C:$C,0)),"")</f>
        <v>BONGAN</v>
      </c>
      <c r="C30" s="1" t="s">
        <v>150</v>
      </c>
      <c r="D30" s="1" t="s">
        <v>332</v>
      </c>
      <c r="E30" s="2">
        <v>1</v>
      </c>
      <c r="F30" s="2" t="s">
        <v>74</v>
      </c>
      <c r="G30" s="2" t="s">
        <v>40</v>
      </c>
      <c r="I30" s="5">
        <v>44545</v>
      </c>
      <c r="J30" s="36" t="str">
        <f>IF(Table2[[#This Row],[Tanggal]]="","",TEXT(Table2[[#This Row],[Tanggal]],"mmm"))</f>
        <v>Dec</v>
      </c>
      <c r="K30" s="36">
        <f>IF(Table2[[#This Row],[Tanggal]]="","",YEAR(Table2[[#This Row],[Tanggal]]))</f>
        <v>2021</v>
      </c>
      <c r="L30" s="50" t="str">
        <f>IF(Table2[[#This Row],[Tanggal]]="","","VSAT")</f>
        <v>VSAT</v>
      </c>
    </row>
    <row r="31" spans="2:12" ht="30" x14ac:dyDescent="0.25">
      <c r="B31" s="4" t="str">
        <f>_xlfn.IFNA(INDEX(Data!$B:$B,MATCH(Table2[[#This Row],[Desa/Kelurahan]],Data!$C:$C,0)),"")</f>
        <v>BONGAN</v>
      </c>
      <c r="C31" s="1" t="s">
        <v>152</v>
      </c>
      <c r="D31" s="1" t="s">
        <v>332</v>
      </c>
      <c r="E31" s="2">
        <v>1</v>
      </c>
      <c r="F31" s="2" t="s">
        <v>74</v>
      </c>
      <c r="G31" s="2" t="s">
        <v>40</v>
      </c>
      <c r="I31" s="5">
        <v>44545</v>
      </c>
      <c r="J31" s="36" t="str">
        <f>IF(Table2[[#This Row],[Tanggal]]="","",TEXT(Table2[[#This Row],[Tanggal]],"mmm"))</f>
        <v>Dec</v>
      </c>
      <c r="K31" s="36">
        <f>IF(Table2[[#This Row],[Tanggal]]="","",YEAR(Table2[[#This Row],[Tanggal]]))</f>
        <v>2021</v>
      </c>
      <c r="L31" s="50" t="str">
        <f>IF(Table2[[#This Row],[Tanggal]]="","","VSAT")</f>
        <v>VSAT</v>
      </c>
    </row>
    <row r="32" spans="2:12" ht="30" x14ac:dyDescent="0.25">
      <c r="B32" s="4" t="str">
        <f>_xlfn.IFNA(INDEX(Data!$B:$B,MATCH(Table2[[#This Row],[Desa/Kelurahan]],Data!$C:$C,0)),"")</f>
        <v>BONGAN</v>
      </c>
      <c r="C32" s="1" t="s">
        <v>144</v>
      </c>
      <c r="D32" s="1" t="s">
        <v>332</v>
      </c>
      <c r="E32" s="2">
        <v>1</v>
      </c>
      <c r="F32" s="2" t="s">
        <v>74</v>
      </c>
      <c r="G32" s="2" t="s">
        <v>40</v>
      </c>
      <c r="I32" s="5">
        <v>44545</v>
      </c>
      <c r="J32" s="36" t="str">
        <f>IF(Table2[[#This Row],[Tanggal]]="","",TEXT(Table2[[#This Row],[Tanggal]],"mmm"))</f>
        <v>Dec</v>
      </c>
      <c r="K32" s="36">
        <f>IF(Table2[[#This Row],[Tanggal]]="","",YEAR(Table2[[#This Row],[Tanggal]]))</f>
        <v>2021</v>
      </c>
      <c r="L32" s="50" t="str">
        <f>IF(Table2[[#This Row],[Tanggal]]="","","VSAT")</f>
        <v>VSAT</v>
      </c>
    </row>
    <row r="33" spans="2:12" ht="30" x14ac:dyDescent="0.25">
      <c r="B33" s="4" t="str">
        <f>_xlfn.IFNA(INDEX(Data!$B:$B,MATCH(Table2[[#This Row],[Desa/Kelurahan]],Data!$C:$C,0)),"")</f>
        <v>BONGAN</v>
      </c>
      <c r="C33" s="1" t="s">
        <v>153</v>
      </c>
      <c r="D33" s="1" t="s">
        <v>332</v>
      </c>
      <c r="E33" s="2">
        <v>1</v>
      </c>
      <c r="F33" s="2" t="s">
        <v>74</v>
      </c>
      <c r="G33" s="2" t="s">
        <v>40</v>
      </c>
      <c r="I33" s="5">
        <v>44545</v>
      </c>
      <c r="J33" s="36" t="str">
        <f>IF(Table2[[#This Row],[Tanggal]]="","",TEXT(Table2[[#This Row],[Tanggal]],"mmm"))</f>
        <v>Dec</v>
      </c>
      <c r="K33" s="36">
        <f>IF(Table2[[#This Row],[Tanggal]]="","",YEAR(Table2[[#This Row],[Tanggal]]))</f>
        <v>2021</v>
      </c>
      <c r="L33" s="50" t="str">
        <f>IF(Table2[[#This Row],[Tanggal]]="","","VSAT")</f>
        <v>VSAT</v>
      </c>
    </row>
    <row r="34" spans="2:12" ht="30" x14ac:dyDescent="0.25">
      <c r="B34" s="4" t="str">
        <f>_xlfn.IFNA(INDEX(Data!$B:$B,MATCH(Table2[[#This Row],[Desa/Kelurahan]],Data!$C:$C,0)),"")</f>
        <v>BONGAN</v>
      </c>
      <c r="C34" s="1" t="s">
        <v>148</v>
      </c>
      <c r="D34" s="1" t="s">
        <v>332</v>
      </c>
      <c r="E34" s="2">
        <v>1</v>
      </c>
      <c r="F34" s="2" t="s">
        <v>89</v>
      </c>
      <c r="G34" s="2" t="s">
        <v>40</v>
      </c>
      <c r="I34" s="5">
        <v>44545</v>
      </c>
      <c r="J34" s="36" t="str">
        <f>IF(Table2[[#This Row],[Tanggal]]="","",TEXT(Table2[[#This Row],[Tanggal]],"mmm"))</f>
        <v>Dec</v>
      </c>
      <c r="K34" s="36">
        <f>IF(Table2[[#This Row],[Tanggal]]="","",YEAR(Table2[[#This Row],[Tanggal]]))</f>
        <v>2021</v>
      </c>
      <c r="L34" s="50" t="str">
        <f>IF(Table2[[#This Row],[Tanggal]]="","","VSAT")</f>
        <v>VSAT</v>
      </c>
    </row>
    <row r="35" spans="2:12" ht="30" x14ac:dyDescent="0.25">
      <c r="B35" s="4" t="str">
        <f>_xlfn.IFNA(INDEX(Data!$B:$B,MATCH(Table2[[#This Row],[Desa/Kelurahan]],Data!$C:$C,0)),"")</f>
        <v>BONGAN</v>
      </c>
      <c r="C35" s="1" t="s">
        <v>141</v>
      </c>
      <c r="D35" s="1" t="s">
        <v>332</v>
      </c>
      <c r="E35" s="2">
        <v>1</v>
      </c>
      <c r="F35" s="2" t="s">
        <v>89</v>
      </c>
      <c r="G35" s="2" t="s">
        <v>40</v>
      </c>
      <c r="I35" s="5">
        <v>44545</v>
      </c>
      <c r="J35" s="36" t="str">
        <f>IF(Table2[[#This Row],[Tanggal]]="","",TEXT(Table2[[#This Row],[Tanggal]],"mmm"))</f>
        <v>Dec</v>
      </c>
      <c r="K35" s="36">
        <f>IF(Table2[[#This Row],[Tanggal]]="","",YEAR(Table2[[#This Row],[Tanggal]]))</f>
        <v>2021</v>
      </c>
      <c r="L35" s="50" t="str">
        <f>IF(Table2[[#This Row],[Tanggal]]="","","VSAT")</f>
        <v>VSAT</v>
      </c>
    </row>
    <row r="36" spans="2:12" ht="30" x14ac:dyDescent="0.25">
      <c r="B36" s="4" t="str">
        <f>_xlfn.IFNA(INDEX(Data!$B:$B,MATCH(Table2[[#This Row],[Desa/Kelurahan]],Data!$C:$C,0)),"")</f>
        <v>BARONG TONGKOK</v>
      </c>
      <c r="C36" s="1" t="s">
        <v>101</v>
      </c>
      <c r="D36" s="1" t="s">
        <v>332</v>
      </c>
      <c r="E36" s="2">
        <v>1</v>
      </c>
      <c r="F36" s="2" t="s">
        <v>96</v>
      </c>
      <c r="G36" s="2" t="s">
        <v>42</v>
      </c>
      <c r="I36" s="5">
        <v>44914</v>
      </c>
      <c r="J36" s="36" t="str">
        <f>IF(Table2[[#This Row],[Tanggal]]="","",TEXT(Table2[[#This Row],[Tanggal]],"mmm"))</f>
        <v>Dec</v>
      </c>
      <c r="K36" s="36">
        <f>IF(Table2[[#This Row],[Tanggal]]="","",YEAR(Table2[[#This Row],[Tanggal]]))</f>
        <v>2022</v>
      </c>
      <c r="L36" s="50" t="str">
        <f>IF(Table2[[#This Row],[Tanggal]]="","","VSAT")</f>
        <v>VSAT</v>
      </c>
    </row>
    <row r="37" spans="2:12" ht="30" x14ac:dyDescent="0.25">
      <c r="B37" s="4" t="str">
        <f>_xlfn.IFNA(INDEX(Data!$B:$B,MATCH(Table2[[#This Row],[Desa/Kelurahan]],Data!$C:$C,0)),"")</f>
        <v>MELAK</v>
      </c>
      <c r="C37" s="1" t="s">
        <v>210</v>
      </c>
      <c r="D37" s="1" t="s">
        <v>332</v>
      </c>
      <c r="E37" s="2">
        <v>1</v>
      </c>
      <c r="F37" s="2" t="s">
        <v>96</v>
      </c>
      <c r="G37" s="2" t="s">
        <v>42</v>
      </c>
      <c r="I37" s="5">
        <v>44914</v>
      </c>
      <c r="J37" s="36" t="str">
        <f>IF(Table2[[#This Row],[Tanggal]]="","",TEXT(Table2[[#This Row],[Tanggal]],"mmm"))</f>
        <v>Dec</v>
      </c>
      <c r="K37" s="36">
        <f>IF(Table2[[#This Row],[Tanggal]]="","",YEAR(Table2[[#This Row],[Tanggal]]))</f>
        <v>2022</v>
      </c>
      <c r="L37" s="50" t="str">
        <f>IF(Table2[[#This Row],[Tanggal]]="","","VSAT")</f>
        <v>VSAT</v>
      </c>
    </row>
    <row r="38" spans="2:12" ht="30" x14ac:dyDescent="0.25">
      <c r="B38" s="4" t="str">
        <f>_xlfn.IFNA(INDEX(Data!$B:$B,MATCH(Table2[[#This Row],[Desa/Kelurahan]],Data!$C:$C,0)),"")</f>
        <v>MELAK</v>
      </c>
      <c r="C38" s="1" t="s">
        <v>209</v>
      </c>
      <c r="D38" s="1" t="s">
        <v>332</v>
      </c>
      <c r="E38" s="2">
        <v>1</v>
      </c>
      <c r="F38" s="2" t="s">
        <v>96</v>
      </c>
      <c r="G38" s="2" t="s">
        <v>42</v>
      </c>
      <c r="I38" s="5">
        <v>44914</v>
      </c>
      <c r="J38" s="36" t="str">
        <f>IF(Table2[[#This Row],[Tanggal]]="","",TEXT(Table2[[#This Row],[Tanggal]],"mmm"))</f>
        <v>Dec</v>
      </c>
      <c r="K38" s="36">
        <f>IF(Table2[[#This Row],[Tanggal]]="","",YEAR(Table2[[#This Row],[Tanggal]]))</f>
        <v>2022</v>
      </c>
      <c r="L38" s="50" t="str">
        <f>IF(Table2[[#This Row],[Tanggal]]="","","VSAT")</f>
        <v>VSAT</v>
      </c>
    </row>
    <row r="39" spans="2:12" ht="30" x14ac:dyDescent="0.25">
      <c r="B39" s="4" t="str">
        <f>_xlfn.IFNA(INDEX(Data!$B:$B,MATCH(Table2[[#This Row],[Desa/Kelurahan]],Data!$C:$C,0)),"")</f>
        <v>MELAK</v>
      </c>
      <c r="C39" s="1" t="s">
        <v>205</v>
      </c>
      <c r="D39" s="1" t="s">
        <v>332</v>
      </c>
      <c r="E39" s="2">
        <v>1</v>
      </c>
      <c r="F39" s="2" t="s">
        <v>96</v>
      </c>
      <c r="G39" s="2" t="s">
        <v>42</v>
      </c>
      <c r="I39" s="5">
        <v>44914</v>
      </c>
      <c r="J39" s="36" t="str">
        <f>IF(Table2[[#This Row],[Tanggal]]="","",TEXT(Table2[[#This Row],[Tanggal]],"mmm"))</f>
        <v>Dec</v>
      </c>
      <c r="K39" s="36">
        <f>IF(Table2[[#This Row],[Tanggal]]="","",YEAR(Table2[[#This Row],[Tanggal]]))</f>
        <v>2022</v>
      </c>
      <c r="L39" s="50" t="str">
        <f>IF(Table2[[#This Row],[Tanggal]]="","","VSAT")</f>
        <v>VSAT</v>
      </c>
    </row>
    <row r="40" spans="2:12" ht="30" x14ac:dyDescent="0.25">
      <c r="B40" s="4" t="str">
        <f>_xlfn.IFNA(INDEX(Data!$B:$B,MATCH(Table2[[#This Row],[Desa/Kelurahan]],Data!$C:$C,0)),"")</f>
        <v>MELAK</v>
      </c>
      <c r="C40" s="1" t="s">
        <v>206</v>
      </c>
      <c r="D40" s="1" t="s">
        <v>332</v>
      </c>
      <c r="E40" s="2">
        <v>1</v>
      </c>
      <c r="F40" s="2" t="s">
        <v>96</v>
      </c>
      <c r="G40" s="2" t="s">
        <v>42</v>
      </c>
      <c r="I40" s="5">
        <v>44914</v>
      </c>
      <c r="J40" s="36" t="str">
        <f>IF(Table2[[#This Row],[Tanggal]]="","",TEXT(Table2[[#This Row],[Tanggal]],"mmm"))</f>
        <v>Dec</v>
      </c>
      <c r="K40" s="36">
        <f>IF(Table2[[#This Row],[Tanggal]]="","",YEAR(Table2[[#This Row],[Tanggal]]))</f>
        <v>2022</v>
      </c>
      <c r="L40" s="50" t="str">
        <f>IF(Table2[[#This Row],[Tanggal]]="","","VSAT")</f>
        <v>VSAT</v>
      </c>
    </row>
    <row r="41" spans="2:12" ht="30" x14ac:dyDescent="0.25">
      <c r="B41" s="4" t="str">
        <f>_xlfn.IFNA(INDEX(Data!$B:$B,MATCH(Table2[[#This Row],[Desa/Kelurahan]],Data!$C:$C,0)),"")</f>
        <v>NYUATAN</v>
      </c>
      <c r="C41" s="1" t="s">
        <v>251</v>
      </c>
      <c r="D41" s="1" t="s">
        <v>332</v>
      </c>
      <c r="E41" s="2">
        <v>1</v>
      </c>
      <c r="F41" s="2" t="s">
        <v>74</v>
      </c>
      <c r="G41" s="2" t="s">
        <v>40</v>
      </c>
      <c r="I41" s="5">
        <v>44914</v>
      </c>
      <c r="J41" s="36" t="str">
        <f>IF(Table2[[#This Row],[Tanggal]]="","",TEXT(Table2[[#This Row],[Tanggal]],"mmm"))</f>
        <v>Dec</v>
      </c>
      <c r="K41" s="36">
        <f>IF(Table2[[#This Row],[Tanggal]]="","",YEAR(Table2[[#This Row],[Tanggal]]))</f>
        <v>2022</v>
      </c>
      <c r="L41" s="50" t="str">
        <f>IF(Table2[[#This Row],[Tanggal]]="","","VSAT")</f>
        <v>VSAT</v>
      </c>
    </row>
    <row r="42" spans="2:12" ht="30" x14ac:dyDescent="0.25">
      <c r="B42" s="4" t="str">
        <f>_xlfn.IFNA(INDEX(Data!$B:$B,MATCH(Table2[[#This Row],[Desa/Kelurahan]],Data!$C:$C,0)),"")</f>
        <v>NYUATAN</v>
      </c>
      <c r="C42" s="1" t="s">
        <v>252</v>
      </c>
      <c r="D42" s="1" t="s">
        <v>332</v>
      </c>
      <c r="E42" s="2">
        <v>1</v>
      </c>
      <c r="F42" s="2" t="s">
        <v>74</v>
      </c>
      <c r="G42" s="2" t="s">
        <v>40</v>
      </c>
      <c r="I42" s="5">
        <v>44914</v>
      </c>
      <c r="J42" s="36" t="str">
        <f>IF(Table2[[#This Row],[Tanggal]]="","",TEXT(Table2[[#This Row],[Tanggal]],"mmm"))</f>
        <v>Dec</v>
      </c>
      <c r="K42" s="36">
        <f>IF(Table2[[#This Row],[Tanggal]]="","",YEAR(Table2[[#This Row],[Tanggal]]))</f>
        <v>2022</v>
      </c>
      <c r="L42" s="50" t="str">
        <f>IF(Table2[[#This Row],[Tanggal]]="","","VSAT")</f>
        <v>VSAT</v>
      </c>
    </row>
    <row r="43" spans="2:12" ht="30" x14ac:dyDescent="0.25">
      <c r="B43" s="4" t="str">
        <f>_xlfn.IFNA(INDEX(Data!$B:$B,MATCH(Table2[[#This Row],[Desa/Kelurahan]],Data!$C:$C,0)),"")</f>
        <v>TERING</v>
      </c>
      <c r="C43" s="1" t="s">
        <v>287</v>
      </c>
      <c r="D43" s="1" t="s">
        <v>332</v>
      </c>
      <c r="E43" s="2">
        <v>1</v>
      </c>
      <c r="F43" s="2" t="s">
        <v>74</v>
      </c>
      <c r="G43" s="2" t="s">
        <v>40</v>
      </c>
      <c r="I43" s="5">
        <v>44914</v>
      </c>
      <c r="J43" s="36" t="str">
        <f>IF(Table2[[#This Row],[Tanggal]]="","",TEXT(Table2[[#This Row],[Tanggal]],"mmm"))</f>
        <v>Dec</v>
      </c>
      <c r="K43" s="36">
        <f>IF(Table2[[#This Row],[Tanggal]]="","",YEAR(Table2[[#This Row],[Tanggal]]))</f>
        <v>2022</v>
      </c>
      <c r="L43" s="50" t="str">
        <f>IF(Table2[[#This Row],[Tanggal]]="","","VSAT")</f>
        <v>VSAT</v>
      </c>
    </row>
    <row r="44" spans="2:12" ht="30" x14ac:dyDescent="0.25">
      <c r="B44" s="4" t="str">
        <f>_xlfn.IFNA(INDEX(Data!$B:$B,MATCH(Table2[[#This Row],[Desa/Kelurahan]],Data!$C:$C,0)),"")</f>
        <v>TERING</v>
      </c>
      <c r="C44" s="1" t="s">
        <v>297</v>
      </c>
      <c r="D44" s="1" t="s">
        <v>332</v>
      </c>
      <c r="E44" s="2">
        <v>1</v>
      </c>
      <c r="F44" s="2" t="s">
        <v>74</v>
      </c>
      <c r="G44" s="2" t="s">
        <v>40</v>
      </c>
      <c r="I44" s="5">
        <v>44914</v>
      </c>
      <c r="J44" s="36" t="str">
        <f>IF(Table2[[#This Row],[Tanggal]]="","",TEXT(Table2[[#This Row],[Tanggal]],"mmm"))</f>
        <v>Dec</v>
      </c>
      <c r="K44" s="36">
        <f>IF(Table2[[#This Row],[Tanggal]]="","",YEAR(Table2[[#This Row],[Tanggal]]))</f>
        <v>2022</v>
      </c>
      <c r="L44" s="50" t="str">
        <f>IF(Table2[[#This Row],[Tanggal]]="","","VSAT")</f>
        <v>VSAT</v>
      </c>
    </row>
    <row r="45" spans="2:12" ht="30" x14ac:dyDescent="0.25">
      <c r="B45" s="4" t="str">
        <f>_xlfn.IFNA(INDEX(Data!$B:$B,MATCH(Table2[[#This Row],[Desa/Kelurahan]],Data!$C:$C,0)),"")</f>
        <v>TERING</v>
      </c>
      <c r="C45" s="1" t="s">
        <v>296</v>
      </c>
      <c r="D45" s="1" t="s">
        <v>332</v>
      </c>
      <c r="E45" s="2">
        <v>1</v>
      </c>
      <c r="F45" s="2" t="s">
        <v>89</v>
      </c>
      <c r="G45" s="2" t="s">
        <v>40</v>
      </c>
      <c r="I45" s="5">
        <v>44914</v>
      </c>
      <c r="J45" s="36" t="str">
        <f>IF(Table2[[#This Row],[Tanggal]]="","",TEXT(Table2[[#This Row],[Tanggal]],"mmm"))</f>
        <v>Dec</v>
      </c>
      <c r="K45" s="36">
        <f>IF(Table2[[#This Row],[Tanggal]]="","",YEAR(Table2[[#This Row],[Tanggal]]))</f>
        <v>2022</v>
      </c>
      <c r="L45" s="50" t="str">
        <f>IF(Table2[[#This Row],[Tanggal]]="","","VSAT")</f>
        <v>VSAT</v>
      </c>
    </row>
    <row r="46" spans="2:12" ht="30" x14ac:dyDescent="0.25">
      <c r="B46" s="4" t="str">
        <f>_xlfn.IFNA(INDEX(Data!$B:$B,MATCH(Table2[[#This Row],[Desa/Kelurahan]],Data!$C:$C,0)),"")</f>
        <v>TERING</v>
      </c>
      <c r="C46" s="1" t="s">
        <v>291</v>
      </c>
      <c r="D46" s="1" t="s">
        <v>332</v>
      </c>
      <c r="E46" s="2">
        <v>1</v>
      </c>
      <c r="F46" s="2" t="s">
        <v>74</v>
      </c>
      <c r="G46" s="2" t="s">
        <v>40</v>
      </c>
      <c r="I46" s="5">
        <v>44914</v>
      </c>
      <c r="J46" s="36" t="str">
        <f>IF(Table2[[#This Row],[Tanggal]]="","",TEXT(Table2[[#This Row],[Tanggal]],"mmm"))</f>
        <v>Dec</v>
      </c>
      <c r="K46" s="36">
        <f>IF(Table2[[#This Row],[Tanggal]]="","",YEAR(Table2[[#This Row],[Tanggal]]))</f>
        <v>2022</v>
      </c>
      <c r="L46" s="50" t="str">
        <f>IF(Table2[[#This Row],[Tanggal]]="","","VSAT")</f>
        <v>VSAT</v>
      </c>
    </row>
    <row r="47" spans="2:12" ht="30" x14ac:dyDescent="0.25">
      <c r="B47" s="4" t="str">
        <f>_xlfn.IFNA(INDEX(Data!$B:$B,MATCH(Table2[[#This Row],[Desa/Kelurahan]],Data!$C:$C,0)),"")</f>
        <v>LONG IRAM</v>
      </c>
      <c r="C47" s="1" t="s">
        <v>196</v>
      </c>
      <c r="D47" s="1" t="s">
        <v>332</v>
      </c>
      <c r="E47" s="2">
        <v>1</v>
      </c>
      <c r="F47" s="2" t="s">
        <v>74</v>
      </c>
      <c r="G47" s="2" t="s">
        <v>40</v>
      </c>
      <c r="I47" s="5">
        <v>44914</v>
      </c>
      <c r="J47" s="36" t="str">
        <f>IF(Table2[[#This Row],[Tanggal]]="","",TEXT(Table2[[#This Row],[Tanggal]],"mmm"))</f>
        <v>Dec</v>
      </c>
      <c r="K47" s="36">
        <f>IF(Table2[[#This Row],[Tanggal]]="","",YEAR(Table2[[#This Row],[Tanggal]]))</f>
        <v>2022</v>
      </c>
      <c r="L47" s="50" t="str">
        <f>IF(Table2[[#This Row],[Tanggal]]="","","VSAT")</f>
        <v>VSAT</v>
      </c>
    </row>
    <row r="48" spans="2:12" ht="30" x14ac:dyDescent="0.25">
      <c r="B48" s="4" t="str">
        <f>_xlfn.IFNA(INDEX(Data!$B:$B,MATCH(Table2[[#This Row],[Desa/Kelurahan]],Data!$C:$C,0)),"")</f>
        <v>LONG IRAM</v>
      </c>
      <c r="C48" s="1" t="s">
        <v>197</v>
      </c>
      <c r="D48" s="1" t="s">
        <v>332</v>
      </c>
      <c r="E48" s="2">
        <v>1</v>
      </c>
      <c r="F48" s="2" t="s">
        <v>74</v>
      </c>
      <c r="G48" s="2" t="s">
        <v>40</v>
      </c>
      <c r="I48" s="5">
        <v>44914</v>
      </c>
      <c r="J48" s="36" t="str">
        <f>IF(Table2[[#This Row],[Tanggal]]="","",TEXT(Table2[[#This Row],[Tanggal]],"mmm"))</f>
        <v>Dec</v>
      </c>
      <c r="K48" s="36">
        <f>IF(Table2[[#This Row],[Tanggal]]="","",YEAR(Table2[[#This Row],[Tanggal]]))</f>
        <v>2022</v>
      </c>
      <c r="L48" s="50" t="str">
        <f>IF(Table2[[#This Row],[Tanggal]]="","","VSAT")</f>
        <v>VSAT</v>
      </c>
    </row>
    <row r="49" spans="2:12" ht="30" x14ac:dyDescent="0.25">
      <c r="B49" s="4" t="str">
        <f>_xlfn.IFNA(INDEX(Data!$B:$B,MATCH(Table2[[#This Row],[Desa/Kelurahan]],Data!$C:$C,0)),"")</f>
        <v>LONG IRAM</v>
      </c>
      <c r="C49" s="1" t="s">
        <v>204</v>
      </c>
      <c r="D49" s="1" t="s">
        <v>332</v>
      </c>
      <c r="E49" s="2">
        <v>1</v>
      </c>
      <c r="F49" s="2" t="s">
        <v>74</v>
      </c>
      <c r="G49" s="2" t="s">
        <v>40</v>
      </c>
      <c r="I49" s="5">
        <v>44914</v>
      </c>
      <c r="J49" s="36" t="str">
        <f>IF(Table2[[#This Row],[Tanggal]]="","",TEXT(Table2[[#This Row],[Tanggal]],"mmm"))</f>
        <v>Dec</v>
      </c>
      <c r="K49" s="36">
        <f>IF(Table2[[#This Row],[Tanggal]]="","",YEAR(Table2[[#This Row],[Tanggal]]))</f>
        <v>2022</v>
      </c>
      <c r="L49" s="50" t="str">
        <f>IF(Table2[[#This Row],[Tanggal]]="","","VSAT")</f>
        <v>VSAT</v>
      </c>
    </row>
    <row r="50" spans="2:12" ht="30" x14ac:dyDescent="0.25">
      <c r="B50" s="4" t="str">
        <f>_xlfn.IFNA(INDEX(Data!$B:$B,MATCH(Table2[[#This Row],[Desa/Kelurahan]],Data!$C:$C,0)),"")</f>
        <v>LONG IRAM</v>
      </c>
      <c r="C50" s="1" t="s">
        <v>194</v>
      </c>
      <c r="D50" s="1" t="s">
        <v>332</v>
      </c>
      <c r="E50" s="2">
        <v>1</v>
      </c>
      <c r="F50" s="2" t="s">
        <v>74</v>
      </c>
      <c r="G50" s="2" t="s">
        <v>40</v>
      </c>
      <c r="I50" s="5">
        <v>44914</v>
      </c>
      <c r="J50" s="36" t="str">
        <f>IF(Table2[[#This Row],[Tanggal]]="","",TEXT(Table2[[#This Row],[Tanggal]],"mmm"))</f>
        <v>Dec</v>
      </c>
      <c r="K50" s="36">
        <f>IF(Table2[[#This Row],[Tanggal]]="","",YEAR(Table2[[#This Row],[Tanggal]]))</f>
        <v>2022</v>
      </c>
      <c r="L50" s="50" t="str">
        <f>IF(Table2[[#This Row],[Tanggal]]="","","VSAT")</f>
        <v>VSAT</v>
      </c>
    </row>
    <row r="51" spans="2:12" ht="30" x14ac:dyDescent="0.25">
      <c r="B51" s="4" t="str">
        <f>_xlfn.IFNA(INDEX(Data!$B:$B,MATCH(Table2[[#This Row],[Desa/Kelurahan]],Data!$C:$C,0)),"")</f>
        <v>MOOK MANAAR BULANT</v>
      </c>
      <c r="C51" s="1" t="s">
        <v>217</v>
      </c>
      <c r="D51" s="1" t="s">
        <v>332</v>
      </c>
      <c r="E51" s="2">
        <v>1</v>
      </c>
      <c r="F51" s="2" t="s">
        <v>74</v>
      </c>
      <c r="G51" s="2" t="s">
        <v>40</v>
      </c>
      <c r="I51" s="5">
        <v>44914</v>
      </c>
      <c r="J51" s="36" t="str">
        <f>IF(Table2[[#This Row],[Tanggal]]="","",TEXT(Table2[[#This Row],[Tanggal]],"mmm"))</f>
        <v>Dec</v>
      </c>
      <c r="K51" s="36">
        <f>IF(Table2[[#This Row],[Tanggal]]="","",YEAR(Table2[[#This Row],[Tanggal]]))</f>
        <v>2022</v>
      </c>
      <c r="L51" s="50" t="str">
        <f>IF(Table2[[#This Row],[Tanggal]]="","","VSAT")</f>
        <v>VSAT</v>
      </c>
    </row>
    <row r="52" spans="2:12" ht="30" x14ac:dyDescent="0.25">
      <c r="B52" s="4" t="str">
        <f>_xlfn.IFNA(INDEX(Data!$B:$B,MATCH(Table2[[#This Row],[Desa/Kelurahan]],Data!$C:$C,0)),"")</f>
        <v>MOOK MANAAR BULANT</v>
      </c>
      <c r="C52" s="1" t="s">
        <v>225</v>
      </c>
      <c r="D52" s="1" t="s">
        <v>332</v>
      </c>
      <c r="E52" s="2">
        <v>1</v>
      </c>
      <c r="F52" s="2" t="s">
        <v>74</v>
      </c>
      <c r="G52" s="2" t="s">
        <v>40</v>
      </c>
      <c r="I52" s="5">
        <v>44914</v>
      </c>
      <c r="J52" s="36" t="str">
        <f>IF(Table2[[#This Row],[Tanggal]]="","",TEXT(Table2[[#This Row],[Tanggal]],"mmm"))</f>
        <v>Dec</v>
      </c>
      <c r="K52" s="36">
        <f>IF(Table2[[#This Row],[Tanggal]]="","",YEAR(Table2[[#This Row],[Tanggal]]))</f>
        <v>2022</v>
      </c>
      <c r="L52" s="50" t="str">
        <f>IF(Table2[[#This Row],[Tanggal]]="","","VSAT")</f>
        <v>VSAT</v>
      </c>
    </row>
    <row r="53" spans="2:12" ht="30" x14ac:dyDescent="0.25">
      <c r="B53" s="4" t="str">
        <f>_xlfn.IFNA(INDEX(Data!$B:$B,MATCH(Table2[[#This Row],[Desa/Kelurahan]],Data!$C:$C,0)),"")</f>
        <v>MOOK MANAAR BULANT</v>
      </c>
      <c r="C53" s="1" t="s">
        <v>219</v>
      </c>
      <c r="D53" s="1" t="s">
        <v>332</v>
      </c>
      <c r="E53" s="2">
        <v>1</v>
      </c>
      <c r="F53" s="2" t="s">
        <v>74</v>
      </c>
      <c r="G53" s="2" t="s">
        <v>40</v>
      </c>
      <c r="I53" s="5">
        <v>44914</v>
      </c>
      <c r="J53" s="36" t="str">
        <f>IF(Table2[[#This Row],[Tanggal]]="","",TEXT(Table2[[#This Row],[Tanggal]],"mmm"))</f>
        <v>Dec</v>
      </c>
      <c r="K53" s="36">
        <f>IF(Table2[[#This Row],[Tanggal]]="","",YEAR(Table2[[#This Row],[Tanggal]]))</f>
        <v>2022</v>
      </c>
      <c r="L53" s="50" t="str">
        <f>IF(Table2[[#This Row],[Tanggal]]="","","VSAT")</f>
        <v>VSAT</v>
      </c>
    </row>
    <row r="54" spans="2:12" ht="30" x14ac:dyDescent="0.25">
      <c r="B54" s="4" t="str">
        <f>_xlfn.IFNA(INDEX(Data!$B:$B,MATCH(Table2[[#This Row],[Desa/Kelurahan]],Data!$C:$C,0)),"")</f>
        <v>MOOK MANAAR BULANT</v>
      </c>
      <c r="C54" s="1" t="s">
        <v>223</v>
      </c>
      <c r="D54" s="1" t="s">
        <v>332</v>
      </c>
      <c r="E54" s="2">
        <v>1</v>
      </c>
      <c r="F54" s="2" t="s">
        <v>89</v>
      </c>
      <c r="G54" s="2" t="s">
        <v>40</v>
      </c>
      <c r="I54" s="5">
        <v>44914</v>
      </c>
      <c r="J54" s="36" t="str">
        <f>IF(Table2[[#This Row],[Tanggal]]="","",TEXT(Table2[[#This Row],[Tanggal]],"mmm"))</f>
        <v>Dec</v>
      </c>
      <c r="K54" s="36">
        <f>IF(Table2[[#This Row],[Tanggal]]="","",YEAR(Table2[[#This Row],[Tanggal]]))</f>
        <v>2022</v>
      </c>
      <c r="L54" s="50" t="str">
        <f>IF(Table2[[#This Row],[Tanggal]]="","","VSAT")</f>
        <v>VSAT</v>
      </c>
    </row>
    <row r="55" spans="2:12" ht="30" x14ac:dyDescent="0.25">
      <c r="B55" s="4" t="str">
        <f>_xlfn.IFNA(INDEX(Data!$B:$B,MATCH(Table2[[#This Row],[Desa/Kelurahan]],Data!$C:$C,0)),"")</f>
        <v>MUARA PAHU</v>
      </c>
      <c r="C55" s="1" t="s">
        <v>245</v>
      </c>
      <c r="D55" s="1" t="s">
        <v>332</v>
      </c>
      <c r="E55" s="2">
        <v>1</v>
      </c>
      <c r="F55" s="2" t="s">
        <v>89</v>
      </c>
      <c r="G55" s="2" t="s">
        <v>40</v>
      </c>
      <c r="I55" s="5">
        <v>44914</v>
      </c>
      <c r="J55" s="36" t="str">
        <f>IF(Table2[[#This Row],[Tanggal]]="","",TEXT(Table2[[#This Row],[Tanggal]],"mmm"))</f>
        <v>Dec</v>
      </c>
      <c r="K55" s="36">
        <f>IF(Table2[[#This Row],[Tanggal]]="","",YEAR(Table2[[#This Row],[Tanggal]]))</f>
        <v>2022</v>
      </c>
      <c r="L55" s="50" t="str">
        <f>IF(Table2[[#This Row],[Tanggal]]="","","VSAT")</f>
        <v>VSAT</v>
      </c>
    </row>
    <row r="56" spans="2:12" ht="30" x14ac:dyDescent="0.25">
      <c r="B56" s="4" t="str">
        <f>_xlfn.IFNA(INDEX(Data!$B:$B,MATCH(Table2[[#This Row],[Desa/Kelurahan]],Data!$C:$C,0)),"")</f>
        <v>DAMAI</v>
      </c>
      <c r="C56" s="1" t="s">
        <v>166</v>
      </c>
      <c r="D56" s="1" t="s">
        <v>332</v>
      </c>
      <c r="E56" s="2">
        <v>1</v>
      </c>
      <c r="F56" s="2" t="s">
        <v>74</v>
      </c>
      <c r="G56" s="2" t="s">
        <v>40</v>
      </c>
      <c r="I56" s="5">
        <v>44914</v>
      </c>
      <c r="J56" s="36" t="str">
        <f>IF(Table2[[#This Row],[Tanggal]]="","",TEXT(Table2[[#This Row],[Tanggal]],"mmm"))</f>
        <v>Dec</v>
      </c>
      <c r="K56" s="36">
        <f>IF(Table2[[#This Row],[Tanggal]]="","",YEAR(Table2[[#This Row],[Tanggal]]))</f>
        <v>2022</v>
      </c>
      <c r="L56" s="50" t="str">
        <f>IF(Table2[[#This Row],[Tanggal]]="","","VSAT")</f>
        <v>VSAT</v>
      </c>
    </row>
    <row r="57" spans="2:12" ht="30" x14ac:dyDescent="0.25">
      <c r="B57" s="4" t="str">
        <f>_xlfn.IFNA(INDEX(Data!$B:$B,MATCH(Table2[[#This Row],[Desa/Kelurahan]],Data!$C:$C,0)),"")</f>
        <v>DAMAI</v>
      </c>
      <c r="C57" s="1" t="s">
        <v>163</v>
      </c>
      <c r="D57" s="1" t="s">
        <v>332</v>
      </c>
      <c r="E57" s="2">
        <v>1</v>
      </c>
      <c r="F57" s="2" t="s">
        <v>74</v>
      </c>
      <c r="G57" s="2" t="s">
        <v>40</v>
      </c>
      <c r="I57" s="5">
        <v>44914</v>
      </c>
      <c r="J57" s="36" t="str">
        <f>IF(Table2[[#This Row],[Tanggal]]="","",TEXT(Table2[[#This Row],[Tanggal]],"mmm"))</f>
        <v>Dec</v>
      </c>
      <c r="K57" s="36">
        <f>IF(Table2[[#This Row],[Tanggal]]="","",YEAR(Table2[[#This Row],[Tanggal]]))</f>
        <v>2022</v>
      </c>
      <c r="L57" s="50" t="str">
        <f>IF(Table2[[#This Row],[Tanggal]]="","","VSAT")</f>
        <v>VSAT</v>
      </c>
    </row>
    <row r="58" spans="2:12" ht="30" x14ac:dyDescent="0.25">
      <c r="B58" s="4" t="str">
        <f>_xlfn.IFNA(INDEX(Data!$B:$B,MATCH(Table2[[#This Row],[Desa/Kelurahan]],Data!$C:$C,0)),"")</f>
        <v>DAMAI</v>
      </c>
      <c r="C58" s="1" t="s">
        <v>169</v>
      </c>
      <c r="D58" s="1" t="s">
        <v>332</v>
      </c>
      <c r="E58" s="2">
        <v>1</v>
      </c>
      <c r="F58" s="2" t="s">
        <v>74</v>
      </c>
      <c r="G58" s="2" t="s">
        <v>40</v>
      </c>
      <c r="I58" s="5">
        <v>44914</v>
      </c>
      <c r="J58" s="36" t="str">
        <f>IF(Table2[[#This Row],[Tanggal]]="","",TEXT(Table2[[#This Row],[Tanggal]],"mmm"))</f>
        <v>Dec</v>
      </c>
      <c r="K58" s="36">
        <f>IF(Table2[[#This Row],[Tanggal]]="","",YEAR(Table2[[#This Row],[Tanggal]]))</f>
        <v>2022</v>
      </c>
      <c r="L58" s="50" t="str">
        <f>IF(Table2[[#This Row],[Tanggal]]="","","VSAT")</f>
        <v>VSAT</v>
      </c>
    </row>
    <row r="59" spans="2:12" ht="30" x14ac:dyDescent="0.25">
      <c r="B59" s="4" t="str">
        <f>_xlfn.IFNA(INDEX(Data!$B:$B,MATCH(Table2[[#This Row],[Desa/Kelurahan]],Data!$C:$C,0)),"")</f>
        <v>DAMAI</v>
      </c>
      <c r="C59" s="1" t="s">
        <v>168</v>
      </c>
      <c r="D59" s="1" t="s">
        <v>332</v>
      </c>
      <c r="E59" s="2">
        <v>1</v>
      </c>
      <c r="F59" s="2" t="s">
        <v>96</v>
      </c>
      <c r="G59" s="2" t="s">
        <v>42</v>
      </c>
      <c r="I59" s="5">
        <v>44914</v>
      </c>
      <c r="J59" s="36" t="str">
        <f>IF(Table2[[#This Row],[Tanggal]]="","",TEXT(Table2[[#This Row],[Tanggal]],"mmm"))</f>
        <v>Dec</v>
      </c>
      <c r="K59" s="36">
        <f>IF(Table2[[#This Row],[Tanggal]]="","",YEAR(Table2[[#This Row],[Tanggal]]))</f>
        <v>2022</v>
      </c>
      <c r="L59" s="50" t="str">
        <f>IF(Table2[[#This Row],[Tanggal]]="","","VSAT")</f>
        <v>VSAT</v>
      </c>
    </row>
    <row r="60" spans="2:12" ht="30" x14ac:dyDescent="0.25">
      <c r="B60" s="4" t="str">
        <f>_xlfn.IFNA(INDEX(Data!$B:$B,MATCH(Table2[[#This Row],[Desa/Kelurahan]],Data!$C:$C,0)),"")</f>
        <v>DAMAI</v>
      </c>
      <c r="C60" s="1" t="s">
        <v>161</v>
      </c>
      <c r="D60" s="1" t="s">
        <v>332</v>
      </c>
      <c r="E60" s="2">
        <v>1</v>
      </c>
      <c r="F60" s="2" t="s">
        <v>96</v>
      </c>
      <c r="G60" s="2" t="s">
        <v>42</v>
      </c>
      <c r="I60" s="5">
        <v>44914</v>
      </c>
      <c r="J60" s="36" t="str">
        <f>IF(Table2[[#This Row],[Tanggal]]="","",TEXT(Table2[[#This Row],[Tanggal]],"mmm"))</f>
        <v>Dec</v>
      </c>
      <c r="K60" s="36">
        <f>IF(Table2[[#This Row],[Tanggal]]="","",YEAR(Table2[[#This Row],[Tanggal]]))</f>
        <v>2022</v>
      </c>
      <c r="L60" s="50" t="str">
        <f>IF(Table2[[#This Row],[Tanggal]]="","","VSAT")</f>
        <v>VSAT</v>
      </c>
    </row>
    <row r="61" spans="2:12" ht="30" x14ac:dyDescent="0.25">
      <c r="B61" s="4" t="str">
        <f>_xlfn.IFNA(INDEX(Data!$B:$B,MATCH(Table2[[#This Row],[Desa/Kelurahan]],Data!$C:$C,0)),"")</f>
        <v>DAMAI</v>
      </c>
      <c r="C61" s="1" t="s">
        <v>165</v>
      </c>
      <c r="D61" s="1" t="s">
        <v>332</v>
      </c>
      <c r="E61" s="2">
        <v>1</v>
      </c>
      <c r="F61" s="2" t="s">
        <v>96</v>
      </c>
      <c r="G61" s="2" t="s">
        <v>42</v>
      </c>
      <c r="I61" s="5">
        <v>44914</v>
      </c>
      <c r="J61" s="36" t="str">
        <f>IF(Table2[[#This Row],[Tanggal]]="","",TEXT(Table2[[#This Row],[Tanggal]],"mmm"))</f>
        <v>Dec</v>
      </c>
      <c r="K61" s="36">
        <f>IF(Table2[[#This Row],[Tanggal]]="","",YEAR(Table2[[#This Row],[Tanggal]]))</f>
        <v>2022</v>
      </c>
      <c r="L61" s="50" t="str">
        <f>IF(Table2[[#This Row],[Tanggal]]="","","VSAT")</f>
        <v>VSAT</v>
      </c>
    </row>
    <row r="62" spans="2:12" ht="30" x14ac:dyDescent="0.25">
      <c r="B62" s="4" t="str">
        <f>_xlfn.IFNA(INDEX(Data!$B:$B,MATCH(Table2[[#This Row],[Desa/Kelurahan]],Data!$C:$C,0)),"")</f>
        <v>SILUQ NGURAI</v>
      </c>
      <c r="C62" s="1" t="s">
        <v>269</v>
      </c>
      <c r="D62" s="1" t="s">
        <v>332</v>
      </c>
      <c r="E62" s="2">
        <v>1</v>
      </c>
      <c r="F62" s="2" t="s">
        <v>74</v>
      </c>
      <c r="G62" s="2" t="s">
        <v>40</v>
      </c>
      <c r="I62" s="5">
        <v>44914</v>
      </c>
      <c r="J62" s="36" t="str">
        <f>IF(Table2[[#This Row],[Tanggal]]="","",TEXT(Table2[[#This Row],[Tanggal]],"mmm"))</f>
        <v>Dec</v>
      </c>
      <c r="K62" s="36">
        <f>IF(Table2[[#This Row],[Tanggal]]="","",YEAR(Table2[[#This Row],[Tanggal]]))</f>
        <v>2022</v>
      </c>
      <c r="L62" s="50" t="str">
        <f>IF(Table2[[#This Row],[Tanggal]]="","","VSAT")</f>
        <v>VSAT</v>
      </c>
    </row>
    <row r="63" spans="2:12" ht="30" x14ac:dyDescent="0.25">
      <c r="B63" s="4" t="str">
        <f>_xlfn.IFNA(INDEX(Data!$B:$B,MATCH(Table2[[#This Row],[Desa/Kelurahan]],Data!$C:$C,0)),"")</f>
        <v>SILUQ NGURAI</v>
      </c>
      <c r="C63" s="1" t="s">
        <v>271</v>
      </c>
      <c r="D63" s="1" t="s">
        <v>332</v>
      </c>
      <c r="E63" s="2">
        <v>1</v>
      </c>
      <c r="F63" s="2" t="s">
        <v>74</v>
      </c>
      <c r="G63" s="2" t="s">
        <v>40</v>
      </c>
      <c r="I63" s="5">
        <v>44914</v>
      </c>
      <c r="J63" s="36" t="str">
        <f>IF(Table2[[#This Row],[Tanggal]]="","",TEXT(Table2[[#This Row],[Tanggal]],"mmm"))</f>
        <v>Dec</v>
      </c>
      <c r="K63" s="36">
        <f>IF(Table2[[#This Row],[Tanggal]]="","",YEAR(Table2[[#This Row],[Tanggal]]))</f>
        <v>2022</v>
      </c>
      <c r="L63" s="50" t="str">
        <f>IF(Table2[[#This Row],[Tanggal]]="","","VSAT")</f>
        <v>VSAT</v>
      </c>
    </row>
    <row r="64" spans="2:12" ht="30" x14ac:dyDescent="0.25">
      <c r="B64" s="4" t="str">
        <f>_xlfn.IFNA(INDEX(Data!$B:$B,MATCH(Table2[[#This Row],[Desa/Kelurahan]],Data!$C:$C,0)),"")</f>
        <v>SILUQ NGURAI</v>
      </c>
      <c r="C64" s="1" t="s">
        <v>277</v>
      </c>
      <c r="D64" s="1" t="s">
        <v>332</v>
      </c>
      <c r="E64" s="2">
        <v>1</v>
      </c>
      <c r="F64" s="2" t="s">
        <v>74</v>
      </c>
      <c r="G64" s="2" t="s">
        <v>40</v>
      </c>
      <c r="I64" s="5">
        <v>44914</v>
      </c>
      <c r="J64" s="36" t="str">
        <f>IF(Table2[[#This Row],[Tanggal]]="","",TEXT(Table2[[#This Row],[Tanggal]],"mmm"))</f>
        <v>Dec</v>
      </c>
      <c r="K64" s="36">
        <f>IF(Table2[[#This Row],[Tanggal]]="","",YEAR(Table2[[#This Row],[Tanggal]]))</f>
        <v>2022</v>
      </c>
      <c r="L64" s="50" t="str">
        <f>IF(Table2[[#This Row],[Tanggal]]="","","VSAT")</f>
        <v>VSAT</v>
      </c>
    </row>
    <row r="65" spans="2:12" ht="30" x14ac:dyDescent="0.25">
      <c r="B65" s="4" t="str">
        <f>_xlfn.IFNA(INDEX(Data!$B:$B,MATCH(Table2[[#This Row],[Desa/Kelurahan]],Data!$C:$C,0)),"")</f>
        <v>SILUQ NGURAI</v>
      </c>
      <c r="C65" s="1" t="s">
        <v>282</v>
      </c>
      <c r="D65" s="1" t="s">
        <v>332</v>
      </c>
      <c r="E65" s="2">
        <v>1</v>
      </c>
      <c r="F65" s="2" t="s">
        <v>74</v>
      </c>
      <c r="G65" s="2" t="s">
        <v>40</v>
      </c>
      <c r="I65" s="5">
        <v>44914</v>
      </c>
      <c r="J65" s="36" t="str">
        <f>IF(Table2[[#This Row],[Tanggal]]="","",TEXT(Table2[[#This Row],[Tanggal]],"mmm"))</f>
        <v>Dec</v>
      </c>
      <c r="K65" s="36">
        <f>IF(Table2[[#This Row],[Tanggal]]="","",YEAR(Table2[[#This Row],[Tanggal]]))</f>
        <v>2022</v>
      </c>
      <c r="L65" s="50" t="str">
        <f>IF(Table2[[#This Row],[Tanggal]]="","","VSAT")</f>
        <v>VSAT</v>
      </c>
    </row>
    <row r="66" spans="2:12" ht="30" x14ac:dyDescent="0.25">
      <c r="B66" s="4" t="str">
        <f>_xlfn.IFNA(INDEX(Data!$B:$B,MATCH(Table2[[#This Row],[Desa/Kelurahan]],Data!$C:$C,0)),"")</f>
        <v>SILUQ NGURAI</v>
      </c>
      <c r="C66" s="1" t="s">
        <v>280</v>
      </c>
      <c r="D66" s="1" t="s">
        <v>332</v>
      </c>
      <c r="E66" s="2">
        <v>1</v>
      </c>
      <c r="F66" s="2" t="s">
        <v>74</v>
      </c>
      <c r="G66" s="2" t="s">
        <v>40</v>
      </c>
      <c r="I66" s="5">
        <v>44914</v>
      </c>
      <c r="J66" s="36" t="str">
        <f>IF(Table2[[#This Row],[Tanggal]]="","",TEXT(Table2[[#This Row],[Tanggal]],"mmm"))</f>
        <v>Dec</v>
      </c>
      <c r="K66" s="36">
        <f>IF(Table2[[#This Row],[Tanggal]]="","",YEAR(Table2[[#This Row],[Tanggal]]))</f>
        <v>2022</v>
      </c>
      <c r="L66" s="50" t="str">
        <f>IF(Table2[[#This Row],[Tanggal]]="","","VSAT")</f>
        <v>VSAT</v>
      </c>
    </row>
    <row r="67" spans="2:12" ht="30" x14ac:dyDescent="0.25">
      <c r="B67" s="4" t="str">
        <f>_xlfn.IFNA(INDEX(Data!$B:$B,MATCH(Table2[[#This Row],[Desa/Kelurahan]],Data!$C:$C,0)),"")</f>
        <v>SILUQ NGURAI</v>
      </c>
      <c r="C67" s="1" t="s">
        <v>279</v>
      </c>
      <c r="D67" s="1" t="s">
        <v>332</v>
      </c>
      <c r="E67" s="2">
        <v>1</v>
      </c>
      <c r="F67" s="2" t="s">
        <v>89</v>
      </c>
      <c r="G67" s="2" t="s">
        <v>40</v>
      </c>
      <c r="I67" s="5">
        <v>44914</v>
      </c>
      <c r="J67" s="36" t="str">
        <f>IF(Table2[[#This Row],[Tanggal]]="","",TEXT(Table2[[#This Row],[Tanggal]],"mmm"))</f>
        <v>Dec</v>
      </c>
      <c r="K67" s="36">
        <f>IF(Table2[[#This Row],[Tanggal]]="","",YEAR(Table2[[#This Row],[Tanggal]]))</f>
        <v>2022</v>
      </c>
      <c r="L67" s="50" t="str">
        <f>IF(Table2[[#This Row],[Tanggal]]="","","VSAT")</f>
        <v>VSAT</v>
      </c>
    </row>
    <row r="68" spans="2:12" ht="30" x14ac:dyDescent="0.25">
      <c r="B68" s="4" t="str">
        <f>_xlfn.IFNA(INDEX(Data!$B:$B,MATCH(Table2[[#This Row],[Desa/Kelurahan]],Data!$C:$C,0)),"")</f>
        <v>BENTIAN BESAR</v>
      </c>
      <c r="C68" s="1" t="s">
        <v>137</v>
      </c>
      <c r="D68" s="1" t="s">
        <v>332</v>
      </c>
      <c r="E68" s="2">
        <v>1</v>
      </c>
      <c r="F68" s="2" t="s">
        <v>74</v>
      </c>
      <c r="G68" s="2" t="s">
        <v>40</v>
      </c>
      <c r="I68" s="5">
        <v>44914</v>
      </c>
      <c r="J68" s="36" t="str">
        <f>IF(Table2[[#This Row],[Tanggal]]="","",TEXT(Table2[[#This Row],[Tanggal]],"mmm"))</f>
        <v>Dec</v>
      </c>
      <c r="K68" s="36">
        <f>IF(Table2[[#This Row],[Tanggal]]="","",YEAR(Table2[[#This Row],[Tanggal]]))</f>
        <v>2022</v>
      </c>
      <c r="L68" s="50" t="str">
        <f>IF(Table2[[#This Row],[Tanggal]]="","","VSAT")</f>
        <v>VSAT</v>
      </c>
    </row>
    <row r="69" spans="2:12" ht="30" x14ac:dyDescent="0.25">
      <c r="B69" s="4" t="str">
        <f>_xlfn.IFNA(INDEX(Data!$B:$B,MATCH(Table2[[#This Row],[Desa/Kelurahan]],Data!$C:$C,0)),"")</f>
        <v>BENTIAN BESAR</v>
      </c>
      <c r="C69" s="1" t="s">
        <v>131</v>
      </c>
      <c r="D69" s="1" t="s">
        <v>332</v>
      </c>
      <c r="E69" s="2">
        <v>1</v>
      </c>
      <c r="F69" s="2" t="s">
        <v>74</v>
      </c>
      <c r="G69" s="2" t="s">
        <v>40</v>
      </c>
      <c r="I69" s="5">
        <v>44914</v>
      </c>
      <c r="J69" s="36" t="str">
        <f>IF(Table2[[#This Row],[Tanggal]]="","",TEXT(Table2[[#This Row],[Tanggal]],"mmm"))</f>
        <v>Dec</v>
      </c>
      <c r="K69" s="36">
        <f>IF(Table2[[#This Row],[Tanggal]]="","",YEAR(Table2[[#This Row],[Tanggal]]))</f>
        <v>2022</v>
      </c>
      <c r="L69" s="50" t="str">
        <f>IF(Table2[[#This Row],[Tanggal]]="","","VSAT")</f>
        <v>VSAT</v>
      </c>
    </row>
    <row r="70" spans="2:12" ht="30" x14ac:dyDescent="0.25">
      <c r="B70" s="4" t="str">
        <f>_xlfn.IFNA(INDEX(Data!$B:$B,MATCH(Table2[[#This Row],[Desa/Kelurahan]],Data!$C:$C,0)),"")</f>
        <v>BENTIAN BESAR</v>
      </c>
      <c r="C70" s="1" t="s">
        <v>130</v>
      </c>
      <c r="D70" s="1" t="s">
        <v>332</v>
      </c>
      <c r="E70" s="2">
        <v>1</v>
      </c>
      <c r="F70" s="2" t="s">
        <v>74</v>
      </c>
      <c r="G70" s="2" t="s">
        <v>40</v>
      </c>
      <c r="I70" s="5">
        <v>44914</v>
      </c>
      <c r="J70" s="36" t="str">
        <f>IF(Table2[[#This Row],[Tanggal]]="","",TEXT(Table2[[#This Row],[Tanggal]],"mmm"))</f>
        <v>Dec</v>
      </c>
      <c r="K70" s="36">
        <f>IF(Table2[[#This Row],[Tanggal]]="","",YEAR(Table2[[#This Row],[Tanggal]]))</f>
        <v>2022</v>
      </c>
      <c r="L70" s="50" t="str">
        <f>IF(Table2[[#This Row],[Tanggal]]="","","VSAT")</f>
        <v>VSAT</v>
      </c>
    </row>
    <row r="71" spans="2:12" ht="30" x14ac:dyDescent="0.25">
      <c r="B71" s="4" t="str">
        <f>_xlfn.IFNA(INDEX(Data!$B:$B,MATCH(Table2[[#This Row],[Desa/Kelurahan]],Data!$C:$C,0)),"")</f>
        <v>BENTIAN BESAR</v>
      </c>
      <c r="C71" s="1" t="s">
        <v>134</v>
      </c>
      <c r="D71" s="1" t="s">
        <v>332</v>
      </c>
      <c r="E71" s="2">
        <v>1</v>
      </c>
      <c r="F71" s="2" t="s">
        <v>74</v>
      </c>
      <c r="G71" s="2" t="s">
        <v>40</v>
      </c>
      <c r="I71" s="5">
        <v>44914</v>
      </c>
      <c r="J71" s="36" t="str">
        <f>IF(Table2[[#This Row],[Tanggal]]="","",TEXT(Table2[[#This Row],[Tanggal]],"mmm"))</f>
        <v>Dec</v>
      </c>
      <c r="K71" s="36">
        <f>IF(Table2[[#This Row],[Tanggal]]="","",YEAR(Table2[[#This Row],[Tanggal]]))</f>
        <v>2022</v>
      </c>
      <c r="L71" s="50" t="str">
        <f>IF(Table2[[#This Row],[Tanggal]]="","","VSAT")</f>
        <v>VSAT</v>
      </c>
    </row>
    <row r="72" spans="2:12" ht="30" x14ac:dyDescent="0.25">
      <c r="B72" s="4" t="str">
        <f>_xlfn.IFNA(INDEX(Data!$B:$B,MATCH(Table2[[#This Row],[Desa/Kelurahan]],Data!$C:$C,0)),"")</f>
        <v>BENTIAN BESAR</v>
      </c>
      <c r="C72" s="1" t="s">
        <v>133</v>
      </c>
      <c r="D72" s="1" t="s">
        <v>332</v>
      </c>
      <c r="E72" s="2">
        <v>1</v>
      </c>
      <c r="F72" s="2" t="s">
        <v>74</v>
      </c>
      <c r="G72" s="2" t="s">
        <v>40</v>
      </c>
      <c r="I72" s="5">
        <v>44914</v>
      </c>
      <c r="J72" s="36" t="str">
        <f>IF(Table2[[#This Row],[Tanggal]]="","",TEXT(Table2[[#This Row],[Tanggal]],"mmm"))</f>
        <v>Dec</v>
      </c>
      <c r="K72" s="36">
        <f>IF(Table2[[#This Row],[Tanggal]]="","",YEAR(Table2[[#This Row],[Tanggal]]))</f>
        <v>2022</v>
      </c>
      <c r="L72" s="50" t="str">
        <f>IF(Table2[[#This Row],[Tanggal]]="","","VSAT")</f>
        <v>VSAT</v>
      </c>
    </row>
    <row r="73" spans="2:12" ht="30" x14ac:dyDescent="0.25">
      <c r="B73" s="4" t="str">
        <f>_xlfn.IFNA(INDEX(Data!$B:$B,MATCH(Table2[[#This Row],[Desa/Kelurahan]],Data!$C:$C,0)),"")</f>
        <v>JEMPANG</v>
      </c>
      <c r="C73" s="1" t="s">
        <v>180</v>
      </c>
      <c r="D73" s="1" t="s">
        <v>332</v>
      </c>
      <c r="E73" s="2">
        <v>1</v>
      </c>
      <c r="F73" s="2" t="s">
        <v>89</v>
      </c>
      <c r="G73" s="2" t="s">
        <v>40</v>
      </c>
      <c r="I73" s="5">
        <v>44914</v>
      </c>
      <c r="J73" s="36" t="str">
        <f>IF(Table2[[#This Row],[Tanggal]]="","",TEXT(Table2[[#This Row],[Tanggal]],"mmm"))</f>
        <v>Dec</v>
      </c>
      <c r="K73" s="36">
        <f>IF(Table2[[#This Row],[Tanggal]]="","",YEAR(Table2[[#This Row],[Tanggal]]))</f>
        <v>2022</v>
      </c>
      <c r="L73" s="50" t="str">
        <f>IF(Table2[[#This Row],[Tanggal]]="","","VSAT")</f>
        <v>VSAT</v>
      </c>
    </row>
    <row r="74" spans="2:12" ht="30" x14ac:dyDescent="0.25">
      <c r="B74" s="4" t="str">
        <f>_xlfn.IFNA(INDEX(Data!$B:$B,MATCH(Table2[[#This Row],[Desa/Kelurahan]],Data!$C:$C,0)),"")</f>
        <v>BONGAN</v>
      </c>
      <c r="C74" s="1" t="s">
        <v>149</v>
      </c>
      <c r="D74" s="1" t="s">
        <v>332</v>
      </c>
      <c r="E74" s="2">
        <v>1</v>
      </c>
      <c r="F74" s="2" t="s">
        <v>74</v>
      </c>
      <c r="G74" s="2" t="s">
        <v>40</v>
      </c>
      <c r="I74" s="5">
        <v>44914</v>
      </c>
      <c r="J74" s="36" t="str">
        <f>IF(Table2[[#This Row],[Tanggal]]="","",TEXT(Table2[[#This Row],[Tanggal]],"mmm"))</f>
        <v>Dec</v>
      </c>
      <c r="K74" s="36">
        <f>IF(Table2[[#This Row],[Tanggal]]="","",YEAR(Table2[[#This Row],[Tanggal]]))</f>
        <v>2022</v>
      </c>
      <c r="L74" s="50" t="str">
        <f>IF(Table2[[#This Row],[Tanggal]]="","","VSAT")</f>
        <v>VSAT</v>
      </c>
    </row>
    <row r="75" spans="2:12" ht="30" x14ac:dyDescent="0.25">
      <c r="B75" s="4" t="str">
        <f>_xlfn.IFNA(INDEX(Data!$B:$B,MATCH(Table2[[#This Row],[Desa/Kelurahan]],Data!$C:$C,0)),"")</f>
        <v>BONGAN</v>
      </c>
      <c r="C75" s="1" t="s">
        <v>150</v>
      </c>
      <c r="D75" s="1" t="s">
        <v>332</v>
      </c>
      <c r="E75" s="2">
        <v>1</v>
      </c>
      <c r="F75" s="2" t="s">
        <v>74</v>
      </c>
      <c r="G75" s="2" t="s">
        <v>40</v>
      </c>
      <c r="I75" s="5">
        <v>44914</v>
      </c>
      <c r="J75" s="36" t="str">
        <f>IF(Table2[[#This Row],[Tanggal]]="","",TEXT(Table2[[#This Row],[Tanggal]],"mmm"))</f>
        <v>Dec</v>
      </c>
      <c r="K75" s="36">
        <f>IF(Table2[[#This Row],[Tanggal]]="","",YEAR(Table2[[#This Row],[Tanggal]]))</f>
        <v>2022</v>
      </c>
      <c r="L75" s="50" t="str">
        <f>IF(Table2[[#This Row],[Tanggal]]="","","VSAT")</f>
        <v>VSAT</v>
      </c>
    </row>
    <row r="76" spans="2:12" ht="30" x14ac:dyDescent="0.25">
      <c r="B76" s="4" t="str">
        <f>_xlfn.IFNA(INDEX(Data!$B:$B,MATCH(Table2[[#This Row],[Desa/Kelurahan]],Data!$C:$C,0)),"")</f>
        <v>BONGAN</v>
      </c>
      <c r="C76" s="1" t="s">
        <v>152</v>
      </c>
      <c r="D76" s="1" t="s">
        <v>332</v>
      </c>
      <c r="E76" s="2">
        <v>1</v>
      </c>
      <c r="F76" s="2" t="s">
        <v>74</v>
      </c>
      <c r="G76" s="2" t="s">
        <v>40</v>
      </c>
      <c r="I76" s="5">
        <v>44914</v>
      </c>
      <c r="J76" s="36" t="str">
        <f>IF(Table2[[#This Row],[Tanggal]]="","",TEXT(Table2[[#This Row],[Tanggal]],"mmm"))</f>
        <v>Dec</v>
      </c>
      <c r="K76" s="36">
        <f>IF(Table2[[#This Row],[Tanggal]]="","",YEAR(Table2[[#This Row],[Tanggal]]))</f>
        <v>2022</v>
      </c>
      <c r="L76" s="50" t="str">
        <f>IF(Table2[[#This Row],[Tanggal]]="","","VSAT")</f>
        <v>VSAT</v>
      </c>
    </row>
    <row r="77" spans="2:12" ht="30" x14ac:dyDescent="0.25">
      <c r="B77" s="4" t="str">
        <f>_xlfn.IFNA(INDEX(Data!$B:$B,MATCH(Table2[[#This Row],[Desa/Kelurahan]],Data!$C:$C,0)),"")</f>
        <v>BONGAN</v>
      </c>
      <c r="C77" s="1" t="s">
        <v>144</v>
      </c>
      <c r="D77" s="1" t="s">
        <v>332</v>
      </c>
      <c r="E77" s="2">
        <v>1</v>
      </c>
      <c r="F77" s="2" t="s">
        <v>74</v>
      </c>
      <c r="G77" s="2" t="s">
        <v>40</v>
      </c>
      <c r="I77" s="5">
        <v>44914</v>
      </c>
      <c r="J77" s="36" t="str">
        <f>IF(Table2[[#This Row],[Tanggal]]="","",TEXT(Table2[[#This Row],[Tanggal]],"mmm"))</f>
        <v>Dec</v>
      </c>
      <c r="K77" s="36">
        <f>IF(Table2[[#This Row],[Tanggal]]="","",YEAR(Table2[[#This Row],[Tanggal]]))</f>
        <v>2022</v>
      </c>
      <c r="L77" s="50" t="str">
        <f>IF(Table2[[#This Row],[Tanggal]]="","","VSAT")</f>
        <v>VSAT</v>
      </c>
    </row>
    <row r="78" spans="2:12" ht="30" x14ac:dyDescent="0.25">
      <c r="B78" s="4" t="str">
        <f>_xlfn.IFNA(INDEX(Data!$B:$B,MATCH(Table2[[#This Row],[Desa/Kelurahan]],Data!$C:$C,0)),"")</f>
        <v>BONGAN</v>
      </c>
      <c r="C78" s="1" t="s">
        <v>153</v>
      </c>
      <c r="D78" s="1" t="s">
        <v>332</v>
      </c>
      <c r="E78" s="2">
        <v>1</v>
      </c>
      <c r="F78" s="2" t="s">
        <v>74</v>
      </c>
      <c r="G78" s="2" t="s">
        <v>40</v>
      </c>
      <c r="I78" s="5">
        <v>44914</v>
      </c>
      <c r="J78" s="36" t="str">
        <f>IF(Table2[[#This Row],[Tanggal]]="","",TEXT(Table2[[#This Row],[Tanggal]],"mmm"))</f>
        <v>Dec</v>
      </c>
      <c r="K78" s="36">
        <f>IF(Table2[[#This Row],[Tanggal]]="","",YEAR(Table2[[#This Row],[Tanggal]]))</f>
        <v>2022</v>
      </c>
      <c r="L78" s="50" t="str">
        <f>IF(Table2[[#This Row],[Tanggal]]="","","VSAT")</f>
        <v>VSAT</v>
      </c>
    </row>
    <row r="79" spans="2:12" ht="30" x14ac:dyDescent="0.25">
      <c r="B79" s="4" t="str">
        <f>_xlfn.IFNA(INDEX(Data!$B:$B,MATCH(Table2[[#This Row],[Desa/Kelurahan]],Data!$C:$C,0)),"")</f>
        <v>BARONG TONGKOK</v>
      </c>
      <c r="C79" s="1" t="s">
        <v>113</v>
      </c>
      <c r="D79" s="1" t="s">
        <v>332</v>
      </c>
      <c r="E79" s="2">
        <v>1</v>
      </c>
      <c r="F79" s="2" t="s">
        <v>74</v>
      </c>
      <c r="G79" s="2" t="s">
        <v>40</v>
      </c>
      <c r="I79" s="5">
        <v>44989</v>
      </c>
      <c r="J79" s="36" t="str">
        <f>IF(Table2[[#This Row],[Tanggal]]="","",TEXT(Table2[[#This Row],[Tanggal]],"mmm"))</f>
        <v>Mar</v>
      </c>
      <c r="K79" s="36">
        <f>IF(Table2[[#This Row],[Tanggal]]="","",YEAR(Table2[[#This Row],[Tanggal]]))</f>
        <v>2023</v>
      </c>
      <c r="L79" s="50" t="str">
        <f>IF(Table2[[#This Row],[Tanggal]]="","","VSAT")</f>
        <v>VSAT</v>
      </c>
    </row>
    <row r="80" spans="2:12" ht="30" x14ac:dyDescent="0.25">
      <c r="B80" s="4" t="str">
        <f>_xlfn.IFNA(INDEX(Data!$B:$B,MATCH(Table2[[#This Row],[Desa/Kelurahan]],Data!$C:$C,0)),"")</f>
        <v>NYUATAN</v>
      </c>
      <c r="C80" s="1" t="s">
        <v>251</v>
      </c>
      <c r="D80" s="1" t="s">
        <v>332</v>
      </c>
      <c r="E80" s="2">
        <v>1</v>
      </c>
      <c r="F80" s="2" t="s">
        <v>74</v>
      </c>
      <c r="G80" s="2" t="s">
        <v>40</v>
      </c>
      <c r="I80" s="5">
        <v>44989</v>
      </c>
      <c r="J80" s="36" t="str">
        <f>IF(Table2[[#This Row],[Tanggal]]="","",TEXT(Table2[[#This Row],[Tanggal]],"mmm"))</f>
        <v>Mar</v>
      </c>
      <c r="K80" s="36">
        <f>IF(Table2[[#This Row],[Tanggal]]="","",YEAR(Table2[[#This Row],[Tanggal]]))</f>
        <v>2023</v>
      </c>
      <c r="L80" s="50" t="str">
        <f>IF(Table2[[#This Row],[Tanggal]]="","","VSAT")</f>
        <v>VSAT</v>
      </c>
    </row>
    <row r="81" spans="2:12" ht="30" x14ac:dyDescent="0.25">
      <c r="B81" s="4" t="str">
        <f>_xlfn.IFNA(INDEX(Data!$B:$B,MATCH(Table2[[#This Row],[Desa/Kelurahan]],Data!$C:$C,0)),"")</f>
        <v>NYUATAN</v>
      </c>
      <c r="C81" s="1" t="s">
        <v>252</v>
      </c>
      <c r="D81" s="1" t="s">
        <v>332</v>
      </c>
      <c r="E81" s="2">
        <v>1</v>
      </c>
      <c r="F81" s="2" t="s">
        <v>74</v>
      </c>
      <c r="G81" s="2" t="s">
        <v>40</v>
      </c>
      <c r="I81" s="5">
        <v>44989</v>
      </c>
      <c r="J81" s="36" t="str">
        <f>IF(Table2[[#This Row],[Tanggal]]="","",TEXT(Table2[[#This Row],[Tanggal]],"mmm"))</f>
        <v>Mar</v>
      </c>
      <c r="K81" s="36">
        <f>IF(Table2[[#This Row],[Tanggal]]="","",YEAR(Table2[[#This Row],[Tanggal]]))</f>
        <v>2023</v>
      </c>
      <c r="L81" s="50" t="str">
        <f>IF(Table2[[#This Row],[Tanggal]]="","","VSAT")</f>
        <v>VSAT</v>
      </c>
    </row>
    <row r="82" spans="2:12" ht="30" x14ac:dyDescent="0.25">
      <c r="B82" s="4" t="str">
        <f>_xlfn.IFNA(INDEX(Data!$B:$B,MATCH(Table2[[#This Row],[Desa/Kelurahan]],Data!$C:$C,0)),"")</f>
        <v>TERING</v>
      </c>
      <c r="C82" s="1" t="s">
        <v>296</v>
      </c>
      <c r="D82" s="1" t="s">
        <v>332</v>
      </c>
      <c r="E82" s="2">
        <v>1</v>
      </c>
      <c r="F82" s="2" t="s">
        <v>89</v>
      </c>
      <c r="G82" s="2" t="s">
        <v>40</v>
      </c>
      <c r="I82" s="5">
        <v>44989</v>
      </c>
      <c r="J82" s="36" t="str">
        <f>IF(Table2[[#This Row],[Tanggal]]="","",TEXT(Table2[[#This Row],[Tanggal]],"mmm"))</f>
        <v>Mar</v>
      </c>
      <c r="K82" s="36">
        <f>IF(Table2[[#This Row],[Tanggal]]="","",YEAR(Table2[[#This Row],[Tanggal]]))</f>
        <v>2023</v>
      </c>
      <c r="L82" s="50" t="str">
        <f>IF(Table2[[#This Row],[Tanggal]]="","","VSAT")</f>
        <v>VSAT</v>
      </c>
    </row>
    <row r="83" spans="2:12" ht="30" x14ac:dyDescent="0.25">
      <c r="B83" s="4" t="str">
        <f>_xlfn.IFNA(INDEX(Data!$B:$B,MATCH(Table2[[#This Row],[Desa/Kelurahan]],Data!$C:$C,0)),"")</f>
        <v>TERING</v>
      </c>
      <c r="C83" s="1" t="s">
        <v>288</v>
      </c>
      <c r="D83" s="1" t="s">
        <v>332</v>
      </c>
      <c r="E83" s="2">
        <v>1</v>
      </c>
      <c r="F83" s="2" t="s">
        <v>82</v>
      </c>
      <c r="G83" s="2" t="s">
        <v>40</v>
      </c>
      <c r="I83" s="5">
        <v>44989</v>
      </c>
      <c r="J83" s="36" t="str">
        <f>IF(Table2[[#This Row],[Tanggal]]="","",TEXT(Table2[[#This Row],[Tanggal]],"mmm"))</f>
        <v>Mar</v>
      </c>
      <c r="K83" s="36">
        <f>IF(Table2[[#This Row],[Tanggal]]="","",YEAR(Table2[[#This Row],[Tanggal]]))</f>
        <v>2023</v>
      </c>
      <c r="L83" s="50" t="str">
        <f>IF(Table2[[#This Row],[Tanggal]]="","","VSAT")</f>
        <v>VSAT</v>
      </c>
    </row>
    <row r="84" spans="2:12" ht="30" x14ac:dyDescent="0.25">
      <c r="B84" s="4" t="str">
        <f>_xlfn.IFNA(INDEX(Data!$B:$B,MATCH(Table2[[#This Row],[Desa/Kelurahan]],Data!$C:$C,0)),"")</f>
        <v>TERING</v>
      </c>
      <c r="C84" s="1" t="s">
        <v>287</v>
      </c>
      <c r="D84" s="1" t="s">
        <v>332</v>
      </c>
      <c r="E84" s="2">
        <v>1</v>
      </c>
      <c r="F84" s="2" t="s">
        <v>74</v>
      </c>
      <c r="G84" s="2" t="s">
        <v>40</v>
      </c>
      <c r="I84" s="5">
        <v>44989</v>
      </c>
      <c r="J84" s="36" t="str">
        <f>IF(Table2[[#This Row],[Tanggal]]="","",TEXT(Table2[[#This Row],[Tanggal]],"mmm"))</f>
        <v>Mar</v>
      </c>
      <c r="K84" s="36">
        <f>IF(Table2[[#This Row],[Tanggal]]="","",YEAR(Table2[[#This Row],[Tanggal]]))</f>
        <v>2023</v>
      </c>
      <c r="L84" s="50" t="str">
        <f>IF(Table2[[#This Row],[Tanggal]]="","","VSAT")</f>
        <v>VSAT</v>
      </c>
    </row>
    <row r="85" spans="2:12" ht="30" x14ac:dyDescent="0.25">
      <c r="B85" s="4" t="str">
        <f>_xlfn.IFNA(INDEX(Data!$B:$B,MATCH(Table2[[#This Row],[Desa/Kelurahan]],Data!$C:$C,0)),"")</f>
        <v>TERING</v>
      </c>
      <c r="C85" s="1" t="s">
        <v>297</v>
      </c>
      <c r="D85" s="1" t="s">
        <v>332</v>
      </c>
      <c r="E85" s="2">
        <v>1</v>
      </c>
      <c r="F85" s="2" t="s">
        <v>74</v>
      </c>
      <c r="G85" s="2" t="s">
        <v>40</v>
      </c>
      <c r="I85" s="5">
        <v>44989</v>
      </c>
      <c r="J85" s="36" t="str">
        <f>IF(Table2[[#This Row],[Tanggal]]="","",TEXT(Table2[[#This Row],[Tanggal]],"mmm"))</f>
        <v>Mar</v>
      </c>
      <c r="K85" s="36">
        <f>IF(Table2[[#This Row],[Tanggal]]="","",YEAR(Table2[[#This Row],[Tanggal]]))</f>
        <v>2023</v>
      </c>
      <c r="L85" s="50" t="str">
        <f>IF(Table2[[#This Row],[Tanggal]]="","","VSAT")</f>
        <v>VSAT</v>
      </c>
    </row>
    <row r="86" spans="2:12" ht="30" x14ac:dyDescent="0.25">
      <c r="B86" s="4" t="str">
        <f>_xlfn.IFNA(INDEX(Data!$B:$B,MATCH(Table2[[#This Row],[Desa/Kelurahan]],Data!$C:$C,0)),"")</f>
        <v>TERING</v>
      </c>
      <c r="C86" s="1" t="s">
        <v>291</v>
      </c>
      <c r="D86" s="1" t="s">
        <v>332</v>
      </c>
      <c r="E86" s="2">
        <v>1</v>
      </c>
      <c r="F86" s="2" t="s">
        <v>74</v>
      </c>
      <c r="G86" s="2" t="s">
        <v>40</v>
      </c>
      <c r="I86" s="5">
        <v>44989</v>
      </c>
      <c r="J86" s="36" t="str">
        <f>IF(Table2[[#This Row],[Tanggal]]="","",TEXT(Table2[[#This Row],[Tanggal]],"mmm"))</f>
        <v>Mar</v>
      </c>
      <c r="K86" s="36">
        <f>IF(Table2[[#This Row],[Tanggal]]="","",YEAR(Table2[[#This Row],[Tanggal]]))</f>
        <v>2023</v>
      </c>
      <c r="L86" s="50" t="str">
        <f>IF(Table2[[#This Row],[Tanggal]]="","","VSAT")</f>
        <v>VSAT</v>
      </c>
    </row>
    <row r="87" spans="2:12" ht="30" x14ac:dyDescent="0.25">
      <c r="B87" s="4" t="str">
        <f>_xlfn.IFNA(INDEX(Data!$B:$B,MATCH(Table2[[#This Row],[Desa/Kelurahan]],Data!$C:$C,0)),"")</f>
        <v>LONG IRAM</v>
      </c>
      <c r="C87" s="1" t="s">
        <v>203</v>
      </c>
      <c r="D87" s="1" t="s">
        <v>332</v>
      </c>
      <c r="E87" s="2">
        <v>1</v>
      </c>
      <c r="F87" s="2" t="s">
        <v>82</v>
      </c>
      <c r="G87" s="2" t="s">
        <v>40</v>
      </c>
      <c r="I87" s="5">
        <v>44989</v>
      </c>
      <c r="J87" s="36" t="str">
        <f>IF(Table2[[#This Row],[Tanggal]]="","",TEXT(Table2[[#This Row],[Tanggal]],"mmm"))</f>
        <v>Mar</v>
      </c>
      <c r="K87" s="36">
        <f>IF(Table2[[#This Row],[Tanggal]]="","",YEAR(Table2[[#This Row],[Tanggal]]))</f>
        <v>2023</v>
      </c>
      <c r="L87" s="50" t="str">
        <f>IF(Table2[[#This Row],[Tanggal]]="","","VSAT")</f>
        <v>VSAT</v>
      </c>
    </row>
    <row r="88" spans="2:12" ht="30" x14ac:dyDescent="0.25">
      <c r="B88" s="4" t="str">
        <f>_xlfn.IFNA(INDEX(Data!$B:$B,MATCH(Table2[[#This Row],[Desa/Kelurahan]],Data!$C:$C,0)),"")</f>
        <v>LONG IRAM</v>
      </c>
      <c r="C88" s="1" t="s">
        <v>196</v>
      </c>
      <c r="D88" s="1" t="s">
        <v>332</v>
      </c>
      <c r="E88" s="2">
        <v>1</v>
      </c>
      <c r="F88" s="2" t="s">
        <v>74</v>
      </c>
      <c r="G88" s="2" t="s">
        <v>40</v>
      </c>
      <c r="I88" s="5">
        <v>44989</v>
      </c>
      <c r="J88" s="36" t="str">
        <f>IF(Table2[[#This Row],[Tanggal]]="","",TEXT(Table2[[#This Row],[Tanggal]],"mmm"))</f>
        <v>Mar</v>
      </c>
      <c r="K88" s="36">
        <f>IF(Table2[[#This Row],[Tanggal]]="","",YEAR(Table2[[#This Row],[Tanggal]]))</f>
        <v>2023</v>
      </c>
      <c r="L88" s="50" t="str">
        <f>IF(Table2[[#This Row],[Tanggal]]="","","VSAT")</f>
        <v>VSAT</v>
      </c>
    </row>
    <row r="89" spans="2:12" ht="30" x14ac:dyDescent="0.25">
      <c r="B89" s="4" t="str">
        <f>_xlfn.IFNA(INDEX(Data!$B:$B,MATCH(Table2[[#This Row],[Desa/Kelurahan]],Data!$C:$C,0)),"")</f>
        <v>LONG IRAM</v>
      </c>
      <c r="C89" s="1" t="s">
        <v>197</v>
      </c>
      <c r="D89" s="1" t="s">
        <v>332</v>
      </c>
      <c r="E89" s="2">
        <v>1</v>
      </c>
      <c r="F89" s="2" t="s">
        <v>74</v>
      </c>
      <c r="G89" s="2" t="s">
        <v>40</v>
      </c>
      <c r="I89" s="5">
        <v>44989</v>
      </c>
      <c r="J89" s="36" t="str">
        <f>IF(Table2[[#This Row],[Tanggal]]="","",TEXT(Table2[[#This Row],[Tanggal]],"mmm"))</f>
        <v>Mar</v>
      </c>
      <c r="K89" s="36">
        <f>IF(Table2[[#This Row],[Tanggal]]="","",YEAR(Table2[[#This Row],[Tanggal]]))</f>
        <v>2023</v>
      </c>
      <c r="L89" s="50" t="str">
        <f>IF(Table2[[#This Row],[Tanggal]]="","","VSAT")</f>
        <v>VSAT</v>
      </c>
    </row>
    <row r="90" spans="2:12" ht="30" x14ac:dyDescent="0.25">
      <c r="B90" s="4" t="str">
        <f>_xlfn.IFNA(INDEX(Data!$B:$B,MATCH(Table2[[#This Row],[Desa/Kelurahan]],Data!$C:$C,0)),"")</f>
        <v>LONG IRAM</v>
      </c>
      <c r="C90" s="1" t="s">
        <v>204</v>
      </c>
      <c r="D90" s="1" t="s">
        <v>332</v>
      </c>
      <c r="E90" s="2">
        <v>1</v>
      </c>
      <c r="F90" s="2" t="s">
        <v>74</v>
      </c>
      <c r="G90" s="2" t="s">
        <v>40</v>
      </c>
      <c r="I90" s="5">
        <v>44989</v>
      </c>
      <c r="J90" s="36" t="str">
        <f>IF(Table2[[#This Row],[Tanggal]]="","",TEXT(Table2[[#This Row],[Tanggal]],"mmm"))</f>
        <v>Mar</v>
      </c>
      <c r="K90" s="36">
        <f>IF(Table2[[#This Row],[Tanggal]]="","",YEAR(Table2[[#This Row],[Tanggal]]))</f>
        <v>2023</v>
      </c>
      <c r="L90" s="50" t="str">
        <f>IF(Table2[[#This Row],[Tanggal]]="","","VSAT")</f>
        <v>VSAT</v>
      </c>
    </row>
    <row r="91" spans="2:12" ht="30" x14ac:dyDescent="0.25">
      <c r="B91" s="4" t="str">
        <f>_xlfn.IFNA(INDEX(Data!$B:$B,MATCH(Table2[[#This Row],[Desa/Kelurahan]],Data!$C:$C,0)),"")</f>
        <v>LONG IRAM</v>
      </c>
      <c r="C91" s="1" t="s">
        <v>194</v>
      </c>
      <c r="D91" s="1" t="s">
        <v>332</v>
      </c>
      <c r="E91" s="2">
        <v>1</v>
      </c>
      <c r="F91" s="2" t="s">
        <v>74</v>
      </c>
      <c r="G91" s="2" t="s">
        <v>40</v>
      </c>
      <c r="I91" s="5">
        <v>44989</v>
      </c>
      <c r="J91" s="36" t="str">
        <f>IF(Table2[[#This Row],[Tanggal]]="","",TEXT(Table2[[#This Row],[Tanggal]],"mmm"))</f>
        <v>Mar</v>
      </c>
      <c r="K91" s="36">
        <f>IF(Table2[[#This Row],[Tanggal]]="","",YEAR(Table2[[#This Row],[Tanggal]]))</f>
        <v>2023</v>
      </c>
      <c r="L91" s="50" t="str">
        <f>IF(Table2[[#This Row],[Tanggal]]="","","VSAT")</f>
        <v>VSAT</v>
      </c>
    </row>
    <row r="92" spans="2:12" ht="30" x14ac:dyDescent="0.25">
      <c r="B92" s="4" t="str">
        <f>_xlfn.IFNA(INDEX(Data!$B:$B,MATCH(Table2[[#This Row],[Desa/Kelurahan]],Data!$C:$C,0)),"")</f>
        <v>MOOK MANAAR BULANT</v>
      </c>
      <c r="C92" s="1" t="s">
        <v>223</v>
      </c>
      <c r="D92" s="1" t="s">
        <v>332</v>
      </c>
      <c r="E92" s="2">
        <v>1</v>
      </c>
      <c r="F92" s="2" t="s">
        <v>89</v>
      </c>
      <c r="G92" s="2" t="s">
        <v>40</v>
      </c>
      <c r="I92" s="5">
        <v>44989</v>
      </c>
      <c r="J92" s="36" t="str">
        <f>IF(Table2[[#This Row],[Tanggal]]="","",TEXT(Table2[[#This Row],[Tanggal]],"mmm"))</f>
        <v>Mar</v>
      </c>
      <c r="K92" s="36">
        <f>IF(Table2[[#This Row],[Tanggal]]="","",YEAR(Table2[[#This Row],[Tanggal]]))</f>
        <v>2023</v>
      </c>
      <c r="L92" s="50" t="str">
        <f>IF(Table2[[#This Row],[Tanggal]]="","","VSAT")</f>
        <v>VSAT</v>
      </c>
    </row>
    <row r="93" spans="2:12" ht="30" x14ac:dyDescent="0.25">
      <c r="B93" s="4" t="str">
        <f>_xlfn.IFNA(INDEX(Data!$B:$B,MATCH(Table2[[#This Row],[Desa/Kelurahan]],Data!$C:$C,0)),"")</f>
        <v>MOOK MANAAR BULANT</v>
      </c>
      <c r="C93" s="1" t="s">
        <v>212</v>
      </c>
      <c r="D93" s="1" t="s">
        <v>332</v>
      </c>
      <c r="E93" s="2">
        <v>1</v>
      </c>
      <c r="F93" s="2" t="s">
        <v>82</v>
      </c>
      <c r="G93" s="2" t="s">
        <v>40</v>
      </c>
      <c r="I93" s="5">
        <v>44989</v>
      </c>
      <c r="J93" s="36" t="str">
        <f>IF(Table2[[#This Row],[Tanggal]]="","",TEXT(Table2[[#This Row],[Tanggal]],"mmm"))</f>
        <v>Mar</v>
      </c>
      <c r="K93" s="36">
        <f>IF(Table2[[#This Row],[Tanggal]]="","",YEAR(Table2[[#This Row],[Tanggal]]))</f>
        <v>2023</v>
      </c>
      <c r="L93" s="50" t="str">
        <f>IF(Table2[[#This Row],[Tanggal]]="","","VSAT")</f>
        <v>VSAT</v>
      </c>
    </row>
    <row r="94" spans="2:12" ht="30" x14ac:dyDescent="0.25">
      <c r="B94" s="4" t="str">
        <f>_xlfn.IFNA(INDEX(Data!$B:$B,MATCH(Table2[[#This Row],[Desa/Kelurahan]],Data!$C:$C,0)),"")</f>
        <v>MOOK MANAAR BULANT</v>
      </c>
      <c r="C94" s="1" t="s">
        <v>217</v>
      </c>
      <c r="D94" s="1" t="s">
        <v>332</v>
      </c>
      <c r="E94" s="2">
        <v>1</v>
      </c>
      <c r="F94" s="2" t="s">
        <v>74</v>
      </c>
      <c r="G94" s="2" t="s">
        <v>40</v>
      </c>
      <c r="I94" s="5">
        <v>44989</v>
      </c>
      <c r="J94" s="36" t="str">
        <f>IF(Table2[[#This Row],[Tanggal]]="","",TEXT(Table2[[#This Row],[Tanggal]],"mmm"))</f>
        <v>Mar</v>
      </c>
      <c r="K94" s="36">
        <f>IF(Table2[[#This Row],[Tanggal]]="","",YEAR(Table2[[#This Row],[Tanggal]]))</f>
        <v>2023</v>
      </c>
      <c r="L94" s="50" t="str">
        <f>IF(Table2[[#This Row],[Tanggal]]="","","VSAT")</f>
        <v>VSAT</v>
      </c>
    </row>
    <row r="95" spans="2:12" ht="30" x14ac:dyDescent="0.25">
      <c r="B95" s="4" t="str">
        <f>_xlfn.IFNA(INDEX(Data!$B:$B,MATCH(Table2[[#This Row],[Desa/Kelurahan]],Data!$C:$C,0)),"")</f>
        <v>MOOK MANAAR BULANT</v>
      </c>
      <c r="C95" s="1" t="s">
        <v>225</v>
      </c>
      <c r="D95" s="1" t="s">
        <v>332</v>
      </c>
      <c r="E95" s="2">
        <v>1</v>
      </c>
      <c r="F95" s="2" t="s">
        <v>74</v>
      </c>
      <c r="G95" s="2" t="s">
        <v>40</v>
      </c>
      <c r="I95" s="5">
        <v>44989</v>
      </c>
      <c r="J95" s="36" t="str">
        <f>IF(Table2[[#This Row],[Tanggal]]="","",TEXT(Table2[[#This Row],[Tanggal]],"mmm"))</f>
        <v>Mar</v>
      </c>
      <c r="K95" s="36">
        <f>IF(Table2[[#This Row],[Tanggal]]="","",YEAR(Table2[[#This Row],[Tanggal]]))</f>
        <v>2023</v>
      </c>
      <c r="L95" s="50" t="str">
        <f>IF(Table2[[#This Row],[Tanggal]]="","","VSAT")</f>
        <v>VSAT</v>
      </c>
    </row>
    <row r="96" spans="2:12" ht="30" x14ac:dyDescent="0.25">
      <c r="B96" s="4" t="str">
        <f>_xlfn.IFNA(INDEX(Data!$B:$B,MATCH(Table2[[#This Row],[Desa/Kelurahan]],Data!$C:$C,0)),"")</f>
        <v>MOOK MANAAR BULANT</v>
      </c>
      <c r="C96" s="1" t="s">
        <v>219</v>
      </c>
      <c r="D96" s="1" t="s">
        <v>332</v>
      </c>
      <c r="E96" s="2">
        <v>1</v>
      </c>
      <c r="F96" s="2" t="s">
        <v>74</v>
      </c>
      <c r="G96" s="2" t="s">
        <v>40</v>
      </c>
      <c r="I96" s="5">
        <v>44989</v>
      </c>
      <c r="J96" s="36" t="str">
        <f>IF(Table2[[#This Row],[Tanggal]]="","",TEXT(Table2[[#This Row],[Tanggal]],"mmm"))</f>
        <v>Mar</v>
      </c>
      <c r="K96" s="36">
        <f>IF(Table2[[#This Row],[Tanggal]]="","",YEAR(Table2[[#This Row],[Tanggal]]))</f>
        <v>2023</v>
      </c>
      <c r="L96" s="50" t="str">
        <f>IF(Table2[[#This Row],[Tanggal]]="","","VSAT")</f>
        <v>VSAT</v>
      </c>
    </row>
    <row r="97" spans="2:12" ht="30" x14ac:dyDescent="0.25">
      <c r="B97" s="4" t="str">
        <f>_xlfn.IFNA(INDEX(Data!$B:$B,MATCH(Table2[[#This Row],[Desa/Kelurahan]],Data!$C:$C,0)),"")</f>
        <v>MUARA PAHU</v>
      </c>
      <c r="C97" s="1" t="s">
        <v>245</v>
      </c>
      <c r="D97" s="1" t="s">
        <v>332</v>
      </c>
      <c r="E97" s="2">
        <v>1</v>
      </c>
      <c r="F97" s="2" t="s">
        <v>89</v>
      </c>
      <c r="G97" s="2" t="s">
        <v>40</v>
      </c>
      <c r="I97" s="5">
        <v>44989</v>
      </c>
      <c r="J97" s="36" t="str">
        <f>IF(Table2[[#This Row],[Tanggal]]="","",TEXT(Table2[[#This Row],[Tanggal]],"mmm"))</f>
        <v>Mar</v>
      </c>
      <c r="K97" s="36">
        <f>IF(Table2[[#This Row],[Tanggal]]="","",YEAR(Table2[[#This Row],[Tanggal]]))</f>
        <v>2023</v>
      </c>
      <c r="L97" s="50" t="str">
        <f>IF(Table2[[#This Row],[Tanggal]]="","","VSAT")</f>
        <v>VSAT</v>
      </c>
    </row>
    <row r="98" spans="2:12" ht="30" x14ac:dyDescent="0.25">
      <c r="B98" s="4" t="str">
        <f>_xlfn.IFNA(INDEX(Data!$B:$B,MATCH(Table2[[#This Row],[Desa/Kelurahan]],Data!$C:$C,0)),"")</f>
        <v>MUARA PAHU</v>
      </c>
      <c r="C98" s="1" t="s">
        <v>245</v>
      </c>
      <c r="D98" s="1" t="s">
        <v>332</v>
      </c>
      <c r="E98" s="2">
        <v>1</v>
      </c>
      <c r="F98" s="2" t="s">
        <v>82</v>
      </c>
      <c r="G98" s="2" t="s">
        <v>40</v>
      </c>
      <c r="I98" s="5">
        <v>44989</v>
      </c>
      <c r="J98" s="36" t="str">
        <f>IF(Table2[[#This Row],[Tanggal]]="","",TEXT(Table2[[#This Row],[Tanggal]],"mmm"))</f>
        <v>Mar</v>
      </c>
      <c r="K98" s="36">
        <f>IF(Table2[[#This Row],[Tanggal]]="","",YEAR(Table2[[#This Row],[Tanggal]]))</f>
        <v>2023</v>
      </c>
      <c r="L98" s="50" t="str">
        <f>IF(Table2[[#This Row],[Tanggal]]="","","VSAT")</f>
        <v>VSAT</v>
      </c>
    </row>
    <row r="99" spans="2:12" ht="30" x14ac:dyDescent="0.25">
      <c r="B99" s="4" t="str">
        <f>_xlfn.IFNA(INDEX(Data!$B:$B,MATCH(Table2[[#This Row],[Desa/Kelurahan]],Data!$C:$C,0)),"")</f>
        <v>MUARA PAHU</v>
      </c>
      <c r="C99" s="1" t="s">
        <v>239</v>
      </c>
      <c r="D99" s="1" t="s">
        <v>332</v>
      </c>
      <c r="E99" s="2">
        <v>1</v>
      </c>
      <c r="F99" s="2" t="s">
        <v>82</v>
      </c>
      <c r="G99" s="2" t="s">
        <v>40</v>
      </c>
      <c r="I99" s="5">
        <v>44989</v>
      </c>
      <c r="J99" s="36" t="str">
        <f>IF(Table2[[#This Row],[Tanggal]]="","",TEXT(Table2[[#This Row],[Tanggal]],"mmm"))</f>
        <v>Mar</v>
      </c>
      <c r="K99" s="36">
        <f>IF(Table2[[#This Row],[Tanggal]]="","",YEAR(Table2[[#This Row],[Tanggal]]))</f>
        <v>2023</v>
      </c>
      <c r="L99" s="50" t="str">
        <f>IF(Table2[[#This Row],[Tanggal]]="","","VSAT")</f>
        <v>VSAT</v>
      </c>
    </row>
    <row r="100" spans="2:12" ht="30" x14ac:dyDescent="0.25">
      <c r="B100" s="4" t="str">
        <f>_xlfn.IFNA(INDEX(Data!$B:$B,MATCH(Table2[[#This Row],[Desa/Kelurahan]],Data!$C:$C,0)),"")</f>
        <v>MUARA PAHU</v>
      </c>
      <c r="C100" s="1" t="s">
        <v>236</v>
      </c>
      <c r="D100" s="1" t="s">
        <v>332</v>
      </c>
      <c r="E100" s="2">
        <v>1</v>
      </c>
      <c r="F100" s="2" t="s">
        <v>82</v>
      </c>
      <c r="G100" s="2" t="s">
        <v>40</v>
      </c>
      <c r="I100" s="5">
        <v>44989</v>
      </c>
      <c r="J100" s="36" t="str">
        <f>IF(Table2[[#This Row],[Tanggal]]="","",TEXT(Table2[[#This Row],[Tanggal]],"mmm"))</f>
        <v>Mar</v>
      </c>
      <c r="K100" s="36">
        <f>IF(Table2[[#This Row],[Tanggal]]="","",YEAR(Table2[[#This Row],[Tanggal]]))</f>
        <v>2023</v>
      </c>
      <c r="L100" s="50" t="str">
        <f>IF(Table2[[#This Row],[Tanggal]]="","","VSAT")</f>
        <v>VSAT</v>
      </c>
    </row>
    <row r="101" spans="2:12" ht="30" x14ac:dyDescent="0.25">
      <c r="B101" s="4" t="str">
        <f>_xlfn.IFNA(INDEX(Data!$B:$B,MATCH(Table2[[#This Row],[Desa/Kelurahan]],Data!$C:$C,0)),"")</f>
        <v>MUARA PAHU</v>
      </c>
      <c r="C101" s="1" t="s">
        <v>244</v>
      </c>
      <c r="D101" s="1" t="s">
        <v>332</v>
      </c>
      <c r="E101" s="2">
        <v>1</v>
      </c>
      <c r="F101" s="2" t="s">
        <v>82</v>
      </c>
      <c r="G101" s="2" t="s">
        <v>40</v>
      </c>
      <c r="I101" s="5">
        <v>44989</v>
      </c>
      <c r="J101" s="36" t="str">
        <f>IF(Table2[[#This Row],[Tanggal]]="","",TEXT(Table2[[#This Row],[Tanggal]],"mmm"))</f>
        <v>Mar</v>
      </c>
      <c r="K101" s="36">
        <f>IF(Table2[[#This Row],[Tanggal]]="","",YEAR(Table2[[#This Row],[Tanggal]]))</f>
        <v>2023</v>
      </c>
      <c r="L101" s="50" t="str">
        <f>IF(Table2[[#This Row],[Tanggal]]="","","VSAT")</f>
        <v>VSAT</v>
      </c>
    </row>
    <row r="102" spans="2:12" ht="30" x14ac:dyDescent="0.25">
      <c r="B102" s="4" t="str">
        <f>_xlfn.IFNA(INDEX(Data!$B:$B,MATCH(Table2[[#This Row],[Desa/Kelurahan]],Data!$C:$C,0)),"")</f>
        <v>DAMAI</v>
      </c>
      <c r="C102" s="1" t="s">
        <v>156</v>
      </c>
      <c r="D102" s="1" t="s">
        <v>332</v>
      </c>
      <c r="E102" s="2">
        <v>1</v>
      </c>
      <c r="F102" s="2" t="s">
        <v>82</v>
      </c>
      <c r="G102" s="2" t="s">
        <v>40</v>
      </c>
      <c r="I102" s="5">
        <v>44989</v>
      </c>
      <c r="J102" s="36" t="str">
        <f>IF(Table2[[#This Row],[Tanggal]]="","",TEXT(Table2[[#This Row],[Tanggal]],"mmm"))</f>
        <v>Mar</v>
      </c>
      <c r="K102" s="36">
        <f>IF(Table2[[#This Row],[Tanggal]]="","",YEAR(Table2[[#This Row],[Tanggal]]))</f>
        <v>2023</v>
      </c>
      <c r="L102" s="50" t="str">
        <f>IF(Table2[[#This Row],[Tanggal]]="","","VSAT")</f>
        <v>VSAT</v>
      </c>
    </row>
    <row r="103" spans="2:12" ht="30" x14ac:dyDescent="0.25">
      <c r="B103" s="4" t="str">
        <f>_xlfn.IFNA(INDEX(Data!$B:$B,MATCH(Table2[[#This Row],[Desa/Kelurahan]],Data!$C:$C,0)),"")</f>
        <v>DAMAI</v>
      </c>
      <c r="C103" s="1" t="s">
        <v>166</v>
      </c>
      <c r="D103" s="1" t="s">
        <v>332</v>
      </c>
      <c r="E103" s="2">
        <v>1</v>
      </c>
      <c r="F103" s="2" t="s">
        <v>74</v>
      </c>
      <c r="G103" s="2" t="s">
        <v>40</v>
      </c>
      <c r="I103" s="5">
        <v>44989</v>
      </c>
      <c r="J103" s="36" t="str">
        <f>IF(Table2[[#This Row],[Tanggal]]="","",TEXT(Table2[[#This Row],[Tanggal]],"mmm"))</f>
        <v>Mar</v>
      </c>
      <c r="K103" s="36">
        <f>IF(Table2[[#This Row],[Tanggal]]="","",YEAR(Table2[[#This Row],[Tanggal]]))</f>
        <v>2023</v>
      </c>
      <c r="L103" s="50" t="str">
        <f>IF(Table2[[#This Row],[Tanggal]]="","","VSAT")</f>
        <v>VSAT</v>
      </c>
    </row>
    <row r="104" spans="2:12" ht="30" x14ac:dyDescent="0.25">
      <c r="B104" s="4" t="str">
        <f>_xlfn.IFNA(INDEX(Data!$B:$B,MATCH(Table2[[#This Row],[Desa/Kelurahan]],Data!$C:$C,0)),"")</f>
        <v>DAMAI</v>
      </c>
      <c r="C104" s="1" t="s">
        <v>163</v>
      </c>
      <c r="D104" s="1" t="s">
        <v>332</v>
      </c>
      <c r="E104" s="2">
        <v>1</v>
      </c>
      <c r="F104" s="2" t="s">
        <v>74</v>
      </c>
      <c r="G104" s="2" t="s">
        <v>40</v>
      </c>
      <c r="I104" s="5">
        <v>44989</v>
      </c>
      <c r="J104" s="36" t="str">
        <f>IF(Table2[[#This Row],[Tanggal]]="","",TEXT(Table2[[#This Row],[Tanggal]],"mmm"))</f>
        <v>Mar</v>
      </c>
      <c r="K104" s="36">
        <f>IF(Table2[[#This Row],[Tanggal]]="","",YEAR(Table2[[#This Row],[Tanggal]]))</f>
        <v>2023</v>
      </c>
      <c r="L104" s="50" t="str">
        <f>IF(Table2[[#This Row],[Tanggal]]="","","VSAT")</f>
        <v>VSAT</v>
      </c>
    </row>
    <row r="105" spans="2:12" ht="30" x14ac:dyDescent="0.25">
      <c r="B105" s="4" t="str">
        <f>_xlfn.IFNA(INDEX(Data!$B:$B,MATCH(Table2[[#This Row],[Desa/Kelurahan]],Data!$C:$C,0)),"")</f>
        <v>DAMAI</v>
      </c>
      <c r="C105" s="1" t="s">
        <v>169</v>
      </c>
      <c r="D105" s="1" t="s">
        <v>332</v>
      </c>
      <c r="E105" s="2">
        <v>1</v>
      </c>
      <c r="F105" s="2" t="s">
        <v>74</v>
      </c>
      <c r="G105" s="2" t="s">
        <v>40</v>
      </c>
      <c r="I105" s="5">
        <v>44989</v>
      </c>
      <c r="J105" s="36" t="str">
        <f>IF(Table2[[#This Row],[Tanggal]]="","",TEXT(Table2[[#This Row],[Tanggal]],"mmm"))</f>
        <v>Mar</v>
      </c>
      <c r="K105" s="36">
        <f>IF(Table2[[#This Row],[Tanggal]]="","",YEAR(Table2[[#This Row],[Tanggal]]))</f>
        <v>2023</v>
      </c>
      <c r="L105" s="50" t="str">
        <f>IF(Table2[[#This Row],[Tanggal]]="","","VSAT")</f>
        <v>VSAT</v>
      </c>
    </row>
    <row r="106" spans="2:12" ht="30" x14ac:dyDescent="0.25">
      <c r="B106" s="4" t="str">
        <f>_xlfn.IFNA(INDEX(Data!$B:$B,MATCH(Table2[[#This Row],[Desa/Kelurahan]],Data!$C:$C,0)),"")</f>
        <v>DAMAI</v>
      </c>
      <c r="C106" s="1" t="s">
        <v>171</v>
      </c>
      <c r="D106" s="1" t="s">
        <v>332</v>
      </c>
      <c r="E106" s="2">
        <v>1</v>
      </c>
      <c r="F106" s="2" t="s">
        <v>74</v>
      </c>
      <c r="G106" s="2" t="s">
        <v>40</v>
      </c>
      <c r="I106" s="5">
        <v>44989</v>
      </c>
      <c r="J106" s="36" t="str">
        <f>IF(Table2[[#This Row],[Tanggal]]="","",TEXT(Table2[[#This Row],[Tanggal]],"mmm"))</f>
        <v>Mar</v>
      </c>
      <c r="K106" s="36">
        <f>IF(Table2[[#This Row],[Tanggal]]="","",YEAR(Table2[[#This Row],[Tanggal]]))</f>
        <v>2023</v>
      </c>
      <c r="L106" s="50" t="str">
        <f>IF(Table2[[#This Row],[Tanggal]]="","","VSAT")</f>
        <v>VSAT</v>
      </c>
    </row>
    <row r="107" spans="2:12" ht="30" x14ac:dyDescent="0.25">
      <c r="B107" s="4" t="str">
        <f>_xlfn.IFNA(INDEX(Data!$B:$B,MATCH(Table2[[#This Row],[Desa/Kelurahan]],Data!$C:$C,0)),"")</f>
        <v>SILUQ NGURAI</v>
      </c>
      <c r="C107" s="1" t="s">
        <v>283</v>
      </c>
      <c r="D107" s="1" t="s">
        <v>332</v>
      </c>
      <c r="E107" s="2">
        <v>1</v>
      </c>
      <c r="F107" s="2" t="s">
        <v>89</v>
      </c>
      <c r="G107" s="2" t="s">
        <v>40</v>
      </c>
      <c r="I107" s="5">
        <v>44989</v>
      </c>
      <c r="J107" s="36" t="str">
        <f>IF(Table2[[#This Row],[Tanggal]]="","",TEXT(Table2[[#This Row],[Tanggal]],"mmm"))</f>
        <v>Mar</v>
      </c>
      <c r="K107" s="36">
        <f>IF(Table2[[#This Row],[Tanggal]]="","",YEAR(Table2[[#This Row],[Tanggal]]))</f>
        <v>2023</v>
      </c>
      <c r="L107" s="50" t="str">
        <f>IF(Table2[[#This Row],[Tanggal]]="","","VSAT")</f>
        <v>VSAT</v>
      </c>
    </row>
    <row r="108" spans="2:12" ht="30" x14ac:dyDescent="0.25">
      <c r="B108" s="4" t="str">
        <f>_xlfn.IFNA(INDEX(Data!$B:$B,MATCH(Table2[[#This Row],[Desa/Kelurahan]],Data!$C:$C,0)),"")</f>
        <v>SILUQ NGURAI</v>
      </c>
      <c r="C108" s="1" t="s">
        <v>279</v>
      </c>
      <c r="D108" s="1" t="s">
        <v>332</v>
      </c>
      <c r="E108" s="2">
        <v>1</v>
      </c>
      <c r="F108" s="2" t="s">
        <v>89</v>
      </c>
      <c r="G108" s="2" t="s">
        <v>40</v>
      </c>
      <c r="I108" s="5">
        <v>44989</v>
      </c>
      <c r="J108" s="36" t="str">
        <f>IF(Table2[[#This Row],[Tanggal]]="","",TEXT(Table2[[#This Row],[Tanggal]],"mmm"))</f>
        <v>Mar</v>
      </c>
      <c r="K108" s="36">
        <f>IF(Table2[[#This Row],[Tanggal]]="","",YEAR(Table2[[#This Row],[Tanggal]]))</f>
        <v>2023</v>
      </c>
      <c r="L108" s="50" t="str">
        <f>IF(Table2[[#This Row],[Tanggal]]="","","VSAT")</f>
        <v>VSAT</v>
      </c>
    </row>
    <row r="109" spans="2:12" ht="30" x14ac:dyDescent="0.25">
      <c r="B109" s="4" t="str">
        <f>_xlfn.IFNA(INDEX(Data!$B:$B,MATCH(Table2[[#This Row],[Desa/Kelurahan]],Data!$C:$C,0)),"")</f>
        <v>SILUQ NGURAI</v>
      </c>
      <c r="C109" s="1" t="s">
        <v>272</v>
      </c>
      <c r="D109" s="1" t="s">
        <v>332</v>
      </c>
      <c r="E109" s="2">
        <v>1</v>
      </c>
      <c r="F109" s="2" t="s">
        <v>82</v>
      </c>
      <c r="G109" s="2" t="s">
        <v>40</v>
      </c>
      <c r="I109" s="5">
        <v>44989</v>
      </c>
      <c r="J109" s="36" t="str">
        <f>IF(Table2[[#This Row],[Tanggal]]="","",TEXT(Table2[[#This Row],[Tanggal]],"mmm"))</f>
        <v>Mar</v>
      </c>
      <c r="K109" s="36">
        <f>IF(Table2[[#This Row],[Tanggal]]="","",YEAR(Table2[[#This Row],[Tanggal]]))</f>
        <v>2023</v>
      </c>
      <c r="L109" s="50" t="str">
        <f>IF(Table2[[#This Row],[Tanggal]]="","","VSAT")</f>
        <v>VSAT</v>
      </c>
    </row>
    <row r="110" spans="2:12" ht="30" x14ac:dyDescent="0.25">
      <c r="B110" s="4" t="str">
        <f>_xlfn.IFNA(INDEX(Data!$B:$B,MATCH(Table2[[#This Row],[Desa/Kelurahan]],Data!$C:$C,0)),"")</f>
        <v>SILUQ NGURAI</v>
      </c>
      <c r="C110" s="1" t="s">
        <v>269</v>
      </c>
      <c r="D110" s="1" t="s">
        <v>332</v>
      </c>
      <c r="E110" s="2">
        <v>1</v>
      </c>
      <c r="F110" s="2" t="s">
        <v>74</v>
      </c>
      <c r="G110" s="2" t="s">
        <v>40</v>
      </c>
      <c r="I110" s="5">
        <v>44989</v>
      </c>
      <c r="J110" s="36" t="str">
        <f>IF(Table2[[#This Row],[Tanggal]]="","",TEXT(Table2[[#This Row],[Tanggal]],"mmm"))</f>
        <v>Mar</v>
      </c>
      <c r="K110" s="36">
        <f>IF(Table2[[#This Row],[Tanggal]]="","",YEAR(Table2[[#This Row],[Tanggal]]))</f>
        <v>2023</v>
      </c>
      <c r="L110" s="50" t="str">
        <f>IF(Table2[[#This Row],[Tanggal]]="","","VSAT")</f>
        <v>VSAT</v>
      </c>
    </row>
    <row r="111" spans="2:12" ht="30" x14ac:dyDescent="0.25">
      <c r="B111" s="4" t="str">
        <f>_xlfn.IFNA(INDEX(Data!$B:$B,MATCH(Table2[[#This Row],[Desa/Kelurahan]],Data!$C:$C,0)),"")</f>
        <v>SILUQ NGURAI</v>
      </c>
      <c r="C111" s="1" t="s">
        <v>271</v>
      </c>
      <c r="D111" s="1" t="s">
        <v>332</v>
      </c>
      <c r="E111" s="2">
        <v>1</v>
      </c>
      <c r="F111" s="2" t="s">
        <v>74</v>
      </c>
      <c r="G111" s="2" t="s">
        <v>40</v>
      </c>
      <c r="I111" s="5">
        <v>44989</v>
      </c>
      <c r="J111" s="36" t="str">
        <f>IF(Table2[[#This Row],[Tanggal]]="","",TEXT(Table2[[#This Row],[Tanggal]],"mmm"))</f>
        <v>Mar</v>
      </c>
      <c r="K111" s="36">
        <f>IF(Table2[[#This Row],[Tanggal]]="","",YEAR(Table2[[#This Row],[Tanggal]]))</f>
        <v>2023</v>
      </c>
      <c r="L111" s="50" t="str">
        <f>IF(Table2[[#This Row],[Tanggal]]="","","VSAT")</f>
        <v>VSAT</v>
      </c>
    </row>
    <row r="112" spans="2:12" ht="30" x14ac:dyDescent="0.25">
      <c r="B112" s="4" t="str">
        <f>_xlfn.IFNA(INDEX(Data!$B:$B,MATCH(Table2[[#This Row],[Desa/Kelurahan]],Data!$C:$C,0)),"")</f>
        <v>SILUQ NGURAI</v>
      </c>
      <c r="C112" s="1" t="s">
        <v>277</v>
      </c>
      <c r="D112" s="1" t="s">
        <v>332</v>
      </c>
      <c r="E112" s="2">
        <v>1</v>
      </c>
      <c r="F112" s="2" t="s">
        <v>74</v>
      </c>
      <c r="G112" s="2" t="s">
        <v>40</v>
      </c>
      <c r="I112" s="5">
        <v>44989</v>
      </c>
      <c r="J112" s="36" t="str">
        <f>IF(Table2[[#This Row],[Tanggal]]="","",TEXT(Table2[[#This Row],[Tanggal]],"mmm"))</f>
        <v>Mar</v>
      </c>
      <c r="K112" s="36">
        <f>IF(Table2[[#This Row],[Tanggal]]="","",YEAR(Table2[[#This Row],[Tanggal]]))</f>
        <v>2023</v>
      </c>
      <c r="L112" s="50" t="str">
        <f>IF(Table2[[#This Row],[Tanggal]]="","","VSAT")</f>
        <v>VSAT</v>
      </c>
    </row>
    <row r="113" spans="2:12" ht="30" x14ac:dyDescent="0.25">
      <c r="B113" s="4" t="str">
        <f>_xlfn.IFNA(INDEX(Data!$B:$B,MATCH(Table2[[#This Row],[Desa/Kelurahan]],Data!$C:$C,0)),"")</f>
        <v>SILUQ NGURAI</v>
      </c>
      <c r="C113" s="1" t="s">
        <v>282</v>
      </c>
      <c r="D113" s="1" t="s">
        <v>332</v>
      </c>
      <c r="E113" s="2">
        <v>1</v>
      </c>
      <c r="F113" s="2" t="s">
        <v>74</v>
      </c>
      <c r="G113" s="2" t="s">
        <v>40</v>
      </c>
      <c r="I113" s="5">
        <v>44989</v>
      </c>
      <c r="J113" s="36" t="str">
        <f>IF(Table2[[#This Row],[Tanggal]]="","",TEXT(Table2[[#This Row],[Tanggal]],"mmm"))</f>
        <v>Mar</v>
      </c>
      <c r="K113" s="36">
        <f>IF(Table2[[#This Row],[Tanggal]]="","",YEAR(Table2[[#This Row],[Tanggal]]))</f>
        <v>2023</v>
      </c>
      <c r="L113" s="50" t="str">
        <f>IF(Table2[[#This Row],[Tanggal]]="","","VSAT")</f>
        <v>VSAT</v>
      </c>
    </row>
    <row r="114" spans="2:12" ht="30" x14ac:dyDescent="0.25">
      <c r="B114" s="4" t="str">
        <f>_xlfn.IFNA(INDEX(Data!$B:$B,MATCH(Table2[[#This Row],[Desa/Kelurahan]],Data!$C:$C,0)),"")</f>
        <v>SILUQ NGURAI</v>
      </c>
      <c r="C114" s="1" t="s">
        <v>280</v>
      </c>
      <c r="D114" s="1" t="s">
        <v>332</v>
      </c>
      <c r="E114" s="2">
        <v>1</v>
      </c>
      <c r="F114" s="2" t="s">
        <v>74</v>
      </c>
      <c r="G114" s="2" t="s">
        <v>40</v>
      </c>
      <c r="I114" s="5">
        <v>44989</v>
      </c>
      <c r="J114" s="36" t="str">
        <f>IF(Table2[[#This Row],[Tanggal]]="","",TEXT(Table2[[#This Row],[Tanggal]],"mmm"))</f>
        <v>Mar</v>
      </c>
      <c r="K114" s="36">
        <f>IF(Table2[[#This Row],[Tanggal]]="","",YEAR(Table2[[#This Row],[Tanggal]]))</f>
        <v>2023</v>
      </c>
      <c r="L114" s="50" t="str">
        <f>IF(Table2[[#This Row],[Tanggal]]="","","VSAT")</f>
        <v>VSAT</v>
      </c>
    </row>
    <row r="115" spans="2:12" ht="30" x14ac:dyDescent="0.25">
      <c r="B115" s="4" t="str">
        <f>_xlfn.IFNA(INDEX(Data!$B:$B,MATCH(Table2[[#This Row],[Desa/Kelurahan]],Data!$C:$C,0)),"")</f>
        <v>BENTIAN BESAR</v>
      </c>
      <c r="C115" s="1" t="s">
        <v>137</v>
      </c>
      <c r="D115" s="1" t="s">
        <v>332</v>
      </c>
      <c r="E115" s="2">
        <v>1</v>
      </c>
      <c r="F115" s="2" t="s">
        <v>74</v>
      </c>
      <c r="G115" s="2" t="s">
        <v>40</v>
      </c>
      <c r="I115" s="5">
        <v>44989</v>
      </c>
      <c r="J115" s="36" t="str">
        <f>IF(Table2[[#This Row],[Tanggal]]="","",TEXT(Table2[[#This Row],[Tanggal]],"mmm"))</f>
        <v>Mar</v>
      </c>
      <c r="K115" s="36">
        <f>IF(Table2[[#This Row],[Tanggal]]="","",YEAR(Table2[[#This Row],[Tanggal]]))</f>
        <v>2023</v>
      </c>
      <c r="L115" s="50" t="str">
        <f>IF(Table2[[#This Row],[Tanggal]]="","","VSAT")</f>
        <v>VSAT</v>
      </c>
    </row>
    <row r="116" spans="2:12" ht="30" x14ac:dyDescent="0.25">
      <c r="B116" s="4" t="str">
        <f>_xlfn.IFNA(INDEX(Data!$B:$B,MATCH(Table2[[#This Row],[Desa/Kelurahan]],Data!$C:$C,0)),"")</f>
        <v>BENTIAN BESAR</v>
      </c>
      <c r="C116" s="1" t="s">
        <v>131</v>
      </c>
      <c r="D116" s="1" t="s">
        <v>332</v>
      </c>
      <c r="E116" s="2">
        <v>1</v>
      </c>
      <c r="F116" s="2" t="s">
        <v>74</v>
      </c>
      <c r="G116" s="2" t="s">
        <v>40</v>
      </c>
      <c r="I116" s="5">
        <v>44989</v>
      </c>
      <c r="J116" s="36" t="str">
        <f>IF(Table2[[#This Row],[Tanggal]]="","",TEXT(Table2[[#This Row],[Tanggal]],"mmm"))</f>
        <v>Mar</v>
      </c>
      <c r="K116" s="36">
        <f>IF(Table2[[#This Row],[Tanggal]]="","",YEAR(Table2[[#This Row],[Tanggal]]))</f>
        <v>2023</v>
      </c>
      <c r="L116" s="50" t="str">
        <f>IF(Table2[[#This Row],[Tanggal]]="","","VSAT")</f>
        <v>VSAT</v>
      </c>
    </row>
    <row r="117" spans="2:12" ht="30" x14ac:dyDescent="0.25">
      <c r="B117" s="4" t="str">
        <f>_xlfn.IFNA(INDEX(Data!$B:$B,MATCH(Table2[[#This Row],[Desa/Kelurahan]],Data!$C:$C,0)),"")</f>
        <v>BENTIAN BESAR</v>
      </c>
      <c r="C117" s="1" t="s">
        <v>130</v>
      </c>
      <c r="D117" s="1" t="s">
        <v>332</v>
      </c>
      <c r="E117" s="2">
        <v>1</v>
      </c>
      <c r="F117" s="2" t="s">
        <v>74</v>
      </c>
      <c r="G117" s="2" t="s">
        <v>40</v>
      </c>
      <c r="I117" s="5">
        <v>44989</v>
      </c>
      <c r="J117" s="36" t="str">
        <f>IF(Table2[[#This Row],[Tanggal]]="","",TEXT(Table2[[#This Row],[Tanggal]],"mmm"))</f>
        <v>Mar</v>
      </c>
      <c r="K117" s="36">
        <f>IF(Table2[[#This Row],[Tanggal]]="","",YEAR(Table2[[#This Row],[Tanggal]]))</f>
        <v>2023</v>
      </c>
      <c r="L117" s="50" t="str">
        <f>IF(Table2[[#This Row],[Tanggal]]="","","VSAT")</f>
        <v>VSAT</v>
      </c>
    </row>
    <row r="118" spans="2:12" ht="30" x14ac:dyDescent="0.25">
      <c r="B118" s="4" t="str">
        <f>_xlfn.IFNA(INDEX(Data!$B:$B,MATCH(Table2[[#This Row],[Desa/Kelurahan]],Data!$C:$C,0)),"")</f>
        <v>BENTIAN BESAR</v>
      </c>
      <c r="C118" s="1" t="s">
        <v>134</v>
      </c>
      <c r="D118" s="1" t="s">
        <v>332</v>
      </c>
      <c r="E118" s="2">
        <v>1</v>
      </c>
      <c r="F118" s="2" t="s">
        <v>74</v>
      </c>
      <c r="G118" s="2" t="s">
        <v>40</v>
      </c>
      <c r="I118" s="5">
        <v>44989</v>
      </c>
      <c r="J118" s="36" t="str">
        <f>IF(Table2[[#This Row],[Tanggal]]="","",TEXT(Table2[[#This Row],[Tanggal]],"mmm"))</f>
        <v>Mar</v>
      </c>
      <c r="K118" s="36">
        <f>IF(Table2[[#This Row],[Tanggal]]="","",YEAR(Table2[[#This Row],[Tanggal]]))</f>
        <v>2023</v>
      </c>
      <c r="L118" s="50" t="str">
        <f>IF(Table2[[#This Row],[Tanggal]]="","","VSAT")</f>
        <v>VSAT</v>
      </c>
    </row>
    <row r="119" spans="2:12" ht="30" x14ac:dyDescent="0.25">
      <c r="B119" s="4" t="str">
        <f>_xlfn.IFNA(INDEX(Data!$B:$B,MATCH(Table2[[#This Row],[Desa/Kelurahan]],Data!$C:$C,0)),"")</f>
        <v>BENTIAN BESAR</v>
      </c>
      <c r="C119" s="1" t="s">
        <v>133</v>
      </c>
      <c r="D119" s="1" t="s">
        <v>332</v>
      </c>
      <c r="E119" s="2">
        <v>1</v>
      </c>
      <c r="F119" s="2" t="s">
        <v>74</v>
      </c>
      <c r="G119" s="2" t="s">
        <v>40</v>
      </c>
      <c r="I119" s="5">
        <v>44989</v>
      </c>
      <c r="J119" s="36" t="str">
        <f>IF(Table2[[#This Row],[Tanggal]]="","",TEXT(Table2[[#This Row],[Tanggal]],"mmm"))</f>
        <v>Mar</v>
      </c>
      <c r="K119" s="36">
        <f>IF(Table2[[#This Row],[Tanggal]]="","",YEAR(Table2[[#This Row],[Tanggal]]))</f>
        <v>2023</v>
      </c>
      <c r="L119" s="50" t="str">
        <f>IF(Table2[[#This Row],[Tanggal]]="","","VSAT")</f>
        <v>VSAT</v>
      </c>
    </row>
    <row r="120" spans="2:12" ht="30" x14ac:dyDescent="0.25">
      <c r="B120" s="4" t="str">
        <f>_xlfn.IFNA(INDEX(Data!$B:$B,MATCH(Table2[[#This Row],[Desa/Kelurahan]],Data!$C:$C,0)),"")</f>
        <v>JEMPANG</v>
      </c>
      <c r="C120" s="1" t="s">
        <v>180</v>
      </c>
      <c r="D120" s="1" t="s">
        <v>332</v>
      </c>
      <c r="E120" s="2">
        <v>1</v>
      </c>
      <c r="F120" s="2" t="s">
        <v>89</v>
      </c>
      <c r="G120" s="2" t="s">
        <v>40</v>
      </c>
      <c r="I120" s="5">
        <v>44989</v>
      </c>
      <c r="J120" s="36" t="str">
        <f>IF(Table2[[#This Row],[Tanggal]]="","",TEXT(Table2[[#This Row],[Tanggal]],"mmm"))</f>
        <v>Mar</v>
      </c>
      <c r="K120" s="36">
        <f>IF(Table2[[#This Row],[Tanggal]]="","",YEAR(Table2[[#This Row],[Tanggal]]))</f>
        <v>2023</v>
      </c>
      <c r="L120" s="50" t="str">
        <f>IF(Table2[[#This Row],[Tanggal]]="","","VSAT")</f>
        <v>VSAT</v>
      </c>
    </row>
    <row r="121" spans="2:12" ht="30" x14ac:dyDescent="0.25">
      <c r="B121" s="4" t="str">
        <f>_xlfn.IFNA(INDEX(Data!$B:$B,MATCH(Table2[[#This Row],[Desa/Kelurahan]],Data!$C:$C,0)),"")</f>
        <v>BONGAN</v>
      </c>
      <c r="C121" s="1" t="s">
        <v>141</v>
      </c>
      <c r="D121" s="1" t="s">
        <v>332</v>
      </c>
      <c r="E121" s="2">
        <v>1</v>
      </c>
      <c r="F121" s="2" t="s">
        <v>89</v>
      </c>
      <c r="G121" s="2" t="s">
        <v>40</v>
      </c>
      <c r="I121" s="5">
        <v>44989</v>
      </c>
      <c r="J121" s="36" t="str">
        <f>IF(Table2[[#This Row],[Tanggal]]="","",TEXT(Table2[[#This Row],[Tanggal]],"mmm"))</f>
        <v>Mar</v>
      </c>
      <c r="K121" s="36">
        <f>IF(Table2[[#This Row],[Tanggal]]="","",YEAR(Table2[[#This Row],[Tanggal]]))</f>
        <v>2023</v>
      </c>
      <c r="L121" s="50" t="str">
        <f>IF(Table2[[#This Row],[Tanggal]]="","","VSAT")</f>
        <v>VSAT</v>
      </c>
    </row>
    <row r="122" spans="2:12" ht="30" x14ac:dyDescent="0.25">
      <c r="B122" s="4" t="str">
        <f>_xlfn.IFNA(INDEX(Data!$B:$B,MATCH(Table2[[#This Row],[Desa/Kelurahan]],Data!$C:$C,0)),"")</f>
        <v>BONGAN</v>
      </c>
      <c r="C122" s="1" t="s">
        <v>148</v>
      </c>
      <c r="D122" s="1" t="s">
        <v>332</v>
      </c>
      <c r="E122" s="2">
        <v>1</v>
      </c>
      <c r="F122" s="2" t="s">
        <v>89</v>
      </c>
      <c r="G122" s="2" t="s">
        <v>40</v>
      </c>
      <c r="I122" s="5">
        <v>44989</v>
      </c>
      <c r="J122" s="36" t="str">
        <f>IF(Table2[[#This Row],[Tanggal]]="","",TEXT(Table2[[#This Row],[Tanggal]],"mmm"))</f>
        <v>Mar</v>
      </c>
      <c r="K122" s="36">
        <f>IF(Table2[[#This Row],[Tanggal]]="","",YEAR(Table2[[#This Row],[Tanggal]]))</f>
        <v>2023</v>
      </c>
      <c r="L122" s="50" t="str">
        <f>IF(Table2[[#This Row],[Tanggal]]="","","VSAT")</f>
        <v>VSAT</v>
      </c>
    </row>
    <row r="123" spans="2:12" ht="30" x14ac:dyDescent="0.25">
      <c r="B123" s="4" t="str">
        <f>_xlfn.IFNA(INDEX(Data!$B:$B,MATCH(Table2[[#This Row],[Desa/Kelurahan]],Data!$C:$C,0)),"")</f>
        <v>BONGAN</v>
      </c>
      <c r="C123" s="1" t="s">
        <v>149</v>
      </c>
      <c r="D123" s="1" t="s">
        <v>332</v>
      </c>
      <c r="E123" s="2">
        <v>1</v>
      </c>
      <c r="F123" s="2" t="s">
        <v>74</v>
      </c>
      <c r="G123" s="2" t="s">
        <v>40</v>
      </c>
      <c r="I123" s="5">
        <v>44989</v>
      </c>
      <c r="J123" s="36" t="str">
        <f>IF(Table2[[#This Row],[Tanggal]]="","",TEXT(Table2[[#This Row],[Tanggal]],"mmm"))</f>
        <v>Mar</v>
      </c>
      <c r="K123" s="36">
        <f>IF(Table2[[#This Row],[Tanggal]]="","",YEAR(Table2[[#This Row],[Tanggal]]))</f>
        <v>2023</v>
      </c>
      <c r="L123" s="50" t="str">
        <f>IF(Table2[[#This Row],[Tanggal]]="","","VSAT")</f>
        <v>VSAT</v>
      </c>
    </row>
    <row r="124" spans="2:12" ht="30" x14ac:dyDescent="0.25">
      <c r="B124" s="4" t="str">
        <f>_xlfn.IFNA(INDEX(Data!$B:$B,MATCH(Table2[[#This Row],[Desa/Kelurahan]],Data!$C:$C,0)),"")</f>
        <v>BONGAN</v>
      </c>
      <c r="C124" s="1" t="s">
        <v>150</v>
      </c>
      <c r="D124" s="1" t="s">
        <v>332</v>
      </c>
      <c r="E124" s="2">
        <v>1</v>
      </c>
      <c r="F124" s="2" t="s">
        <v>74</v>
      </c>
      <c r="G124" s="2" t="s">
        <v>40</v>
      </c>
      <c r="I124" s="5">
        <v>44989</v>
      </c>
      <c r="J124" s="36" t="str">
        <f>IF(Table2[[#This Row],[Tanggal]]="","",TEXT(Table2[[#This Row],[Tanggal]],"mmm"))</f>
        <v>Mar</v>
      </c>
      <c r="K124" s="36">
        <f>IF(Table2[[#This Row],[Tanggal]]="","",YEAR(Table2[[#This Row],[Tanggal]]))</f>
        <v>2023</v>
      </c>
      <c r="L124" s="50" t="str">
        <f>IF(Table2[[#This Row],[Tanggal]]="","","VSAT")</f>
        <v>VSAT</v>
      </c>
    </row>
    <row r="125" spans="2:12" ht="30" x14ac:dyDescent="0.25">
      <c r="B125" s="4" t="str">
        <f>_xlfn.IFNA(INDEX(Data!$B:$B,MATCH(Table2[[#This Row],[Desa/Kelurahan]],Data!$C:$C,0)),"")</f>
        <v>BONGAN</v>
      </c>
      <c r="C125" s="1" t="s">
        <v>152</v>
      </c>
      <c r="D125" s="1" t="s">
        <v>332</v>
      </c>
      <c r="E125" s="2">
        <v>1</v>
      </c>
      <c r="F125" s="2" t="s">
        <v>74</v>
      </c>
      <c r="G125" s="2" t="s">
        <v>40</v>
      </c>
      <c r="I125" s="5">
        <v>44989</v>
      </c>
      <c r="J125" s="36" t="str">
        <f>IF(Table2[[#This Row],[Tanggal]]="","",TEXT(Table2[[#This Row],[Tanggal]],"mmm"))</f>
        <v>Mar</v>
      </c>
      <c r="K125" s="36">
        <f>IF(Table2[[#This Row],[Tanggal]]="","",YEAR(Table2[[#This Row],[Tanggal]]))</f>
        <v>2023</v>
      </c>
      <c r="L125" s="50" t="str">
        <f>IF(Table2[[#This Row],[Tanggal]]="","","VSAT")</f>
        <v>VSAT</v>
      </c>
    </row>
    <row r="126" spans="2:12" ht="30" x14ac:dyDescent="0.25">
      <c r="B126" s="4" t="str">
        <f>_xlfn.IFNA(INDEX(Data!$B:$B,MATCH(Table2[[#This Row],[Desa/Kelurahan]],Data!$C:$C,0)),"")</f>
        <v>BONGAN</v>
      </c>
      <c r="C126" s="1" t="s">
        <v>144</v>
      </c>
      <c r="D126" s="1" t="s">
        <v>332</v>
      </c>
      <c r="E126" s="2">
        <v>1</v>
      </c>
      <c r="F126" s="2" t="s">
        <v>74</v>
      </c>
      <c r="G126" s="2" t="s">
        <v>40</v>
      </c>
      <c r="I126" s="5">
        <v>44989</v>
      </c>
      <c r="J126" s="36" t="str">
        <f>IF(Table2[[#This Row],[Tanggal]]="","",TEXT(Table2[[#This Row],[Tanggal]],"mmm"))</f>
        <v>Mar</v>
      </c>
      <c r="K126" s="36">
        <f>IF(Table2[[#This Row],[Tanggal]]="","",YEAR(Table2[[#This Row],[Tanggal]]))</f>
        <v>2023</v>
      </c>
      <c r="L126" s="50" t="str">
        <f>IF(Table2[[#This Row],[Tanggal]]="","","VSAT")</f>
        <v>VSAT</v>
      </c>
    </row>
    <row r="127" spans="2:12" ht="30" x14ac:dyDescent="0.25">
      <c r="B127" s="4" t="str">
        <f>_xlfn.IFNA(INDEX(Data!$B:$B,MATCH(Table2[[#This Row],[Desa/Kelurahan]],Data!$C:$C,0)),"")</f>
        <v>BONGAN</v>
      </c>
      <c r="C127" s="1" t="s">
        <v>153</v>
      </c>
      <c r="D127" s="1" t="s">
        <v>332</v>
      </c>
      <c r="E127" s="2">
        <v>1</v>
      </c>
      <c r="F127" s="2" t="s">
        <v>74</v>
      </c>
      <c r="G127" s="2" t="s">
        <v>40</v>
      </c>
      <c r="I127" s="5">
        <v>44989</v>
      </c>
      <c r="J127" s="36" t="str">
        <f>IF(Table2[[#This Row],[Tanggal]]="","",TEXT(Table2[[#This Row],[Tanggal]],"mmm"))</f>
        <v>Mar</v>
      </c>
      <c r="K127" s="36">
        <f>IF(Table2[[#This Row],[Tanggal]]="","",YEAR(Table2[[#This Row],[Tanggal]]))</f>
        <v>2023</v>
      </c>
      <c r="L127" s="50" t="str">
        <f>IF(Table2[[#This Row],[Tanggal]]="","","VSAT")</f>
        <v>VSAT</v>
      </c>
    </row>
    <row r="128" spans="2:12" ht="30" x14ac:dyDescent="0.25">
      <c r="B128" s="3" t="str">
        <f>_xlfn.IFNA(INDEX(Data!$B:$B,MATCH(Table2[[#This Row],[Desa/Kelurahan]],Data!$C:$C,0)),"")</f>
        <v>BARONG TONGKOK</v>
      </c>
      <c r="C128" s="1" t="s">
        <v>113</v>
      </c>
      <c r="D128" s="1" t="s">
        <v>332</v>
      </c>
      <c r="E128" s="2">
        <v>1</v>
      </c>
      <c r="F128" s="2" t="s">
        <v>74</v>
      </c>
      <c r="G128" s="2" t="s">
        <v>40</v>
      </c>
      <c r="I128" s="5">
        <v>45301</v>
      </c>
      <c r="J128" s="6" t="str">
        <f>IF(Table2[[#This Row],[Tanggal]]="","",TEXT(Table2[[#This Row],[Tanggal]],"mmm"))</f>
        <v>Jan</v>
      </c>
      <c r="K128" s="6">
        <f>IF(Table2[[#This Row],[Tanggal]]="","",YEAR(Table2[[#This Row],[Tanggal]]))</f>
        <v>2024</v>
      </c>
      <c r="L128" s="50" t="str">
        <f>IF(Table2[[#This Row],[Tanggal]]="","","VSAT")</f>
        <v>VSAT</v>
      </c>
    </row>
    <row r="129" spans="2:12" ht="30" x14ac:dyDescent="0.25">
      <c r="B129" s="3" t="str">
        <f>_xlfn.IFNA(INDEX(Data!$B:$B,MATCH(Table2[[#This Row],[Desa/Kelurahan]],Data!$C:$C,0)),"")</f>
        <v>NYUATAN</v>
      </c>
      <c r="C129" s="1" t="s">
        <v>251</v>
      </c>
      <c r="D129" s="1" t="s">
        <v>332</v>
      </c>
      <c r="E129" s="2">
        <v>1</v>
      </c>
      <c r="F129" s="2" t="s">
        <v>74</v>
      </c>
      <c r="G129" s="2" t="s">
        <v>40</v>
      </c>
      <c r="I129" s="5">
        <v>45301</v>
      </c>
      <c r="J129" s="6" t="str">
        <f>IF(Table2[[#This Row],[Tanggal]]="","",TEXT(Table2[[#This Row],[Tanggal]],"mmm"))</f>
        <v>Jan</v>
      </c>
      <c r="K129" s="6">
        <f>IF(Table2[[#This Row],[Tanggal]]="","",YEAR(Table2[[#This Row],[Tanggal]]))</f>
        <v>2024</v>
      </c>
      <c r="L129" s="50" t="str">
        <f>IF(Table2[[#This Row],[Tanggal]]="","","VSAT")</f>
        <v>VSAT</v>
      </c>
    </row>
    <row r="130" spans="2:12" ht="30" x14ac:dyDescent="0.25">
      <c r="B130" s="3" t="str">
        <f>_xlfn.IFNA(INDEX(Data!$B:$B,MATCH(Table2[[#This Row],[Desa/Kelurahan]],Data!$C:$C,0)),"")</f>
        <v>NYUATAN</v>
      </c>
      <c r="C130" s="1" t="s">
        <v>252</v>
      </c>
      <c r="D130" s="1" t="s">
        <v>332</v>
      </c>
      <c r="E130" s="2">
        <v>1</v>
      </c>
      <c r="F130" s="2" t="s">
        <v>74</v>
      </c>
      <c r="G130" s="2" t="s">
        <v>40</v>
      </c>
      <c r="I130" s="5">
        <v>45301</v>
      </c>
      <c r="J130" s="6" t="str">
        <f>IF(Table2[[#This Row],[Tanggal]]="","",TEXT(Table2[[#This Row],[Tanggal]],"mmm"))</f>
        <v>Jan</v>
      </c>
      <c r="K130" s="6">
        <f>IF(Table2[[#This Row],[Tanggal]]="","",YEAR(Table2[[#This Row],[Tanggal]]))</f>
        <v>2024</v>
      </c>
      <c r="L130" s="50" t="str">
        <f>IF(Table2[[#This Row],[Tanggal]]="","","VSAT")</f>
        <v>VSAT</v>
      </c>
    </row>
    <row r="131" spans="2:12" ht="30" x14ac:dyDescent="0.25">
      <c r="B131" s="3" t="str">
        <f>_xlfn.IFNA(INDEX(Data!$B:$B,MATCH(Table2[[#This Row],[Desa/Kelurahan]],Data!$C:$C,0)),"")</f>
        <v>TERING</v>
      </c>
      <c r="C131" s="1" t="s">
        <v>296</v>
      </c>
      <c r="D131" s="1" t="s">
        <v>332</v>
      </c>
      <c r="E131" s="2">
        <v>1</v>
      </c>
      <c r="F131" s="2" t="s">
        <v>89</v>
      </c>
      <c r="G131" s="2" t="s">
        <v>40</v>
      </c>
      <c r="I131" s="5">
        <v>45301</v>
      </c>
      <c r="J131" s="6" t="str">
        <f>IF(Table2[[#This Row],[Tanggal]]="","",TEXT(Table2[[#This Row],[Tanggal]],"mmm"))</f>
        <v>Jan</v>
      </c>
      <c r="K131" s="6">
        <f>IF(Table2[[#This Row],[Tanggal]]="","",YEAR(Table2[[#This Row],[Tanggal]]))</f>
        <v>2024</v>
      </c>
      <c r="L131" s="50" t="str">
        <f>IF(Table2[[#This Row],[Tanggal]]="","","VSAT")</f>
        <v>VSAT</v>
      </c>
    </row>
    <row r="132" spans="2:12" ht="30" x14ac:dyDescent="0.25">
      <c r="B132" s="3" t="str">
        <f>_xlfn.IFNA(INDEX(Data!$B:$B,MATCH(Table2[[#This Row],[Desa/Kelurahan]],Data!$C:$C,0)),"")</f>
        <v>TERING</v>
      </c>
      <c r="C132" s="1" t="s">
        <v>288</v>
      </c>
      <c r="D132" s="1" t="s">
        <v>332</v>
      </c>
      <c r="E132" s="2">
        <v>1</v>
      </c>
      <c r="F132" s="2" t="s">
        <v>82</v>
      </c>
      <c r="G132" s="2" t="s">
        <v>40</v>
      </c>
      <c r="I132" s="5">
        <v>45301</v>
      </c>
      <c r="J132" s="6" t="str">
        <f>IF(Table2[[#This Row],[Tanggal]]="","",TEXT(Table2[[#This Row],[Tanggal]],"mmm"))</f>
        <v>Jan</v>
      </c>
      <c r="K132" s="6">
        <f>IF(Table2[[#This Row],[Tanggal]]="","",YEAR(Table2[[#This Row],[Tanggal]]))</f>
        <v>2024</v>
      </c>
      <c r="L132" s="50" t="str">
        <f>IF(Table2[[#This Row],[Tanggal]]="","","VSAT")</f>
        <v>VSAT</v>
      </c>
    </row>
    <row r="133" spans="2:12" ht="30" x14ac:dyDescent="0.25">
      <c r="B133" s="4" t="str">
        <f>_xlfn.IFNA(INDEX(Data!$B:$B,MATCH(Table2[[#This Row],[Desa/Kelurahan]],Data!$C:$C,0)),"")</f>
        <v>TERING</v>
      </c>
      <c r="C133" s="1" t="s">
        <v>287</v>
      </c>
      <c r="D133" s="1" t="s">
        <v>332</v>
      </c>
      <c r="E133" s="2">
        <v>1</v>
      </c>
      <c r="F133" s="2" t="s">
        <v>74</v>
      </c>
      <c r="G133" s="2" t="s">
        <v>40</v>
      </c>
      <c r="I133" s="5">
        <v>45301</v>
      </c>
      <c r="J133" s="6" t="str">
        <f>IF(Table2[[#This Row],[Tanggal]]="","",TEXT(Table2[[#This Row],[Tanggal]],"mmm"))</f>
        <v>Jan</v>
      </c>
      <c r="K133" s="6">
        <f>IF(Table2[[#This Row],[Tanggal]]="","",YEAR(Table2[[#This Row],[Tanggal]]))</f>
        <v>2024</v>
      </c>
      <c r="L133" s="50" t="str">
        <f>IF(Table2[[#This Row],[Tanggal]]="","","VSAT")</f>
        <v>VSAT</v>
      </c>
    </row>
    <row r="134" spans="2:12" ht="30" x14ac:dyDescent="0.25">
      <c r="B134" s="4" t="str">
        <f>_xlfn.IFNA(INDEX(Data!$B:$B,MATCH(Table2[[#This Row],[Desa/Kelurahan]],Data!$C:$C,0)),"")</f>
        <v>TERING</v>
      </c>
      <c r="C134" s="1" t="s">
        <v>297</v>
      </c>
      <c r="D134" s="1" t="s">
        <v>332</v>
      </c>
      <c r="E134" s="2">
        <v>1</v>
      </c>
      <c r="F134" s="2" t="s">
        <v>74</v>
      </c>
      <c r="G134" s="2" t="s">
        <v>40</v>
      </c>
      <c r="I134" s="5">
        <v>45301</v>
      </c>
      <c r="J134" s="6" t="str">
        <f>IF(Table2[[#This Row],[Tanggal]]="","",TEXT(Table2[[#This Row],[Tanggal]],"mmm"))</f>
        <v>Jan</v>
      </c>
      <c r="K134" s="6">
        <f>IF(Table2[[#This Row],[Tanggal]]="","",YEAR(Table2[[#This Row],[Tanggal]]))</f>
        <v>2024</v>
      </c>
      <c r="L134" s="50" t="str">
        <f>IF(Table2[[#This Row],[Tanggal]]="","","VSAT")</f>
        <v>VSAT</v>
      </c>
    </row>
    <row r="135" spans="2:12" ht="30" x14ac:dyDescent="0.25">
      <c r="B135" s="4" t="str">
        <f>_xlfn.IFNA(INDEX(Data!$B:$B,MATCH(Table2[[#This Row],[Desa/Kelurahan]],Data!$C:$C,0)),"")</f>
        <v>TERING</v>
      </c>
      <c r="C135" s="1" t="s">
        <v>291</v>
      </c>
      <c r="D135" s="1" t="s">
        <v>332</v>
      </c>
      <c r="E135" s="2">
        <v>1</v>
      </c>
      <c r="F135" s="2" t="s">
        <v>74</v>
      </c>
      <c r="G135" s="2" t="s">
        <v>40</v>
      </c>
      <c r="I135" s="5">
        <v>45301</v>
      </c>
      <c r="J135" s="6" t="str">
        <f>IF(Table2[[#This Row],[Tanggal]]="","",TEXT(Table2[[#This Row],[Tanggal]],"mmm"))</f>
        <v>Jan</v>
      </c>
      <c r="K135" s="6">
        <f>IF(Table2[[#This Row],[Tanggal]]="","",YEAR(Table2[[#This Row],[Tanggal]]))</f>
        <v>2024</v>
      </c>
      <c r="L135" s="50" t="str">
        <f>IF(Table2[[#This Row],[Tanggal]]="","","VSAT")</f>
        <v>VSAT</v>
      </c>
    </row>
    <row r="136" spans="2:12" ht="22.5" customHeight="1" x14ac:dyDescent="0.25">
      <c r="B136" s="4" t="str">
        <f>_xlfn.IFNA(INDEX(Data!$B:$B,MATCH(Table2[[#This Row],[Desa/Kelurahan]],Data!$C:$C,0)),"")</f>
        <v>LONG IRAM</v>
      </c>
      <c r="C136" s="1" t="s">
        <v>196</v>
      </c>
      <c r="D136" s="1" t="s">
        <v>332</v>
      </c>
      <c r="E136" s="2">
        <v>1</v>
      </c>
      <c r="F136" s="2" t="s">
        <v>74</v>
      </c>
      <c r="G136" s="2" t="s">
        <v>40</v>
      </c>
      <c r="I136" s="5">
        <v>45301</v>
      </c>
      <c r="J136" s="6" t="str">
        <f>IF(Table2[[#This Row],[Tanggal]]="","",TEXT(Table2[[#This Row],[Tanggal]],"mmm"))</f>
        <v>Jan</v>
      </c>
      <c r="K136" s="6">
        <f>IF(Table2[[#This Row],[Tanggal]]="","",YEAR(Table2[[#This Row],[Tanggal]]))</f>
        <v>2024</v>
      </c>
      <c r="L136" s="50" t="str">
        <f>IF(Table2[[#This Row],[Tanggal]]="","","VSAT")</f>
        <v>VSAT</v>
      </c>
    </row>
    <row r="137" spans="2:12" ht="21" customHeight="1" x14ac:dyDescent="0.25">
      <c r="B137" s="4" t="str">
        <f>_xlfn.IFNA(INDEX(Data!$B:$B,MATCH(Table2[[#This Row],[Desa/Kelurahan]],Data!$C:$C,0)),"")</f>
        <v>LONG IRAM</v>
      </c>
      <c r="C137" s="1" t="s">
        <v>196</v>
      </c>
      <c r="D137" s="2" t="s">
        <v>333</v>
      </c>
      <c r="E137" s="2">
        <v>1</v>
      </c>
      <c r="F137" s="2" t="s">
        <v>74</v>
      </c>
      <c r="G137" s="2" t="s">
        <v>40</v>
      </c>
      <c r="I137" s="5">
        <v>45301</v>
      </c>
      <c r="J137" s="6" t="str">
        <f>IF(Table2[[#This Row],[Tanggal]]="","",TEXT(Table2[[#This Row],[Tanggal]],"mmm"))</f>
        <v>Jan</v>
      </c>
      <c r="K137" s="6">
        <f>IF(Table2[[#This Row],[Tanggal]]="","",YEAR(Table2[[#This Row],[Tanggal]]))</f>
        <v>2024</v>
      </c>
      <c r="L137" s="50" t="str">
        <f>IF(Table2[[#This Row],[Tanggal]]="","","VSAT")</f>
        <v>VSAT</v>
      </c>
    </row>
    <row r="138" spans="2:12" ht="19.5" customHeight="1" x14ac:dyDescent="0.25">
      <c r="B138" s="4" t="str">
        <f>_xlfn.IFNA(INDEX(Data!$B:$B,MATCH(Table2[[#This Row],[Desa/Kelurahan]],Data!$C:$C,0)),"")</f>
        <v>LONG IRAM</v>
      </c>
      <c r="C138" s="1" t="s">
        <v>196</v>
      </c>
      <c r="D138" s="2" t="s">
        <v>334</v>
      </c>
      <c r="E138" s="2">
        <v>1</v>
      </c>
      <c r="F138" s="2" t="s">
        <v>74</v>
      </c>
      <c r="G138" s="2" t="s">
        <v>40</v>
      </c>
      <c r="I138" s="5">
        <v>45301</v>
      </c>
      <c r="J138" s="6" t="str">
        <f>IF(Table2[[#This Row],[Tanggal]]="","",TEXT(Table2[[#This Row],[Tanggal]],"mmm"))</f>
        <v>Jan</v>
      </c>
      <c r="K138" s="6">
        <f>IF(Table2[[#This Row],[Tanggal]]="","",YEAR(Table2[[#This Row],[Tanggal]]))</f>
        <v>2024</v>
      </c>
      <c r="L138" s="50" t="str">
        <f>IF(Table2[[#This Row],[Tanggal]]="","","VSAT")</f>
        <v>VSAT</v>
      </c>
    </row>
    <row r="139" spans="2:12" ht="22.5" customHeight="1" x14ac:dyDescent="0.25">
      <c r="B139" s="4" t="str">
        <f>_xlfn.IFNA(INDEX(Data!$B:$B,MATCH(Table2[[#This Row],[Desa/Kelurahan]],Data!$C:$C,0)),"")</f>
        <v>LONG IRAM</v>
      </c>
      <c r="C139" s="1" t="s">
        <v>196</v>
      </c>
      <c r="D139" s="2" t="s">
        <v>335</v>
      </c>
      <c r="E139" s="2">
        <v>1</v>
      </c>
      <c r="F139" s="2" t="s">
        <v>74</v>
      </c>
      <c r="G139" s="2" t="s">
        <v>40</v>
      </c>
      <c r="I139" s="5">
        <v>45301</v>
      </c>
      <c r="J139" s="6" t="str">
        <f>IF(Table2[[#This Row],[Tanggal]]="","",TEXT(Table2[[#This Row],[Tanggal]],"mmm"))</f>
        <v>Jan</v>
      </c>
      <c r="K139" s="6">
        <f>IF(Table2[[#This Row],[Tanggal]]="","",YEAR(Table2[[#This Row],[Tanggal]]))</f>
        <v>2024</v>
      </c>
      <c r="L139" s="50" t="str">
        <f>IF(Table2[[#This Row],[Tanggal]]="","","VSAT")</f>
        <v>VSAT</v>
      </c>
    </row>
    <row r="140" spans="2:12" ht="30" x14ac:dyDescent="0.25">
      <c r="B140" s="4" t="str">
        <f>_xlfn.IFNA(INDEX(Data!$B:$B,MATCH(Table2[[#This Row],[Desa/Kelurahan]],Data!$C:$C,0)),"")</f>
        <v>LONG IRAM</v>
      </c>
      <c r="C140" s="1" t="s">
        <v>197</v>
      </c>
      <c r="D140" s="1" t="s">
        <v>332</v>
      </c>
      <c r="E140" s="2">
        <v>1</v>
      </c>
      <c r="F140" s="2" t="s">
        <v>74</v>
      </c>
      <c r="G140" s="2" t="s">
        <v>40</v>
      </c>
      <c r="I140" s="5">
        <v>45301</v>
      </c>
      <c r="J140" s="6" t="str">
        <f>IF(Table2[[#This Row],[Tanggal]]="","",TEXT(Table2[[#This Row],[Tanggal]],"mmm"))</f>
        <v>Jan</v>
      </c>
      <c r="K140" s="6">
        <f>IF(Table2[[#This Row],[Tanggal]]="","",YEAR(Table2[[#This Row],[Tanggal]]))</f>
        <v>2024</v>
      </c>
      <c r="L140" s="50" t="str">
        <f>IF(Table2[[#This Row],[Tanggal]]="","","VSAT")</f>
        <v>VSAT</v>
      </c>
    </row>
    <row r="141" spans="2:12" ht="30" x14ac:dyDescent="0.25">
      <c r="B141" s="4" t="str">
        <f>_xlfn.IFNA(INDEX(Data!$B:$B,MATCH(Table2[[#This Row],[Desa/Kelurahan]],Data!$C:$C,0)),"")</f>
        <v>LONG IRAM</v>
      </c>
      <c r="C141" s="1" t="s">
        <v>204</v>
      </c>
      <c r="D141" s="1" t="s">
        <v>332</v>
      </c>
      <c r="E141" s="2">
        <v>1</v>
      </c>
      <c r="F141" s="2" t="s">
        <v>74</v>
      </c>
      <c r="G141" s="2" t="s">
        <v>40</v>
      </c>
      <c r="I141" s="5">
        <v>45301</v>
      </c>
      <c r="J141" s="6" t="str">
        <f>IF(Table2[[#This Row],[Tanggal]]="","",TEXT(Table2[[#This Row],[Tanggal]],"mmm"))</f>
        <v>Jan</v>
      </c>
      <c r="K141" s="6">
        <f>IF(Table2[[#This Row],[Tanggal]]="","",YEAR(Table2[[#This Row],[Tanggal]]))</f>
        <v>2024</v>
      </c>
      <c r="L141" s="50" t="str">
        <f>IF(Table2[[#This Row],[Tanggal]]="","","VSAT")</f>
        <v>VSAT</v>
      </c>
    </row>
    <row r="142" spans="2:12" ht="30" x14ac:dyDescent="0.25">
      <c r="B142" s="4" t="str">
        <f>_xlfn.IFNA(INDEX(Data!$B:$B,MATCH(Table2[[#This Row],[Desa/Kelurahan]],Data!$C:$C,0)),"")</f>
        <v>LONG IRAM</v>
      </c>
      <c r="C142" s="1" t="s">
        <v>194</v>
      </c>
      <c r="D142" s="1" t="s">
        <v>332</v>
      </c>
      <c r="E142" s="2">
        <v>1</v>
      </c>
      <c r="F142" s="2" t="s">
        <v>74</v>
      </c>
      <c r="G142" s="2" t="s">
        <v>40</v>
      </c>
      <c r="I142" s="5">
        <v>45301</v>
      </c>
      <c r="J142" s="6" t="str">
        <f>IF(Table2[[#This Row],[Tanggal]]="","",TEXT(Table2[[#This Row],[Tanggal]],"mmm"))</f>
        <v>Jan</v>
      </c>
      <c r="K142" s="6">
        <f>IF(Table2[[#This Row],[Tanggal]]="","",YEAR(Table2[[#This Row],[Tanggal]]))</f>
        <v>2024</v>
      </c>
      <c r="L142" s="50" t="str">
        <f>IF(Table2[[#This Row],[Tanggal]]="","","VSAT")</f>
        <v>VSAT</v>
      </c>
    </row>
    <row r="143" spans="2:12" ht="30" x14ac:dyDescent="0.25">
      <c r="B143" s="4" t="str">
        <f>_xlfn.IFNA(INDEX(Data!$B:$B,MATCH(Table2[[#This Row],[Desa/Kelurahan]],Data!$C:$C,0)),"")</f>
        <v>MOOK MANAAR BULANT</v>
      </c>
      <c r="C143" s="1" t="s">
        <v>223</v>
      </c>
      <c r="D143" s="1" t="s">
        <v>332</v>
      </c>
      <c r="E143" s="2">
        <v>1</v>
      </c>
      <c r="F143" s="2" t="s">
        <v>89</v>
      </c>
      <c r="G143" s="2" t="s">
        <v>40</v>
      </c>
      <c r="I143" s="5">
        <v>45301</v>
      </c>
      <c r="J143" s="6" t="str">
        <f>IF(Table2[[#This Row],[Tanggal]]="","",TEXT(Table2[[#This Row],[Tanggal]],"mmm"))</f>
        <v>Jan</v>
      </c>
      <c r="K143" s="6">
        <f>IF(Table2[[#This Row],[Tanggal]]="","",YEAR(Table2[[#This Row],[Tanggal]]))</f>
        <v>2024</v>
      </c>
      <c r="L143" s="50" t="str">
        <f>IF(Table2[[#This Row],[Tanggal]]="","","VSAT")</f>
        <v>VSAT</v>
      </c>
    </row>
    <row r="144" spans="2:12" ht="30" x14ac:dyDescent="0.25">
      <c r="B144" s="4" t="str">
        <f>_xlfn.IFNA(INDEX(Data!$B:$B,MATCH(Table2[[#This Row],[Desa/Kelurahan]],Data!$C:$C,0)),"")</f>
        <v>MOOK MANAAR BULANT</v>
      </c>
      <c r="C144" s="1" t="s">
        <v>212</v>
      </c>
      <c r="D144" s="1" t="s">
        <v>332</v>
      </c>
      <c r="E144" s="2">
        <v>1</v>
      </c>
      <c r="F144" s="2" t="s">
        <v>82</v>
      </c>
      <c r="G144" s="2" t="s">
        <v>40</v>
      </c>
      <c r="I144" s="5">
        <v>45301</v>
      </c>
      <c r="J144" s="6" t="str">
        <f>IF(Table2[[#This Row],[Tanggal]]="","",TEXT(Table2[[#This Row],[Tanggal]],"mmm"))</f>
        <v>Jan</v>
      </c>
      <c r="K144" s="6">
        <f>IF(Table2[[#This Row],[Tanggal]]="","",YEAR(Table2[[#This Row],[Tanggal]]))</f>
        <v>2024</v>
      </c>
      <c r="L144" s="50" t="str">
        <f>IF(Table2[[#This Row],[Tanggal]]="","","VSAT")</f>
        <v>VSAT</v>
      </c>
    </row>
    <row r="145" spans="2:12" ht="30" x14ac:dyDescent="0.25">
      <c r="B145" s="4" t="str">
        <f>_xlfn.IFNA(INDEX(Data!$B:$B,MATCH(Table2[[#This Row],[Desa/Kelurahan]],Data!$C:$C,0)),"")</f>
        <v>MOOK MANAAR BULANT</v>
      </c>
      <c r="C145" s="1" t="s">
        <v>217</v>
      </c>
      <c r="D145" s="1" t="s">
        <v>332</v>
      </c>
      <c r="E145" s="2">
        <v>1</v>
      </c>
      <c r="F145" s="2" t="s">
        <v>74</v>
      </c>
      <c r="G145" s="2" t="s">
        <v>40</v>
      </c>
      <c r="I145" s="5">
        <v>45301</v>
      </c>
      <c r="J145" s="6" t="str">
        <f>IF(Table2[[#This Row],[Tanggal]]="","",TEXT(Table2[[#This Row],[Tanggal]],"mmm"))</f>
        <v>Jan</v>
      </c>
      <c r="K145" s="6">
        <f>IF(Table2[[#This Row],[Tanggal]]="","",YEAR(Table2[[#This Row],[Tanggal]]))</f>
        <v>2024</v>
      </c>
      <c r="L145" s="50" t="str">
        <f>IF(Table2[[#This Row],[Tanggal]]="","","VSAT")</f>
        <v>VSAT</v>
      </c>
    </row>
    <row r="146" spans="2:12" ht="30" x14ac:dyDescent="0.25">
      <c r="B146" s="4" t="str">
        <f>_xlfn.IFNA(INDEX(Data!$B:$B,MATCH(Table2[[#This Row],[Desa/Kelurahan]],Data!$C:$C,0)),"")</f>
        <v>MOOK MANAAR BULANT</v>
      </c>
      <c r="C146" s="1" t="s">
        <v>225</v>
      </c>
      <c r="D146" s="1" t="s">
        <v>332</v>
      </c>
      <c r="E146" s="2">
        <v>1</v>
      </c>
      <c r="F146" s="2" t="s">
        <v>74</v>
      </c>
      <c r="G146" s="2" t="s">
        <v>40</v>
      </c>
      <c r="I146" s="5">
        <v>45301</v>
      </c>
      <c r="J146" s="6" t="str">
        <f>IF(Table2[[#This Row],[Tanggal]]="","",TEXT(Table2[[#This Row],[Tanggal]],"mmm"))</f>
        <v>Jan</v>
      </c>
      <c r="K146" s="6">
        <f>IF(Table2[[#This Row],[Tanggal]]="","",YEAR(Table2[[#This Row],[Tanggal]]))</f>
        <v>2024</v>
      </c>
      <c r="L146" s="50" t="str">
        <f>IF(Table2[[#This Row],[Tanggal]]="","","VSAT")</f>
        <v>VSAT</v>
      </c>
    </row>
    <row r="147" spans="2:12" ht="30" x14ac:dyDescent="0.25">
      <c r="B147" s="4" t="str">
        <f>_xlfn.IFNA(INDEX(Data!$B:$B,MATCH(Table2[[#This Row],[Desa/Kelurahan]],Data!$C:$C,0)),"")</f>
        <v>MOOK MANAAR BULANT</v>
      </c>
      <c r="C147" s="1" t="s">
        <v>219</v>
      </c>
      <c r="D147" s="1" t="s">
        <v>332</v>
      </c>
      <c r="E147" s="2">
        <v>1</v>
      </c>
      <c r="F147" s="2" t="s">
        <v>74</v>
      </c>
      <c r="G147" s="2" t="s">
        <v>40</v>
      </c>
      <c r="I147" s="5">
        <v>45301</v>
      </c>
      <c r="J147" s="6" t="str">
        <f>IF(Table2[[#This Row],[Tanggal]]="","",TEXT(Table2[[#This Row],[Tanggal]],"mmm"))</f>
        <v>Jan</v>
      </c>
      <c r="K147" s="6">
        <f>IF(Table2[[#This Row],[Tanggal]]="","",YEAR(Table2[[#This Row],[Tanggal]]))</f>
        <v>2024</v>
      </c>
      <c r="L147" s="50" t="str">
        <f>IF(Table2[[#This Row],[Tanggal]]="","","VSAT")</f>
        <v>VSAT</v>
      </c>
    </row>
    <row r="148" spans="2:12" ht="30" x14ac:dyDescent="0.25">
      <c r="B148" s="4" t="str">
        <f>_xlfn.IFNA(INDEX(Data!$B:$B,MATCH(Table2[[#This Row],[Desa/Kelurahan]],Data!$C:$C,0)),"")</f>
        <v>MUARA PAHU</v>
      </c>
      <c r="C148" s="1" t="s">
        <v>245</v>
      </c>
      <c r="D148" s="1" t="s">
        <v>332</v>
      </c>
      <c r="E148" s="2">
        <v>1</v>
      </c>
      <c r="F148" s="2" t="s">
        <v>89</v>
      </c>
      <c r="G148" s="2" t="s">
        <v>40</v>
      </c>
      <c r="I148" s="5">
        <v>45301</v>
      </c>
      <c r="J148" s="6" t="str">
        <f>IF(Table2[[#This Row],[Tanggal]]="","",TEXT(Table2[[#This Row],[Tanggal]],"mmm"))</f>
        <v>Jan</v>
      </c>
      <c r="K148" s="6">
        <f>IF(Table2[[#This Row],[Tanggal]]="","",YEAR(Table2[[#This Row],[Tanggal]]))</f>
        <v>2024</v>
      </c>
      <c r="L148" s="50" t="str">
        <f>IF(Table2[[#This Row],[Tanggal]]="","","VSAT")</f>
        <v>VSAT</v>
      </c>
    </row>
    <row r="149" spans="2:12" ht="30" x14ac:dyDescent="0.25">
      <c r="B149" s="4" t="str">
        <f>_xlfn.IFNA(INDEX(Data!$B:$B,MATCH(Table2[[#This Row],[Desa/Kelurahan]],Data!$C:$C,0)),"")</f>
        <v>MUARA PAHU</v>
      </c>
      <c r="C149" s="1" t="s">
        <v>239</v>
      </c>
      <c r="D149" s="1" t="s">
        <v>332</v>
      </c>
      <c r="E149" s="2">
        <v>1</v>
      </c>
      <c r="F149" s="2" t="s">
        <v>82</v>
      </c>
      <c r="G149" s="2" t="s">
        <v>40</v>
      </c>
      <c r="I149" s="5">
        <v>45301</v>
      </c>
      <c r="J149" s="6" t="str">
        <f>IF(Table2[[#This Row],[Tanggal]]="","",TEXT(Table2[[#This Row],[Tanggal]],"mmm"))</f>
        <v>Jan</v>
      </c>
      <c r="K149" s="6">
        <f>IF(Table2[[#This Row],[Tanggal]]="","",YEAR(Table2[[#This Row],[Tanggal]]))</f>
        <v>2024</v>
      </c>
      <c r="L149" s="50" t="str">
        <f>IF(Table2[[#This Row],[Tanggal]]="","","VSAT")</f>
        <v>VSAT</v>
      </c>
    </row>
    <row r="150" spans="2:12" ht="30" x14ac:dyDescent="0.25">
      <c r="B150" s="4" t="str">
        <f>_xlfn.IFNA(INDEX(Data!$B:$B,MATCH(Table2[[#This Row],[Desa/Kelurahan]],Data!$C:$C,0)),"")</f>
        <v>MUARA PAHU</v>
      </c>
      <c r="C150" s="1" t="s">
        <v>236</v>
      </c>
      <c r="D150" s="1" t="s">
        <v>332</v>
      </c>
      <c r="E150" s="2">
        <v>1</v>
      </c>
      <c r="F150" s="2" t="s">
        <v>82</v>
      </c>
      <c r="G150" s="2" t="s">
        <v>40</v>
      </c>
      <c r="I150" s="5">
        <v>45301</v>
      </c>
      <c r="J150" s="6" t="str">
        <f>IF(Table2[[#This Row],[Tanggal]]="","",TEXT(Table2[[#This Row],[Tanggal]],"mmm"))</f>
        <v>Jan</v>
      </c>
      <c r="K150" s="6">
        <f>IF(Table2[[#This Row],[Tanggal]]="","",YEAR(Table2[[#This Row],[Tanggal]]))</f>
        <v>2024</v>
      </c>
      <c r="L150" s="50" t="str">
        <f>IF(Table2[[#This Row],[Tanggal]]="","","VSAT")</f>
        <v>VSAT</v>
      </c>
    </row>
    <row r="151" spans="2:12" ht="30" x14ac:dyDescent="0.25">
      <c r="B151" s="4" t="str">
        <f>_xlfn.IFNA(INDEX(Data!$B:$B,MATCH(Table2[[#This Row],[Desa/Kelurahan]],Data!$C:$C,0)),"")</f>
        <v>MUARA PAHU</v>
      </c>
      <c r="C151" s="1" t="s">
        <v>244</v>
      </c>
      <c r="D151" s="1" t="s">
        <v>332</v>
      </c>
      <c r="E151" s="2">
        <v>1</v>
      </c>
      <c r="F151" s="2" t="s">
        <v>82</v>
      </c>
      <c r="G151" s="2" t="s">
        <v>40</v>
      </c>
      <c r="I151" s="5">
        <v>45301</v>
      </c>
      <c r="J151" s="6" t="str">
        <f>IF(Table2[[#This Row],[Tanggal]]="","",TEXT(Table2[[#This Row],[Tanggal]],"mmm"))</f>
        <v>Jan</v>
      </c>
      <c r="K151" s="6">
        <f>IF(Table2[[#This Row],[Tanggal]]="","",YEAR(Table2[[#This Row],[Tanggal]]))</f>
        <v>2024</v>
      </c>
      <c r="L151" s="50" t="str">
        <f>IF(Table2[[#This Row],[Tanggal]]="","","VSAT")</f>
        <v>VSAT</v>
      </c>
    </row>
    <row r="152" spans="2:12" ht="30" x14ac:dyDescent="0.25">
      <c r="B152" s="4" t="str">
        <f>_xlfn.IFNA(INDEX(Data!$B:$B,MATCH(Table2[[#This Row],[Desa/Kelurahan]],Data!$C:$C,0)),"")</f>
        <v>DAMAI</v>
      </c>
      <c r="C152" s="1" t="s">
        <v>156</v>
      </c>
      <c r="D152" s="1" t="s">
        <v>332</v>
      </c>
      <c r="E152" s="2">
        <v>1</v>
      </c>
      <c r="F152" s="2" t="s">
        <v>82</v>
      </c>
      <c r="G152" s="2" t="s">
        <v>40</v>
      </c>
      <c r="I152" s="5">
        <v>45301</v>
      </c>
      <c r="J152" s="6" t="str">
        <f>IF(Table2[[#This Row],[Tanggal]]="","",TEXT(Table2[[#This Row],[Tanggal]],"mmm"))</f>
        <v>Jan</v>
      </c>
      <c r="K152" s="6">
        <f>IF(Table2[[#This Row],[Tanggal]]="","",YEAR(Table2[[#This Row],[Tanggal]]))</f>
        <v>2024</v>
      </c>
      <c r="L152" s="50" t="str">
        <f>IF(Table2[[#This Row],[Tanggal]]="","","VSAT")</f>
        <v>VSAT</v>
      </c>
    </row>
    <row r="153" spans="2:12" ht="30" x14ac:dyDescent="0.25">
      <c r="B153" s="4" t="str">
        <f>_xlfn.IFNA(INDEX(Data!$B:$B,MATCH(Table2[[#This Row],[Desa/Kelurahan]],Data!$C:$C,0)),"")</f>
        <v>DAMAI</v>
      </c>
      <c r="C153" s="1" t="s">
        <v>166</v>
      </c>
      <c r="D153" s="1" t="s">
        <v>332</v>
      </c>
      <c r="E153" s="2">
        <v>1</v>
      </c>
      <c r="F153" s="2" t="s">
        <v>74</v>
      </c>
      <c r="G153" s="2" t="s">
        <v>40</v>
      </c>
      <c r="I153" s="5">
        <v>45301</v>
      </c>
      <c r="J153" s="6" t="str">
        <f>IF(Table2[[#This Row],[Tanggal]]="","",TEXT(Table2[[#This Row],[Tanggal]],"mmm"))</f>
        <v>Jan</v>
      </c>
      <c r="K153" s="6">
        <f>IF(Table2[[#This Row],[Tanggal]]="","",YEAR(Table2[[#This Row],[Tanggal]]))</f>
        <v>2024</v>
      </c>
      <c r="L153" s="50" t="str">
        <f>IF(Table2[[#This Row],[Tanggal]]="","","VSAT")</f>
        <v>VSAT</v>
      </c>
    </row>
    <row r="154" spans="2:12" ht="30" x14ac:dyDescent="0.25">
      <c r="B154" s="4" t="str">
        <f>_xlfn.IFNA(INDEX(Data!$B:$B,MATCH(Table2[[#This Row],[Desa/Kelurahan]],Data!$C:$C,0)),"")</f>
        <v>DAMAI</v>
      </c>
      <c r="C154" s="1" t="s">
        <v>163</v>
      </c>
      <c r="D154" s="1" t="s">
        <v>332</v>
      </c>
      <c r="E154" s="2">
        <v>1</v>
      </c>
      <c r="F154" s="2" t="s">
        <v>74</v>
      </c>
      <c r="G154" s="2" t="s">
        <v>40</v>
      </c>
      <c r="I154" s="5">
        <v>45301</v>
      </c>
      <c r="J154" s="6" t="str">
        <f>IF(Table2[[#This Row],[Tanggal]]="","",TEXT(Table2[[#This Row],[Tanggal]],"mmm"))</f>
        <v>Jan</v>
      </c>
      <c r="K154" s="6">
        <f>IF(Table2[[#This Row],[Tanggal]]="","",YEAR(Table2[[#This Row],[Tanggal]]))</f>
        <v>2024</v>
      </c>
      <c r="L154" s="50" t="str">
        <f>IF(Table2[[#This Row],[Tanggal]]="","","VSAT")</f>
        <v>VSAT</v>
      </c>
    </row>
    <row r="155" spans="2:12" ht="30" x14ac:dyDescent="0.25">
      <c r="B155" s="4" t="str">
        <f>_xlfn.IFNA(INDEX(Data!$B:$B,MATCH(Table2[[#This Row],[Desa/Kelurahan]],Data!$C:$C,0)),"")</f>
        <v>DAMAI</v>
      </c>
      <c r="C155" s="1" t="s">
        <v>169</v>
      </c>
      <c r="D155" s="1" t="s">
        <v>332</v>
      </c>
      <c r="E155" s="2">
        <v>1</v>
      </c>
      <c r="F155" s="2" t="s">
        <v>74</v>
      </c>
      <c r="G155" s="2" t="s">
        <v>40</v>
      </c>
      <c r="I155" s="5">
        <v>45301</v>
      </c>
      <c r="J155" s="6" t="str">
        <f>IF(Table2[[#This Row],[Tanggal]]="","",TEXT(Table2[[#This Row],[Tanggal]],"mmm"))</f>
        <v>Jan</v>
      </c>
      <c r="K155" s="6">
        <f>IF(Table2[[#This Row],[Tanggal]]="","",YEAR(Table2[[#This Row],[Tanggal]]))</f>
        <v>2024</v>
      </c>
      <c r="L155" s="50" t="str">
        <f>IF(Table2[[#This Row],[Tanggal]]="","","VSAT")</f>
        <v>VSAT</v>
      </c>
    </row>
    <row r="156" spans="2:12" ht="30" x14ac:dyDescent="0.25">
      <c r="B156" s="4" t="str">
        <f>_xlfn.IFNA(INDEX(Data!$B:$B,MATCH(Table2[[#This Row],[Desa/Kelurahan]],Data!$C:$C,0)),"")</f>
        <v>DAMAI</v>
      </c>
      <c r="C156" s="1" t="s">
        <v>171</v>
      </c>
      <c r="D156" s="1" t="s">
        <v>332</v>
      </c>
      <c r="E156" s="2">
        <v>1</v>
      </c>
      <c r="F156" s="2" t="s">
        <v>74</v>
      </c>
      <c r="G156" s="2" t="s">
        <v>40</v>
      </c>
      <c r="I156" s="5">
        <v>45301</v>
      </c>
      <c r="J156" s="6" t="str">
        <f>IF(Table2[[#This Row],[Tanggal]]="","",TEXT(Table2[[#This Row],[Tanggal]],"mmm"))</f>
        <v>Jan</v>
      </c>
      <c r="K156" s="6">
        <f>IF(Table2[[#This Row],[Tanggal]]="","",YEAR(Table2[[#This Row],[Tanggal]]))</f>
        <v>2024</v>
      </c>
      <c r="L156" s="50" t="str">
        <f>IF(Table2[[#This Row],[Tanggal]]="","","VSAT")</f>
        <v>VSAT</v>
      </c>
    </row>
    <row r="157" spans="2:12" ht="30" x14ac:dyDescent="0.25">
      <c r="B157" s="4" t="str">
        <f>_xlfn.IFNA(INDEX(Data!$B:$B,MATCH(Table2[[#This Row],[Desa/Kelurahan]],Data!$C:$C,0)),"")</f>
        <v>SILUQ NGURAI</v>
      </c>
      <c r="C157" s="1" t="s">
        <v>283</v>
      </c>
      <c r="D157" s="1" t="s">
        <v>332</v>
      </c>
      <c r="E157" s="2">
        <v>1</v>
      </c>
      <c r="F157" s="2" t="s">
        <v>89</v>
      </c>
      <c r="G157" s="2" t="s">
        <v>40</v>
      </c>
      <c r="I157" s="5">
        <v>45301</v>
      </c>
      <c r="J157" s="6" t="str">
        <f>IF(Table2[[#This Row],[Tanggal]]="","",TEXT(Table2[[#This Row],[Tanggal]],"mmm"))</f>
        <v>Jan</v>
      </c>
      <c r="K157" s="6">
        <f>IF(Table2[[#This Row],[Tanggal]]="","",YEAR(Table2[[#This Row],[Tanggal]]))</f>
        <v>2024</v>
      </c>
      <c r="L157" s="50" t="str">
        <f>IF(Table2[[#This Row],[Tanggal]]="","","VSAT")</f>
        <v>VSAT</v>
      </c>
    </row>
    <row r="158" spans="2:12" ht="30" x14ac:dyDescent="0.25">
      <c r="B158" s="4" t="str">
        <f>_xlfn.IFNA(INDEX(Data!$B:$B,MATCH(Table2[[#This Row],[Desa/Kelurahan]],Data!$C:$C,0)),"")</f>
        <v>SILUQ NGURAI</v>
      </c>
      <c r="C158" s="1" t="s">
        <v>279</v>
      </c>
      <c r="D158" s="1" t="s">
        <v>332</v>
      </c>
      <c r="E158" s="2">
        <v>1</v>
      </c>
      <c r="F158" s="2" t="s">
        <v>89</v>
      </c>
      <c r="G158" s="2" t="s">
        <v>40</v>
      </c>
      <c r="I158" s="5">
        <v>45301</v>
      </c>
      <c r="J158" s="6" t="str">
        <f>IF(Table2[[#This Row],[Tanggal]]="","",TEXT(Table2[[#This Row],[Tanggal]],"mmm"))</f>
        <v>Jan</v>
      </c>
      <c r="K158" s="6">
        <f>IF(Table2[[#This Row],[Tanggal]]="","",YEAR(Table2[[#This Row],[Tanggal]]))</f>
        <v>2024</v>
      </c>
      <c r="L158" s="50" t="str">
        <f>IF(Table2[[#This Row],[Tanggal]]="","","VSAT")</f>
        <v>VSAT</v>
      </c>
    </row>
    <row r="159" spans="2:12" ht="30" x14ac:dyDescent="0.25">
      <c r="B159" s="4" t="str">
        <f>_xlfn.IFNA(INDEX(Data!$B:$B,MATCH(Table2[[#This Row],[Desa/Kelurahan]],Data!$C:$C,0)),"")</f>
        <v>SILUQ NGURAI</v>
      </c>
      <c r="C159" s="1" t="s">
        <v>272</v>
      </c>
      <c r="D159" s="1" t="s">
        <v>332</v>
      </c>
      <c r="E159" s="2">
        <v>1</v>
      </c>
      <c r="F159" s="2" t="s">
        <v>82</v>
      </c>
      <c r="G159" s="2" t="s">
        <v>40</v>
      </c>
      <c r="I159" s="5">
        <v>45301</v>
      </c>
      <c r="J159" s="6" t="str">
        <f>IF(Table2[[#This Row],[Tanggal]]="","",TEXT(Table2[[#This Row],[Tanggal]],"mmm"))</f>
        <v>Jan</v>
      </c>
      <c r="K159" s="6">
        <f>IF(Table2[[#This Row],[Tanggal]]="","",YEAR(Table2[[#This Row],[Tanggal]]))</f>
        <v>2024</v>
      </c>
      <c r="L159" s="50" t="str">
        <f>IF(Table2[[#This Row],[Tanggal]]="","","VSAT")</f>
        <v>VSAT</v>
      </c>
    </row>
    <row r="160" spans="2:12" ht="30" x14ac:dyDescent="0.25">
      <c r="B160" s="4" t="str">
        <f>_xlfn.IFNA(INDEX(Data!$B:$B,MATCH(Table2[[#This Row],[Desa/Kelurahan]],Data!$C:$C,0)),"")</f>
        <v>SILUQ NGURAI</v>
      </c>
      <c r="C160" s="1" t="s">
        <v>269</v>
      </c>
      <c r="D160" s="1" t="s">
        <v>332</v>
      </c>
      <c r="E160" s="2">
        <v>1</v>
      </c>
      <c r="F160" s="2" t="s">
        <v>74</v>
      </c>
      <c r="G160" s="2" t="s">
        <v>40</v>
      </c>
      <c r="I160" s="5">
        <v>45301</v>
      </c>
      <c r="J160" s="6" t="str">
        <f>IF(Table2[[#This Row],[Tanggal]]="","",TEXT(Table2[[#This Row],[Tanggal]],"mmm"))</f>
        <v>Jan</v>
      </c>
      <c r="K160" s="6">
        <f>IF(Table2[[#This Row],[Tanggal]]="","",YEAR(Table2[[#This Row],[Tanggal]]))</f>
        <v>2024</v>
      </c>
      <c r="L160" s="50" t="str">
        <f>IF(Table2[[#This Row],[Tanggal]]="","","VSAT")</f>
        <v>VSAT</v>
      </c>
    </row>
    <row r="161" spans="2:12" ht="30" x14ac:dyDescent="0.25">
      <c r="B161" s="4" t="str">
        <f>_xlfn.IFNA(INDEX(Data!$B:$B,MATCH(Table2[[#This Row],[Desa/Kelurahan]],Data!$C:$C,0)),"")</f>
        <v>SILUQ NGURAI</v>
      </c>
      <c r="C161" s="1" t="s">
        <v>271</v>
      </c>
      <c r="D161" s="1" t="s">
        <v>332</v>
      </c>
      <c r="E161" s="2">
        <v>1</v>
      </c>
      <c r="F161" s="2" t="s">
        <v>74</v>
      </c>
      <c r="G161" s="2" t="s">
        <v>40</v>
      </c>
      <c r="I161" s="5">
        <v>45301</v>
      </c>
      <c r="J161" s="6" t="str">
        <f>IF(Table2[[#This Row],[Tanggal]]="","",TEXT(Table2[[#This Row],[Tanggal]],"mmm"))</f>
        <v>Jan</v>
      </c>
      <c r="K161" s="6">
        <f>IF(Table2[[#This Row],[Tanggal]]="","",YEAR(Table2[[#This Row],[Tanggal]]))</f>
        <v>2024</v>
      </c>
      <c r="L161" s="50" t="str">
        <f>IF(Table2[[#This Row],[Tanggal]]="","","VSAT")</f>
        <v>VSAT</v>
      </c>
    </row>
    <row r="162" spans="2:12" ht="30" x14ac:dyDescent="0.25">
      <c r="B162" s="4" t="str">
        <f>_xlfn.IFNA(INDEX(Data!$B:$B,MATCH(Table2[[#This Row],[Desa/Kelurahan]],Data!$C:$C,0)),"")</f>
        <v>SILUQ NGURAI</v>
      </c>
      <c r="C162" s="1" t="s">
        <v>277</v>
      </c>
      <c r="D162" s="1" t="s">
        <v>332</v>
      </c>
      <c r="E162" s="2">
        <v>1</v>
      </c>
      <c r="F162" s="2" t="s">
        <v>74</v>
      </c>
      <c r="G162" s="2" t="s">
        <v>40</v>
      </c>
      <c r="I162" s="5">
        <v>45301</v>
      </c>
      <c r="J162" s="6" t="str">
        <f>IF(Table2[[#This Row],[Tanggal]]="","",TEXT(Table2[[#This Row],[Tanggal]],"mmm"))</f>
        <v>Jan</v>
      </c>
      <c r="K162" s="6">
        <f>IF(Table2[[#This Row],[Tanggal]]="","",YEAR(Table2[[#This Row],[Tanggal]]))</f>
        <v>2024</v>
      </c>
      <c r="L162" s="50" t="str">
        <f>IF(Table2[[#This Row],[Tanggal]]="","","VSAT")</f>
        <v>VSAT</v>
      </c>
    </row>
    <row r="163" spans="2:12" ht="30" x14ac:dyDescent="0.25">
      <c r="B163" s="4" t="str">
        <f>_xlfn.IFNA(INDEX(Data!$B:$B,MATCH(Table2[[#This Row],[Desa/Kelurahan]],Data!$C:$C,0)),"")</f>
        <v>SILUQ NGURAI</v>
      </c>
      <c r="C163" s="1" t="s">
        <v>282</v>
      </c>
      <c r="D163" s="1" t="s">
        <v>332</v>
      </c>
      <c r="E163" s="2">
        <v>1</v>
      </c>
      <c r="F163" s="2" t="s">
        <v>74</v>
      </c>
      <c r="G163" s="2" t="s">
        <v>40</v>
      </c>
      <c r="I163" s="5">
        <v>45301</v>
      </c>
      <c r="J163" s="6" t="str">
        <f>IF(Table2[[#This Row],[Tanggal]]="","",TEXT(Table2[[#This Row],[Tanggal]],"mmm"))</f>
        <v>Jan</v>
      </c>
      <c r="K163" s="6">
        <f>IF(Table2[[#This Row],[Tanggal]]="","",YEAR(Table2[[#This Row],[Tanggal]]))</f>
        <v>2024</v>
      </c>
      <c r="L163" s="50" t="str">
        <f>IF(Table2[[#This Row],[Tanggal]]="","","VSAT")</f>
        <v>VSAT</v>
      </c>
    </row>
    <row r="164" spans="2:12" ht="30" x14ac:dyDescent="0.25">
      <c r="B164" s="4" t="str">
        <f>_xlfn.IFNA(INDEX(Data!$B:$B,MATCH(Table2[[#This Row],[Desa/Kelurahan]],Data!$C:$C,0)),"")</f>
        <v>SILUQ NGURAI</v>
      </c>
      <c r="C164" s="1" t="s">
        <v>280</v>
      </c>
      <c r="D164" s="1" t="s">
        <v>332</v>
      </c>
      <c r="E164" s="2">
        <v>1</v>
      </c>
      <c r="F164" s="2" t="s">
        <v>74</v>
      </c>
      <c r="G164" s="2" t="s">
        <v>40</v>
      </c>
      <c r="I164" s="5">
        <v>45301</v>
      </c>
      <c r="J164" s="6" t="str">
        <f>IF(Table2[[#This Row],[Tanggal]]="","",TEXT(Table2[[#This Row],[Tanggal]],"mmm"))</f>
        <v>Jan</v>
      </c>
      <c r="K164" s="6">
        <f>IF(Table2[[#This Row],[Tanggal]]="","",YEAR(Table2[[#This Row],[Tanggal]]))</f>
        <v>2024</v>
      </c>
      <c r="L164" s="50" t="str">
        <f>IF(Table2[[#This Row],[Tanggal]]="","","VSAT")</f>
        <v>VSAT</v>
      </c>
    </row>
    <row r="165" spans="2:12" ht="30" x14ac:dyDescent="0.25">
      <c r="B165" s="4" t="str">
        <f>_xlfn.IFNA(INDEX(Data!$B:$B,MATCH(Table2[[#This Row],[Desa/Kelurahan]],Data!$C:$C,0)),"")</f>
        <v>BENTIAN BESAR</v>
      </c>
      <c r="C165" s="1" t="s">
        <v>137</v>
      </c>
      <c r="D165" s="1" t="s">
        <v>332</v>
      </c>
      <c r="E165" s="2">
        <v>1</v>
      </c>
      <c r="F165" s="2" t="s">
        <v>74</v>
      </c>
      <c r="G165" s="2" t="s">
        <v>40</v>
      </c>
      <c r="I165" s="5">
        <v>45301</v>
      </c>
      <c r="J165" s="6" t="str">
        <f>IF(Table2[[#This Row],[Tanggal]]="","",TEXT(Table2[[#This Row],[Tanggal]],"mmm"))</f>
        <v>Jan</v>
      </c>
      <c r="K165" s="6">
        <f>IF(Table2[[#This Row],[Tanggal]]="","",YEAR(Table2[[#This Row],[Tanggal]]))</f>
        <v>2024</v>
      </c>
      <c r="L165" s="50" t="str">
        <f>IF(Table2[[#This Row],[Tanggal]]="","","VSAT")</f>
        <v>VSAT</v>
      </c>
    </row>
    <row r="166" spans="2:12" ht="30" x14ac:dyDescent="0.25">
      <c r="B166" s="4" t="str">
        <f>_xlfn.IFNA(INDEX(Data!$B:$B,MATCH(Table2[[#This Row],[Desa/Kelurahan]],Data!$C:$C,0)),"")</f>
        <v>BENTIAN BESAR</v>
      </c>
      <c r="C166" s="1" t="s">
        <v>131</v>
      </c>
      <c r="D166" s="1" t="s">
        <v>332</v>
      </c>
      <c r="E166" s="2">
        <v>1</v>
      </c>
      <c r="F166" s="2" t="s">
        <v>74</v>
      </c>
      <c r="G166" s="2" t="s">
        <v>40</v>
      </c>
      <c r="I166" s="5">
        <v>45301</v>
      </c>
      <c r="J166" s="6" t="str">
        <f>IF(Table2[[#This Row],[Tanggal]]="","",TEXT(Table2[[#This Row],[Tanggal]],"mmm"))</f>
        <v>Jan</v>
      </c>
      <c r="K166" s="6">
        <f>IF(Table2[[#This Row],[Tanggal]]="","",YEAR(Table2[[#This Row],[Tanggal]]))</f>
        <v>2024</v>
      </c>
      <c r="L166" s="50" t="str">
        <f>IF(Table2[[#This Row],[Tanggal]]="","","VSAT")</f>
        <v>VSAT</v>
      </c>
    </row>
    <row r="167" spans="2:12" ht="30" x14ac:dyDescent="0.25">
      <c r="B167" s="4" t="str">
        <f>_xlfn.IFNA(INDEX(Data!$B:$B,MATCH(Table2[[#This Row],[Desa/Kelurahan]],Data!$C:$C,0)),"")</f>
        <v>BENTIAN BESAR</v>
      </c>
      <c r="C167" s="1" t="s">
        <v>130</v>
      </c>
      <c r="D167" s="1" t="s">
        <v>332</v>
      </c>
      <c r="E167" s="2">
        <v>1</v>
      </c>
      <c r="F167" s="2" t="s">
        <v>74</v>
      </c>
      <c r="G167" s="2" t="s">
        <v>40</v>
      </c>
      <c r="I167" s="5">
        <v>45301</v>
      </c>
      <c r="J167" s="6" t="str">
        <f>IF(Table2[[#This Row],[Tanggal]]="","",TEXT(Table2[[#This Row],[Tanggal]],"mmm"))</f>
        <v>Jan</v>
      </c>
      <c r="K167" s="6">
        <f>IF(Table2[[#This Row],[Tanggal]]="","",YEAR(Table2[[#This Row],[Tanggal]]))</f>
        <v>2024</v>
      </c>
      <c r="L167" s="50" t="str">
        <f>IF(Table2[[#This Row],[Tanggal]]="","","VSAT")</f>
        <v>VSAT</v>
      </c>
    </row>
    <row r="168" spans="2:12" ht="30" x14ac:dyDescent="0.25">
      <c r="B168" s="4" t="str">
        <f>_xlfn.IFNA(INDEX(Data!$B:$B,MATCH(Table2[[#This Row],[Desa/Kelurahan]],Data!$C:$C,0)),"")</f>
        <v>BENTIAN BESAR</v>
      </c>
      <c r="C168" s="1" t="s">
        <v>134</v>
      </c>
      <c r="D168" s="1" t="s">
        <v>332</v>
      </c>
      <c r="E168" s="2">
        <v>1</v>
      </c>
      <c r="F168" s="2" t="s">
        <v>74</v>
      </c>
      <c r="G168" s="2" t="s">
        <v>40</v>
      </c>
      <c r="I168" s="5">
        <v>45301</v>
      </c>
      <c r="J168" s="6" t="str">
        <f>IF(Table2[[#This Row],[Tanggal]]="","",TEXT(Table2[[#This Row],[Tanggal]],"mmm"))</f>
        <v>Jan</v>
      </c>
      <c r="K168" s="6">
        <f>IF(Table2[[#This Row],[Tanggal]]="","",YEAR(Table2[[#This Row],[Tanggal]]))</f>
        <v>2024</v>
      </c>
      <c r="L168" s="50" t="str">
        <f>IF(Table2[[#This Row],[Tanggal]]="","","VSAT")</f>
        <v>VSAT</v>
      </c>
    </row>
    <row r="169" spans="2:12" ht="30" x14ac:dyDescent="0.25">
      <c r="B169" s="4" t="str">
        <f>_xlfn.IFNA(INDEX(Data!$B:$B,MATCH(Table2[[#This Row],[Desa/Kelurahan]],Data!$C:$C,0)),"")</f>
        <v>BENTIAN BESAR</v>
      </c>
      <c r="C169" s="1" t="s">
        <v>133</v>
      </c>
      <c r="D169" s="1" t="s">
        <v>332</v>
      </c>
      <c r="E169" s="2">
        <v>1</v>
      </c>
      <c r="F169" s="2" t="s">
        <v>74</v>
      </c>
      <c r="G169" s="2" t="s">
        <v>40</v>
      </c>
      <c r="I169" s="5">
        <v>45301</v>
      </c>
      <c r="J169" s="6" t="str">
        <f>IF(Table2[[#This Row],[Tanggal]]="","",TEXT(Table2[[#This Row],[Tanggal]],"mmm"))</f>
        <v>Jan</v>
      </c>
      <c r="K169" s="6">
        <f>IF(Table2[[#This Row],[Tanggal]]="","",YEAR(Table2[[#This Row],[Tanggal]]))</f>
        <v>2024</v>
      </c>
      <c r="L169" s="50" t="str">
        <f>IF(Table2[[#This Row],[Tanggal]]="","","VSAT")</f>
        <v>VSAT</v>
      </c>
    </row>
    <row r="170" spans="2:12" ht="30" x14ac:dyDescent="0.25">
      <c r="B170" s="4" t="str">
        <f>_xlfn.IFNA(INDEX(Data!$B:$B,MATCH(Table2[[#This Row],[Desa/Kelurahan]],Data!$C:$C,0)),"")</f>
        <v>JEMPANG</v>
      </c>
      <c r="C170" s="1" t="s">
        <v>180</v>
      </c>
      <c r="D170" s="1" t="s">
        <v>332</v>
      </c>
      <c r="E170" s="2">
        <v>1</v>
      </c>
      <c r="F170" s="2" t="s">
        <v>89</v>
      </c>
      <c r="G170" s="2" t="s">
        <v>40</v>
      </c>
      <c r="I170" s="5">
        <v>45301</v>
      </c>
      <c r="J170" s="6" t="str">
        <f>IF(Table2[[#This Row],[Tanggal]]="","",TEXT(Table2[[#This Row],[Tanggal]],"mmm"))</f>
        <v>Jan</v>
      </c>
      <c r="K170" s="6">
        <f>IF(Table2[[#This Row],[Tanggal]]="","",YEAR(Table2[[#This Row],[Tanggal]]))</f>
        <v>2024</v>
      </c>
      <c r="L170" s="50" t="str">
        <f>IF(Table2[[#This Row],[Tanggal]]="","","VSAT")</f>
        <v>VSAT</v>
      </c>
    </row>
    <row r="171" spans="2:12" ht="30" x14ac:dyDescent="0.25">
      <c r="B171" s="4" t="str">
        <f>_xlfn.IFNA(INDEX(Data!$B:$B,MATCH(Table2[[#This Row],[Desa/Kelurahan]],Data!$C:$C,0)),"")</f>
        <v>BONGAN</v>
      </c>
      <c r="C171" s="1" t="s">
        <v>141</v>
      </c>
      <c r="D171" s="1" t="s">
        <v>332</v>
      </c>
      <c r="E171" s="2">
        <v>1</v>
      </c>
      <c r="F171" s="2" t="s">
        <v>89</v>
      </c>
      <c r="G171" s="2" t="s">
        <v>40</v>
      </c>
      <c r="I171" s="5">
        <v>45301</v>
      </c>
      <c r="J171" s="6" t="str">
        <f>IF(Table2[[#This Row],[Tanggal]]="","",TEXT(Table2[[#This Row],[Tanggal]],"mmm"))</f>
        <v>Jan</v>
      </c>
      <c r="K171" s="6">
        <f>IF(Table2[[#This Row],[Tanggal]]="","",YEAR(Table2[[#This Row],[Tanggal]]))</f>
        <v>2024</v>
      </c>
      <c r="L171" s="50" t="str">
        <f>IF(Table2[[#This Row],[Tanggal]]="","","VSAT")</f>
        <v>VSAT</v>
      </c>
    </row>
    <row r="172" spans="2:12" ht="30" x14ac:dyDescent="0.25">
      <c r="B172" s="4" t="str">
        <f>_xlfn.IFNA(INDEX(Data!$B:$B,MATCH(Table2[[#This Row],[Desa/Kelurahan]],Data!$C:$C,0)),"")</f>
        <v>BONGAN</v>
      </c>
      <c r="C172" s="1" t="s">
        <v>148</v>
      </c>
      <c r="D172" s="1" t="s">
        <v>332</v>
      </c>
      <c r="E172" s="2">
        <v>1</v>
      </c>
      <c r="F172" s="2" t="s">
        <v>89</v>
      </c>
      <c r="G172" s="2" t="s">
        <v>40</v>
      </c>
      <c r="I172" s="5">
        <v>45301</v>
      </c>
      <c r="J172" s="6" t="str">
        <f>IF(Table2[[#This Row],[Tanggal]]="","",TEXT(Table2[[#This Row],[Tanggal]],"mmm"))</f>
        <v>Jan</v>
      </c>
      <c r="K172" s="6">
        <f>IF(Table2[[#This Row],[Tanggal]]="","",YEAR(Table2[[#This Row],[Tanggal]]))</f>
        <v>2024</v>
      </c>
      <c r="L172" s="50" t="str">
        <f>IF(Table2[[#This Row],[Tanggal]]="","","VSAT")</f>
        <v>VSAT</v>
      </c>
    </row>
    <row r="173" spans="2:12" ht="30" x14ac:dyDescent="0.25">
      <c r="B173" s="4" t="str">
        <f>_xlfn.IFNA(INDEX(Data!$B:$B,MATCH(Table2[[#This Row],[Desa/Kelurahan]],Data!$C:$C,0)),"")</f>
        <v>BONGAN</v>
      </c>
      <c r="C173" s="1" t="s">
        <v>149</v>
      </c>
      <c r="D173" s="1" t="s">
        <v>332</v>
      </c>
      <c r="E173" s="2">
        <v>1</v>
      </c>
      <c r="F173" s="2" t="s">
        <v>74</v>
      </c>
      <c r="G173" s="2" t="s">
        <v>40</v>
      </c>
      <c r="I173" s="5">
        <v>45301</v>
      </c>
      <c r="J173" s="6" t="str">
        <f>IF(Table2[[#This Row],[Tanggal]]="","",TEXT(Table2[[#This Row],[Tanggal]],"mmm"))</f>
        <v>Jan</v>
      </c>
      <c r="K173" s="6">
        <f>IF(Table2[[#This Row],[Tanggal]]="","",YEAR(Table2[[#This Row],[Tanggal]]))</f>
        <v>2024</v>
      </c>
      <c r="L173" s="50" t="str">
        <f>IF(Table2[[#This Row],[Tanggal]]="","","VSAT")</f>
        <v>VSAT</v>
      </c>
    </row>
    <row r="174" spans="2:12" ht="30" x14ac:dyDescent="0.25">
      <c r="B174" s="4" t="str">
        <f>_xlfn.IFNA(INDEX(Data!$B:$B,MATCH(Table2[[#This Row],[Desa/Kelurahan]],Data!$C:$C,0)),"")</f>
        <v>BONGAN</v>
      </c>
      <c r="C174" s="1" t="s">
        <v>150</v>
      </c>
      <c r="D174" s="1" t="s">
        <v>332</v>
      </c>
      <c r="E174" s="2">
        <v>1</v>
      </c>
      <c r="F174" s="2" t="s">
        <v>74</v>
      </c>
      <c r="G174" s="2" t="s">
        <v>40</v>
      </c>
      <c r="I174" s="5">
        <v>45301</v>
      </c>
      <c r="J174" s="6" t="str">
        <f>IF(Table2[[#This Row],[Tanggal]]="","",TEXT(Table2[[#This Row],[Tanggal]],"mmm"))</f>
        <v>Jan</v>
      </c>
      <c r="K174" s="6">
        <f>IF(Table2[[#This Row],[Tanggal]]="","",YEAR(Table2[[#This Row],[Tanggal]]))</f>
        <v>2024</v>
      </c>
      <c r="L174" s="50" t="str">
        <f>IF(Table2[[#This Row],[Tanggal]]="","","VSAT")</f>
        <v>VSAT</v>
      </c>
    </row>
    <row r="175" spans="2:12" ht="30" x14ac:dyDescent="0.25">
      <c r="B175" s="4" t="str">
        <f>_xlfn.IFNA(INDEX(Data!$B:$B,MATCH(Table2[[#This Row],[Desa/Kelurahan]],Data!$C:$C,0)),"")</f>
        <v>BONGAN</v>
      </c>
      <c r="C175" s="1" t="s">
        <v>152</v>
      </c>
      <c r="D175" s="1" t="s">
        <v>332</v>
      </c>
      <c r="E175" s="2">
        <v>1</v>
      </c>
      <c r="F175" s="2" t="s">
        <v>74</v>
      </c>
      <c r="G175" s="2" t="s">
        <v>40</v>
      </c>
      <c r="I175" s="5">
        <v>45301</v>
      </c>
      <c r="J175" s="6" t="str">
        <f>IF(Table2[[#This Row],[Tanggal]]="","",TEXT(Table2[[#This Row],[Tanggal]],"mmm"))</f>
        <v>Jan</v>
      </c>
      <c r="K175" s="6">
        <f>IF(Table2[[#This Row],[Tanggal]]="","",YEAR(Table2[[#This Row],[Tanggal]]))</f>
        <v>2024</v>
      </c>
      <c r="L175" s="50" t="str">
        <f>IF(Table2[[#This Row],[Tanggal]]="","","VSAT")</f>
        <v>VSAT</v>
      </c>
    </row>
    <row r="176" spans="2:12" ht="30" x14ac:dyDescent="0.25">
      <c r="B176" s="4" t="str">
        <f>_xlfn.IFNA(INDEX(Data!$B:$B,MATCH(Table2[[#This Row],[Desa/Kelurahan]],Data!$C:$C,0)),"")</f>
        <v>BONGAN</v>
      </c>
      <c r="C176" s="1" t="s">
        <v>144</v>
      </c>
      <c r="D176" s="1" t="s">
        <v>332</v>
      </c>
      <c r="E176" s="2">
        <v>1</v>
      </c>
      <c r="F176" s="2" t="s">
        <v>74</v>
      </c>
      <c r="G176" s="2" t="s">
        <v>40</v>
      </c>
      <c r="I176" s="5">
        <v>45301</v>
      </c>
      <c r="J176" s="6" t="str">
        <f>IF(Table2[[#This Row],[Tanggal]]="","",TEXT(Table2[[#This Row],[Tanggal]],"mmm"))</f>
        <v>Jan</v>
      </c>
      <c r="K176" s="6">
        <f>IF(Table2[[#This Row],[Tanggal]]="","",YEAR(Table2[[#This Row],[Tanggal]]))</f>
        <v>2024</v>
      </c>
      <c r="L176" s="50" t="str">
        <f>IF(Table2[[#This Row],[Tanggal]]="","","VSAT")</f>
        <v>VSAT</v>
      </c>
    </row>
    <row r="177" spans="2:12" ht="30" x14ac:dyDescent="0.25">
      <c r="B177" s="4" t="str">
        <f>_xlfn.IFNA(INDEX(Data!$B:$B,MATCH(Table2[[#This Row],[Desa/Kelurahan]],Data!$C:$C,0)),"")</f>
        <v>BONGAN</v>
      </c>
      <c r="C177" s="1" t="s">
        <v>153</v>
      </c>
      <c r="D177" s="1" t="s">
        <v>332</v>
      </c>
      <c r="E177" s="2">
        <v>1</v>
      </c>
      <c r="F177" s="2" t="s">
        <v>74</v>
      </c>
      <c r="G177" s="2" t="s">
        <v>40</v>
      </c>
      <c r="I177" s="5">
        <v>45301</v>
      </c>
      <c r="J177" s="6" t="str">
        <f>IF(Table2[[#This Row],[Tanggal]]="","",TEXT(Table2[[#This Row],[Tanggal]],"mmm"))</f>
        <v>Jan</v>
      </c>
      <c r="K177" s="6">
        <f>IF(Table2[[#This Row],[Tanggal]]="","",YEAR(Table2[[#This Row],[Tanggal]]))</f>
        <v>2024</v>
      </c>
      <c r="L177" s="50" t="str">
        <f>IF(Table2[[#This Row],[Tanggal]]="","","VSAT")</f>
        <v>VSAT</v>
      </c>
    </row>
    <row r="178" spans="2:12" x14ac:dyDescent="0.25">
      <c r="B178" s="4" t="str">
        <f>_xlfn.IFNA(INDEX(Data!$B:$B,MATCH(Table2[[#This Row],[Desa/Kelurahan]],Data!$C:$C,0)),"")</f>
        <v>BONGAN</v>
      </c>
      <c r="C178" s="1" t="s">
        <v>141</v>
      </c>
      <c r="D178" s="1" t="s">
        <v>336</v>
      </c>
      <c r="E178" s="2">
        <v>1</v>
      </c>
      <c r="F178" s="2" t="s">
        <v>74</v>
      </c>
      <c r="G178" s="2" t="s">
        <v>40</v>
      </c>
      <c r="I178" s="5">
        <v>45301</v>
      </c>
      <c r="J178" s="6" t="s">
        <v>337</v>
      </c>
      <c r="K178" s="6">
        <v>2024</v>
      </c>
      <c r="L178" s="50" t="s">
        <v>338</v>
      </c>
    </row>
    <row r="179" spans="2:12" ht="30" x14ac:dyDescent="0.25">
      <c r="B179" s="4" t="str">
        <f>_xlfn.IFNA(INDEX(Data!$B:$B,MATCH(Table2[[#This Row],[Desa/Kelurahan]],Data!$C:$C,0)),"")</f>
        <v>BONGAN</v>
      </c>
      <c r="C179" s="1" t="s">
        <v>146</v>
      </c>
      <c r="D179" s="1" t="s">
        <v>339</v>
      </c>
      <c r="E179" s="2">
        <v>1</v>
      </c>
      <c r="F179" s="2" t="s">
        <v>74</v>
      </c>
      <c r="G179" s="2" t="s">
        <v>40</v>
      </c>
      <c r="I179" s="5">
        <v>45344</v>
      </c>
      <c r="J179" s="6" t="s">
        <v>337</v>
      </c>
      <c r="K179" s="6">
        <v>2024</v>
      </c>
      <c r="L179" s="50" t="s">
        <v>338</v>
      </c>
    </row>
    <row r="180" spans="2:12" x14ac:dyDescent="0.25">
      <c r="B180" s="4" t="str">
        <f>_xlfn.IFNA(INDEX(Data!$B:$B,MATCH(Table2[[#This Row],[Desa/Kelurahan]],Data!$C:$C,0)),"")</f>
        <v>BONGAN</v>
      </c>
      <c r="C180" s="1" t="s">
        <v>149</v>
      </c>
      <c r="D180" s="1" t="s">
        <v>334</v>
      </c>
      <c r="E180" s="2">
        <v>1</v>
      </c>
      <c r="F180" s="2" t="s">
        <v>74</v>
      </c>
      <c r="G180" s="2" t="s">
        <v>40</v>
      </c>
      <c r="I180" s="5">
        <v>45301</v>
      </c>
      <c r="J180" s="36" t="s">
        <v>337</v>
      </c>
      <c r="K180" s="36">
        <v>2024</v>
      </c>
      <c r="L180" s="50" t="s">
        <v>338</v>
      </c>
    </row>
    <row r="181" spans="2:12" x14ac:dyDescent="0.25">
      <c r="B181" s="4" t="str">
        <f>_xlfn.IFNA(INDEX(Data!$B:$B,MATCH(Table2[[#This Row],[Desa/Kelurahan]],Data!$C:$C,0)),"")</f>
        <v/>
      </c>
      <c r="E181" s="2"/>
      <c r="G181" s="2"/>
      <c r="I181" s="5"/>
      <c r="J181" s="6" t="str">
        <f>IF(Table2[[#This Row],[Tanggal]]="","",TEXT(Table2[[#This Row],[Tanggal]],"mmm"))</f>
        <v/>
      </c>
      <c r="K181" s="6" t="str">
        <f>IF(Table2[[#This Row],[Tanggal]]="","",YEAR(Table2[[#This Row],[Tanggal]]))</f>
        <v/>
      </c>
      <c r="L181" s="50" t="str">
        <f>IF(Table2[[#This Row],[Tanggal]]="","","VSAT")</f>
        <v/>
      </c>
    </row>
    <row r="182" spans="2:12" x14ac:dyDescent="0.25">
      <c r="B182" s="4" t="str">
        <f>_xlfn.IFNA(INDEX(Data!$B:$B,MATCH(Table2[[#This Row],[Desa/Kelurahan]],Data!$C:$C,0)),"")</f>
        <v/>
      </c>
      <c r="E182" s="2"/>
      <c r="G182" s="2"/>
      <c r="I182" s="5"/>
      <c r="J182" s="6" t="str">
        <f>IF(Table2[[#This Row],[Tanggal]]="","",TEXT(Table2[[#This Row],[Tanggal]],"mmm"))</f>
        <v/>
      </c>
      <c r="K182" s="6" t="str">
        <f>IF(Table2[[#This Row],[Tanggal]]="","",YEAR(Table2[[#This Row],[Tanggal]]))</f>
        <v/>
      </c>
      <c r="L182" s="50" t="str">
        <f>IF(Table2[[#This Row],[Tanggal]]="","","VSAT")</f>
        <v/>
      </c>
    </row>
    <row r="183" spans="2:12" x14ac:dyDescent="0.25">
      <c r="B183" s="4" t="str">
        <f>_xlfn.IFNA(INDEX(Data!$B:$B,MATCH(Table2[[#This Row],[Desa/Kelurahan]],Data!$C:$C,0)),"")</f>
        <v/>
      </c>
      <c r="E183" s="2"/>
      <c r="G183" s="2"/>
      <c r="I183" s="5"/>
      <c r="J183" s="6" t="str">
        <f>IF(Table2[[#This Row],[Tanggal]]="","",TEXT(Table2[[#This Row],[Tanggal]],"mmm"))</f>
        <v/>
      </c>
      <c r="K183" s="6" t="str">
        <f>IF(Table2[[#This Row],[Tanggal]]="","",YEAR(Table2[[#This Row],[Tanggal]]))</f>
        <v/>
      </c>
      <c r="L183" s="50" t="str">
        <f>IF(Table2[[#This Row],[Tanggal]]="","","VSAT")</f>
        <v/>
      </c>
    </row>
    <row r="184" spans="2:12" x14ac:dyDescent="0.25">
      <c r="B184" s="4" t="str">
        <f>_xlfn.IFNA(INDEX(Data!$B:$B,MATCH(Table2[[#This Row],[Desa/Kelurahan]],Data!$C:$C,0)),"")</f>
        <v/>
      </c>
      <c r="E184" s="2"/>
      <c r="G184" s="2"/>
      <c r="I184" s="5"/>
      <c r="J184" s="6" t="str">
        <f>IF(Table2[[#This Row],[Tanggal]]="","",TEXT(Table2[[#This Row],[Tanggal]],"mmm"))</f>
        <v/>
      </c>
      <c r="K184" s="6" t="str">
        <f>IF(Table2[[#This Row],[Tanggal]]="","",YEAR(Table2[[#This Row],[Tanggal]]))</f>
        <v/>
      </c>
      <c r="L184" s="50" t="str">
        <f>IF(Table2[[#This Row],[Tanggal]]="","","VSAT")</f>
        <v/>
      </c>
    </row>
    <row r="185" spans="2:12" x14ac:dyDescent="0.25">
      <c r="B185" s="4" t="str">
        <f>_xlfn.IFNA(INDEX(Data!$B:$B,MATCH(Table2[[#This Row],[Desa/Kelurahan]],Data!$C:$C,0)),"")</f>
        <v/>
      </c>
      <c r="E185" s="2"/>
      <c r="G185" s="2"/>
      <c r="I185" s="5"/>
      <c r="J185" s="6" t="str">
        <f>IF(Table2[[#This Row],[Tanggal]]="","",TEXT(Table2[[#This Row],[Tanggal]],"mmm"))</f>
        <v/>
      </c>
      <c r="K185" s="6" t="str">
        <f>IF(Table2[[#This Row],[Tanggal]]="","",YEAR(Table2[[#This Row],[Tanggal]]))</f>
        <v/>
      </c>
      <c r="L185" s="50" t="str">
        <f>IF(Table2[[#This Row],[Tanggal]]="","","VSAT")</f>
        <v/>
      </c>
    </row>
    <row r="186" spans="2:12" x14ac:dyDescent="0.25">
      <c r="B186" s="4" t="str">
        <f>_xlfn.IFNA(INDEX(Data!$B:$B,MATCH(Table2[[#This Row],[Desa/Kelurahan]],Data!$C:$C,0)),"")</f>
        <v/>
      </c>
      <c r="E186" s="2"/>
      <c r="G186" s="2"/>
      <c r="I186" s="5"/>
      <c r="J186" s="6" t="str">
        <f>IF(Table2[[#This Row],[Tanggal]]="","",TEXT(Table2[[#This Row],[Tanggal]],"mmm"))</f>
        <v/>
      </c>
      <c r="K186" s="6" t="str">
        <f>IF(Table2[[#This Row],[Tanggal]]="","",YEAR(Table2[[#This Row],[Tanggal]]))</f>
        <v/>
      </c>
      <c r="L186" s="50" t="str">
        <f>IF(Table2[[#This Row],[Tanggal]]="","","VSAT")</f>
        <v/>
      </c>
    </row>
    <row r="187" spans="2:12" x14ac:dyDescent="0.25">
      <c r="B187" s="4" t="str">
        <f>_xlfn.IFNA(INDEX(Data!$B:$B,MATCH(Table2[[#This Row],[Desa/Kelurahan]],Data!$C:$C,0)),"")</f>
        <v/>
      </c>
      <c r="E187" s="2"/>
      <c r="G187" s="2"/>
      <c r="I187" s="5"/>
      <c r="J187" s="6" t="str">
        <f>IF(Table2[[#This Row],[Tanggal]]="","",TEXT(Table2[[#This Row],[Tanggal]],"mmm"))</f>
        <v/>
      </c>
      <c r="K187" s="6" t="str">
        <f>IF(Table2[[#This Row],[Tanggal]]="","",YEAR(Table2[[#This Row],[Tanggal]]))</f>
        <v/>
      </c>
      <c r="L187" s="50" t="str">
        <f>IF(Table2[[#This Row],[Tanggal]]="","","VSAT")</f>
        <v/>
      </c>
    </row>
    <row r="188" spans="2:12" x14ac:dyDescent="0.25">
      <c r="B188" s="4" t="str">
        <f>_xlfn.IFNA(INDEX(Data!$B:$B,MATCH(Table2[[#This Row],[Desa/Kelurahan]],Data!$C:$C,0)),"")</f>
        <v/>
      </c>
      <c r="E188" s="2"/>
      <c r="G188" s="2"/>
      <c r="I188" s="5"/>
      <c r="J188" s="6" t="str">
        <f>IF(Table2[[#This Row],[Tanggal]]="","",TEXT(Table2[[#This Row],[Tanggal]],"mmm"))</f>
        <v/>
      </c>
      <c r="K188" s="6" t="str">
        <f>IF(Table2[[#This Row],[Tanggal]]="","",YEAR(Table2[[#This Row],[Tanggal]]))</f>
        <v/>
      </c>
      <c r="L188" s="50" t="str">
        <f>IF(Table2[[#This Row],[Tanggal]]="","","VSAT")</f>
        <v/>
      </c>
    </row>
    <row r="189" spans="2:12" x14ac:dyDescent="0.25">
      <c r="B189" s="4" t="str">
        <f>_xlfn.IFNA(INDEX(Data!$B:$B,MATCH(Table2[[#This Row],[Desa/Kelurahan]],Data!$C:$C,0)),"")</f>
        <v/>
      </c>
      <c r="E189" s="2"/>
      <c r="G189" s="2"/>
      <c r="I189" s="5"/>
      <c r="J189" s="6" t="str">
        <f>IF(Table2[[#This Row],[Tanggal]]="","",TEXT(Table2[[#This Row],[Tanggal]],"mmm"))</f>
        <v/>
      </c>
      <c r="K189" s="6" t="str">
        <f>IF(Table2[[#This Row],[Tanggal]]="","",YEAR(Table2[[#This Row],[Tanggal]]))</f>
        <v/>
      </c>
      <c r="L189" s="50" t="str">
        <f>IF(Table2[[#This Row],[Tanggal]]="","","VSAT")</f>
        <v/>
      </c>
    </row>
    <row r="190" spans="2:12" x14ac:dyDescent="0.25">
      <c r="B190" s="4" t="str">
        <f>_xlfn.IFNA(INDEX(Data!$B:$B,MATCH(Table2[[#This Row],[Desa/Kelurahan]],Data!$C:$C,0)),"")</f>
        <v/>
      </c>
      <c r="E190" s="2"/>
      <c r="G190" s="2"/>
      <c r="I190" s="5"/>
      <c r="J190" s="6" t="str">
        <f>IF(Table2[[#This Row],[Tanggal]]="","",TEXT(Table2[[#This Row],[Tanggal]],"mmm"))</f>
        <v/>
      </c>
      <c r="K190" s="6" t="str">
        <f>IF(Table2[[#This Row],[Tanggal]]="","",YEAR(Table2[[#This Row],[Tanggal]]))</f>
        <v/>
      </c>
      <c r="L190" s="50" t="str">
        <f>IF(Table2[[#This Row],[Tanggal]]="","","VSAT")</f>
        <v/>
      </c>
    </row>
    <row r="191" spans="2:12" x14ac:dyDescent="0.25">
      <c r="B191" s="4" t="str">
        <f>_xlfn.IFNA(INDEX(Data!$B:$B,MATCH(Table2[[#This Row],[Desa/Kelurahan]],Data!$C:$C,0)),"")</f>
        <v/>
      </c>
      <c r="E191" s="2"/>
      <c r="G191" s="2"/>
      <c r="I191" s="5"/>
      <c r="J191" s="6" t="str">
        <f>IF(Table2[[#This Row],[Tanggal]]="","",TEXT(Table2[[#This Row],[Tanggal]],"mmm"))</f>
        <v/>
      </c>
      <c r="K191" s="6" t="str">
        <f>IF(Table2[[#This Row],[Tanggal]]="","",YEAR(Table2[[#This Row],[Tanggal]]))</f>
        <v/>
      </c>
      <c r="L191" s="50" t="str">
        <f>IF(Table2[[#This Row],[Tanggal]]="","","VSAT")</f>
        <v/>
      </c>
    </row>
    <row r="192" spans="2:12" x14ac:dyDescent="0.25">
      <c r="B192" s="4" t="str">
        <f>_xlfn.IFNA(INDEX(Data!$B:$B,MATCH(Table2[[#This Row],[Desa/Kelurahan]],Data!$C:$C,0)),"")</f>
        <v/>
      </c>
      <c r="E192" s="2"/>
      <c r="G192" s="2"/>
      <c r="I192" s="5"/>
      <c r="J192" s="6" t="str">
        <f>IF(Table2[[#This Row],[Tanggal]]="","",TEXT(Table2[[#This Row],[Tanggal]],"mmm"))</f>
        <v/>
      </c>
      <c r="K192" s="6" t="str">
        <f>IF(Table2[[#This Row],[Tanggal]]="","",YEAR(Table2[[#This Row],[Tanggal]]))</f>
        <v/>
      </c>
      <c r="L192" s="50" t="str">
        <f>IF(Table2[[#This Row],[Tanggal]]="","","VSAT")</f>
        <v/>
      </c>
    </row>
    <row r="193" spans="2:12" x14ac:dyDescent="0.25">
      <c r="B193" s="4" t="str">
        <f>_xlfn.IFNA(INDEX(Data!$B:$B,MATCH(Table2[[#This Row],[Desa/Kelurahan]],Data!$C:$C,0)),"")</f>
        <v/>
      </c>
      <c r="E193" s="2"/>
      <c r="G193" s="2"/>
      <c r="I193" s="5"/>
      <c r="J193" s="6" t="str">
        <f>IF(Table2[[#This Row],[Tanggal]]="","",TEXT(Table2[[#This Row],[Tanggal]],"mmm"))</f>
        <v/>
      </c>
      <c r="K193" s="6" t="str">
        <f>IF(Table2[[#This Row],[Tanggal]]="","",YEAR(Table2[[#This Row],[Tanggal]]))</f>
        <v/>
      </c>
      <c r="L193" s="50" t="str">
        <f>IF(Table2[[#This Row],[Tanggal]]="","","VSAT")</f>
        <v/>
      </c>
    </row>
    <row r="194" spans="2:12" x14ac:dyDescent="0.25">
      <c r="B194" s="4" t="str">
        <f>_xlfn.IFNA(INDEX(Data!$B:$B,MATCH(Table2[[#This Row],[Desa/Kelurahan]],Data!$C:$C,0)),"")</f>
        <v/>
      </c>
      <c r="E194" s="2"/>
      <c r="G194" s="2"/>
      <c r="I194" s="5"/>
      <c r="J194" s="6" t="str">
        <f>IF(Table2[[#This Row],[Tanggal]]="","",TEXT(Table2[[#This Row],[Tanggal]],"mmm"))</f>
        <v/>
      </c>
      <c r="K194" s="6" t="str">
        <f>IF(Table2[[#This Row],[Tanggal]]="","",YEAR(Table2[[#This Row],[Tanggal]]))</f>
        <v/>
      </c>
      <c r="L194" s="50" t="str">
        <f>IF(Table2[[#This Row],[Tanggal]]="","","VSAT")</f>
        <v/>
      </c>
    </row>
    <row r="195" spans="2:12" x14ac:dyDescent="0.25">
      <c r="B195" s="4" t="str">
        <f>_xlfn.IFNA(INDEX(Data!$B:$B,MATCH(Table2[[#This Row],[Desa/Kelurahan]],Data!$C:$C,0)),"")</f>
        <v/>
      </c>
      <c r="E195" s="2"/>
      <c r="G195" s="2"/>
      <c r="I195" s="5"/>
      <c r="J195" s="6" t="str">
        <f>IF(Table2[[#This Row],[Tanggal]]="","",TEXT(Table2[[#This Row],[Tanggal]],"mmm"))</f>
        <v/>
      </c>
      <c r="K195" s="6" t="str">
        <f>IF(Table2[[#This Row],[Tanggal]]="","",YEAR(Table2[[#This Row],[Tanggal]]))</f>
        <v/>
      </c>
      <c r="L195" s="50" t="str">
        <f>IF(Table2[[#This Row],[Tanggal]]="","","VSAT")</f>
        <v/>
      </c>
    </row>
    <row r="196" spans="2:12" x14ac:dyDescent="0.25">
      <c r="B196" s="4" t="str">
        <f>_xlfn.IFNA(INDEX(Data!$B:$B,MATCH(Table2[[#This Row],[Desa/Kelurahan]],Data!$C:$C,0)),"")</f>
        <v/>
      </c>
      <c r="E196" s="2"/>
      <c r="G196" s="2"/>
      <c r="I196" s="5"/>
      <c r="J196" s="6" t="str">
        <f>IF(Table2[[#This Row],[Tanggal]]="","",TEXT(Table2[[#This Row],[Tanggal]],"mmm"))</f>
        <v/>
      </c>
      <c r="K196" s="6" t="str">
        <f>IF(Table2[[#This Row],[Tanggal]]="","",YEAR(Table2[[#This Row],[Tanggal]]))</f>
        <v/>
      </c>
      <c r="L196" s="50" t="str">
        <f>IF(Table2[[#This Row],[Tanggal]]="","","VSAT")</f>
        <v/>
      </c>
    </row>
    <row r="197" spans="2:12" x14ac:dyDescent="0.25">
      <c r="B197" s="4" t="str">
        <f>_xlfn.IFNA(INDEX(Data!$B:$B,MATCH(Table2[[#This Row],[Desa/Kelurahan]],Data!$C:$C,0)),"")</f>
        <v/>
      </c>
      <c r="E197" s="2"/>
      <c r="G197" s="2"/>
      <c r="I197" s="5"/>
      <c r="J197" s="6" t="str">
        <f>IF(Table2[[#This Row],[Tanggal]]="","",TEXT(Table2[[#This Row],[Tanggal]],"mmm"))</f>
        <v/>
      </c>
      <c r="K197" s="6" t="str">
        <f>IF(Table2[[#This Row],[Tanggal]]="","",YEAR(Table2[[#This Row],[Tanggal]]))</f>
        <v/>
      </c>
      <c r="L197" s="50" t="str">
        <f>IF(Table2[[#This Row],[Tanggal]]="","","VSAT")</f>
        <v/>
      </c>
    </row>
    <row r="198" spans="2:12" x14ac:dyDescent="0.25">
      <c r="B198" s="4" t="str">
        <f>_xlfn.IFNA(INDEX(Data!$B:$B,MATCH(Table2[[#This Row],[Desa/Kelurahan]],Data!$C:$C,0)),"")</f>
        <v/>
      </c>
      <c r="E198" s="2"/>
      <c r="G198" s="2"/>
      <c r="I198" s="5"/>
      <c r="J198" s="6" t="str">
        <f>IF(Table2[[#This Row],[Tanggal]]="","",TEXT(Table2[[#This Row],[Tanggal]],"mmm"))</f>
        <v/>
      </c>
      <c r="K198" s="6" t="str">
        <f>IF(Table2[[#This Row],[Tanggal]]="","",YEAR(Table2[[#This Row],[Tanggal]]))</f>
        <v/>
      </c>
      <c r="L198" s="50" t="str">
        <f>IF(Table2[[#This Row],[Tanggal]]="","","VSAT")</f>
        <v/>
      </c>
    </row>
    <row r="199" spans="2:12" x14ac:dyDescent="0.25">
      <c r="B199" s="4" t="str">
        <f>_xlfn.IFNA(INDEX(Data!$B:$B,MATCH(Table2[[#This Row],[Desa/Kelurahan]],Data!$C:$C,0)),"")</f>
        <v/>
      </c>
      <c r="E199" s="2"/>
      <c r="G199" s="2"/>
      <c r="I199" s="5"/>
      <c r="J199" s="36" t="str">
        <f>IF(Table2[[#This Row],[Tanggal]]="","",TEXT(Table2[[#This Row],[Tanggal]],"mmm"))</f>
        <v/>
      </c>
      <c r="K199" s="36" t="str">
        <f>IF(Table2[[#This Row],[Tanggal]]="","",YEAR(Table2[[#This Row],[Tanggal]]))</f>
        <v/>
      </c>
      <c r="L199" s="50" t="str">
        <f>IF(Table2[[#This Row],[Tanggal]]="","","VSAT")</f>
        <v/>
      </c>
    </row>
    <row r="200" spans="2:12" x14ac:dyDescent="0.25">
      <c r="B200" s="4" t="str">
        <f>_xlfn.IFNA(INDEX(Data!$B:$B,MATCH(Table2[[#This Row],[Desa/Kelurahan]],Data!$C:$C,0)),"")</f>
        <v/>
      </c>
      <c r="E200" s="2"/>
      <c r="G200" s="2"/>
      <c r="I200" s="5"/>
      <c r="J200" s="36" t="str">
        <f>IF(Table2[[#This Row],[Tanggal]]="","",TEXT(Table2[[#This Row],[Tanggal]],"mmm"))</f>
        <v/>
      </c>
      <c r="K200" s="36" t="str">
        <f>IF(Table2[[#This Row],[Tanggal]]="","",YEAR(Table2[[#This Row],[Tanggal]]))</f>
        <v/>
      </c>
      <c r="L200" s="50" t="str">
        <f>IF(Table2[[#This Row],[Tanggal]]="","","VSAT")</f>
        <v/>
      </c>
    </row>
    <row r="201" spans="2:12" x14ac:dyDescent="0.25">
      <c r="B201" s="4" t="str">
        <f>_xlfn.IFNA(INDEX(Data!$B:$B,MATCH(Table2[[#This Row],[Desa/Kelurahan]],Data!$C:$C,0)),"")</f>
        <v/>
      </c>
      <c r="E201" s="2"/>
      <c r="G201" s="2"/>
      <c r="I201" s="5"/>
      <c r="J201" s="36" t="str">
        <f>IF(Table2[[#This Row],[Tanggal]]="","",TEXT(Table2[[#This Row],[Tanggal]],"mmm"))</f>
        <v/>
      </c>
      <c r="K201" s="36" t="str">
        <f>IF(Table2[[#This Row],[Tanggal]]="","",YEAR(Table2[[#This Row],[Tanggal]]))</f>
        <v/>
      </c>
      <c r="L201" s="50" t="str">
        <f>IF(Table2[[#This Row],[Tanggal]]="","","VSAT")</f>
        <v/>
      </c>
    </row>
    <row r="202" spans="2:12" x14ac:dyDescent="0.25">
      <c r="B202" s="4" t="str">
        <f>_xlfn.IFNA(INDEX(Data!$B:$B,MATCH(Table2[[#This Row],[Desa/Kelurahan]],Data!$C:$C,0)),"")</f>
        <v/>
      </c>
      <c r="E202" s="2"/>
      <c r="G202" s="2"/>
      <c r="I202" s="5"/>
      <c r="J202" s="36" t="str">
        <f>IF(Table2[[#This Row],[Tanggal]]="","",TEXT(Table2[[#This Row],[Tanggal]],"mmm"))</f>
        <v/>
      </c>
      <c r="K202" s="36" t="str">
        <f>IF(Table2[[#This Row],[Tanggal]]="","",YEAR(Table2[[#This Row],[Tanggal]]))</f>
        <v/>
      </c>
      <c r="L202" s="50" t="str">
        <f>IF(Table2[[#This Row],[Tanggal]]="","","VSAT")</f>
        <v/>
      </c>
    </row>
    <row r="203" spans="2:12" x14ac:dyDescent="0.25">
      <c r="B203" s="4" t="str">
        <f>_xlfn.IFNA(INDEX(Data!$B:$B,MATCH(Table2[[#This Row],[Desa/Kelurahan]],Data!$C:$C,0)),"")</f>
        <v/>
      </c>
      <c r="E203" s="2"/>
      <c r="G203" s="2"/>
      <c r="I203" s="5"/>
      <c r="J203" s="36" t="str">
        <f>IF(Table2[[#This Row],[Tanggal]]="","",TEXT(Table2[[#This Row],[Tanggal]],"mmm"))</f>
        <v/>
      </c>
      <c r="K203" s="36" t="str">
        <f>IF(Table2[[#This Row],[Tanggal]]="","",YEAR(Table2[[#This Row],[Tanggal]]))</f>
        <v/>
      </c>
      <c r="L203" s="50" t="str">
        <f>IF(Table2[[#This Row],[Tanggal]]="","","VSAT")</f>
        <v/>
      </c>
    </row>
    <row r="204" spans="2:12" x14ac:dyDescent="0.25">
      <c r="B204" s="4" t="str">
        <f>_xlfn.IFNA(INDEX(Data!$B:$B,MATCH(Table2[[#This Row],[Desa/Kelurahan]],Data!$C:$C,0)),"")</f>
        <v/>
      </c>
      <c r="E204" s="2"/>
      <c r="G204" s="2"/>
      <c r="I204" s="5"/>
      <c r="J204" s="36" t="str">
        <f>IF(Table2[[#This Row],[Tanggal]]="","",TEXT(Table2[[#This Row],[Tanggal]],"mmm"))</f>
        <v/>
      </c>
      <c r="K204" s="36" t="str">
        <f>IF(Table2[[#This Row],[Tanggal]]="","",YEAR(Table2[[#This Row],[Tanggal]]))</f>
        <v/>
      </c>
      <c r="L204" s="50" t="str">
        <f>IF(Table2[[#This Row],[Tanggal]]="","","VSAT")</f>
        <v/>
      </c>
    </row>
    <row r="205" spans="2:12" x14ac:dyDescent="0.25">
      <c r="B205" s="4" t="str">
        <f>_xlfn.IFNA(INDEX(Data!$B:$B,MATCH(Table2[[#This Row],[Desa/Kelurahan]],Data!$C:$C,0)),"")</f>
        <v/>
      </c>
      <c r="E205" s="2"/>
      <c r="G205" s="2"/>
      <c r="I205" s="5"/>
      <c r="J205" s="36" t="str">
        <f>IF(Table2[[#This Row],[Tanggal]]="","",TEXT(Table2[[#This Row],[Tanggal]],"mmm"))</f>
        <v/>
      </c>
      <c r="K205" s="36" t="str">
        <f>IF(Table2[[#This Row],[Tanggal]]="","",YEAR(Table2[[#This Row],[Tanggal]]))</f>
        <v/>
      </c>
      <c r="L205" s="50" t="str">
        <f>IF(Table2[[#This Row],[Tanggal]]="","","VSAT")</f>
        <v/>
      </c>
    </row>
    <row r="206" spans="2:12" x14ac:dyDescent="0.25">
      <c r="B206" s="4" t="str">
        <f>_xlfn.IFNA(INDEX(Data!$B:$B,MATCH(Table2[[#This Row],[Desa/Kelurahan]],Data!$C:$C,0)),"")</f>
        <v/>
      </c>
      <c r="E206" s="2"/>
      <c r="G206" s="2"/>
      <c r="I206" s="5"/>
      <c r="J206" s="36" t="str">
        <f>IF(Table2[[#This Row],[Tanggal]]="","",TEXT(Table2[[#This Row],[Tanggal]],"mmm"))</f>
        <v/>
      </c>
      <c r="K206" s="36" t="str">
        <f>IF(Table2[[#This Row],[Tanggal]]="","",YEAR(Table2[[#This Row],[Tanggal]]))</f>
        <v/>
      </c>
      <c r="L206" s="50" t="str">
        <f>IF(Table2[[#This Row],[Tanggal]]="","","VSAT")</f>
        <v/>
      </c>
    </row>
    <row r="207" spans="2:12" x14ac:dyDescent="0.25">
      <c r="B207" s="4" t="str">
        <f>_xlfn.IFNA(INDEX(Data!$B:$B,MATCH(Table2[[#This Row],[Desa/Kelurahan]],Data!$C:$C,0)),"")</f>
        <v/>
      </c>
      <c r="E207" s="2"/>
      <c r="G207" s="2"/>
      <c r="I207" s="5"/>
      <c r="J207" s="36" t="str">
        <f>IF(Table2[[#This Row],[Tanggal]]="","",TEXT(Table2[[#This Row],[Tanggal]],"mmm"))</f>
        <v/>
      </c>
      <c r="K207" s="36" t="str">
        <f>IF(Table2[[#This Row],[Tanggal]]="","",YEAR(Table2[[#This Row],[Tanggal]]))</f>
        <v/>
      </c>
      <c r="L207" s="50" t="str">
        <f>IF(Table2[[#This Row],[Tanggal]]="","","VSAT")</f>
        <v/>
      </c>
    </row>
    <row r="208" spans="2:12" x14ac:dyDescent="0.25">
      <c r="B208" s="4" t="str">
        <f>_xlfn.IFNA(INDEX(Data!$B:$B,MATCH(Table2[[#This Row],[Desa/Kelurahan]],Data!$C:$C,0)),"")</f>
        <v/>
      </c>
      <c r="E208" s="2"/>
      <c r="G208" s="2"/>
      <c r="I208" s="5"/>
      <c r="J208" s="36" t="str">
        <f>IF(Table2[[#This Row],[Tanggal]]="","",TEXT(Table2[[#This Row],[Tanggal]],"mmm"))</f>
        <v/>
      </c>
      <c r="K208" s="36" t="str">
        <f>IF(Table2[[#This Row],[Tanggal]]="","",YEAR(Table2[[#This Row],[Tanggal]]))</f>
        <v/>
      </c>
      <c r="L208" s="50" t="str">
        <f>IF(Table2[[#This Row],[Tanggal]]="","","VSAT")</f>
        <v/>
      </c>
    </row>
    <row r="209" spans="2:12" x14ac:dyDescent="0.25">
      <c r="B209" s="4" t="str">
        <f>_xlfn.IFNA(INDEX(Data!$B:$B,MATCH(Table2[[#This Row],[Desa/Kelurahan]],Data!$C:$C,0)),"")</f>
        <v/>
      </c>
      <c r="E209" s="2"/>
      <c r="G209" s="2"/>
      <c r="I209" s="5"/>
      <c r="J209" s="36" t="str">
        <f>IF(Table2[[#This Row],[Tanggal]]="","",TEXT(Table2[[#This Row],[Tanggal]],"mmm"))</f>
        <v/>
      </c>
      <c r="K209" s="36" t="str">
        <f>IF(Table2[[#This Row],[Tanggal]]="","",YEAR(Table2[[#This Row],[Tanggal]]))</f>
        <v/>
      </c>
      <c r="L209" s="50" t="str">
        <f>IF(Table2[[#This Row],[Tanggal]]="","","VSAT")</f>
        <v/>
      </c>
    </row>
    <row r="210" spans="2:12" x14ac:dyDescent="0.25">
      <c r="B210" s="4" t="str">
        <f>_xlfn.IFNA(INDEX(Data!$B:$B,MATCH(Table2[[#This Row],[Desa/Kelurahan]],Data!$C:$C,0)),"")</f>
        <v/>
      </c>
      <c r="E210" s="2"/>
      <c r="G210" s="2"/>
      <c r="I210" s="5"/>
      <c r="J210" s="36" t="str">
        <f>IF(Table2[[#This Row],[Tanggal]]="","",TEXT(Table2[[#This Row],[Tanggal]],"mmm"))</f>
        <v/>
      </c>
      <c r="K210" s="36" t="str">
        <f>IF(Table2[[#This Row],[Tanggal]]="","",YEAR(Table2[[#This Row],[Tanggal]]))</f>
        <v/>
      </c>
      <c r="L210" s="50" t="str">
        <f>IF(Table2[[#This Row],[Tanggal]]="","","VSAT")</f>
        <v/>
      </c>
    </row>
    <row r="211" spans="2:12" x14ac:dyDescent="0.25">
      <c r="B211" s="4" t="str">
        <f>_xlfn.IFNA(INDEX(Data!$B:$B,MATCH(Table2[[#This Row],[Desa/Kelurahan]],Data!$C:$C,0)),"")</f>
        <v/>
      </c>
      <c r="E211" s="2"/>
      <c r="G211" s="2"/>
      <c r="I211" s="5"/>
      <c r="J211" s="36" t="str">
        <f>IF(Table2[[#This Row],[Tanggal]]="","",TEXT(Table2[[#This Row],[Tanggal]],"mmm"))</f>
        <v/>
      </c>
      <c r="K211" s="36" t="str">
        <f>IF(Table2[[#This Row],[Tanggal]]="","",YEAR(Table2[[#This Row],[Tanggal]]))</f>
        <v/>
      </c>
      <c r="L211" s="50" t="str">
        <f>IF(Table2[[#This Row],[Tanggal]]="","","VSAT")</f>
        <v/>
      </c>
    </row>
    <row r="212" spans="2:12" x14ac:dyDescent="0.25">
      <c r="B212" s="4" t="str">
        <f>_xlfn.IFNA(INDEX(Data!$B:$B,MATCH(Table2[[#This Row],[Desa/Kelurahan]],Data!$C:$C,0)),"")</f>
        <v/>
      </c>
      <c r="E212" s="2"/>
      <c r="G212" s="2"/>
      <c r="I212" s="5"/>
      <c r="J212" s="36" t="str">
        <f>IF(Table2[[#This Row],[Tanggal]]="","",TEXT(Table2[[#This Row],[Tanggal]],"mmm"))</f>
        <v/>
      </c>
      <c r="K212" s="36" t="str">
        <f>IF(Table2[[#This Row],[Tanggal]]="","",YEAR(Table2[[#This Row],[Tanggal]]))</f>
        <v/>
      </c>
      <c r="L212" s="50" t="str">
        <f>IF(Table2[[#This Row],[Tanggal]]="","","VSAT")</f>
        <v/>
      </c>
    </row>
    <row r="213" spans="2:12" x14ac:dyDescent="0.25">
      <c r="B213" s="4" t="str">
        <f>_xlfn.IFNA(INDEX(Data!$B:$B,MATCH(Table2[[#This Row],[Desa/Kelurahan]],Data!$C:$C,0)),"")</f>
        <v/>
      </c>
      <c r="E213" s="2"/>
      <c r="G213" s="2"/>
      <c r="I213" s="5"/>
      <c r="J213" s="36" t="str">
        <f>IF(Table2[[#This Row],[Tanggal]]="","",TEXT(Table2[[#This Row],[Tanggal]],"mmm"))</f>
        <v/>
      </c>
      <c r="K213" s="36" t="str">
        <f>IF(Table2[[#This Row],[Tanggal]]="","",YEAR(Table2[[#This Row],[Tanggal]]))</f>
        <v/>
      </c>
      <c r="L213" s="50" t="str">
        <f>IF(Table2[[#This Row],[Tanggal]]="","","VSAT")</f>
        <v/>
      </c>
    </row>
    <row r="214" spans="2:12" x14ac:dyDescent="0.25">
      <c r="B214" s="4" t="str">
        <f>_xlfn.IFNA(INDEX(Data!$B:$B,MATCH(Table2[[#This Row],[Desa/Kelurahan]],Data!$C:$C,0)),"")</f>
        <v/>
      </c>
      <c r="E214" s="2"/>
      <c r="G214" s="2"/>
      <c r="I214" s="5"/>
      <c r="J214" s="36" t="str">
        <f>IF(Table2[[#This Row],[Tanggal]]="","",TEXT(Table2[[#This Row],[Tanggal]],"mmm"))</f>
        <v/>
      </c>
      <c r="K214" s="36" t="str">
        <f>IF(Table2[[#This Row],[Tanggal]]="","",YEAR(Table2[[#This Row],[Tanggal]]))</f>
        <v/>
      </c>
      <c r="L214" s="50" t="str">
        <f>IF(Table2[[#This Row],[Tanggal]]="","","VSAT")</f>
        <v/>
      </c>
    </row>
    <row r="215" spans="2:12" x14ac:dyDescent="0.25">
      <c r="B215" s="4" t="str">
        <f>_xlfn.IFNA(INDEX(Data!$B:$B,MATCH(Table2[[#This Row],[Desa/Kelurahan]],Data!$C:$C,0)),"")</f>
        <v/>
      </c>
      <c r="E215" s="2"/>
      <c r="G215" s="2"/>
      <c r="I215" s="5"/>
      <c r="J215" s="36" t="str">
        <f>IF(Table2[[#This Row],[Tanggal]]="","",TEXT(Table2[[#This Row],[Tanggal]],"mmm"))</f>
        <v/>
      </c>
      <c r="K215" s="36" t="str">
        <f>IF(Table2[[#This Row],[Tanggal]]="","",YEAR(Table2[[#This Row],[Tanggal]]))</f>
        <v/>
      </c>
      <c r="L215" s="50" t="str">
        <f>IF(Table2[[#This Row],[Tanggal]]="","","VSAT")</f>
        <v/>
      </c>
    </row>
    <row r="216" spans="2:12" x14ac:dyDescent="0.25">
      <c r="B216" s="4" t="str">
        <f>_xlfn.IFNA(INDEX(Data!$B:$B,MATCH(Table2[[#This Row],[Desa/Kelurahan]],Data!$C:$C,0)),"")</f>
        <v/>
      </c>
      <c r="E216" s="2"/>
      <c r="G216" s="2"/>
      <c r="I216" s="5"/>
      <c r="J216" s="36" t="str">
        <f>IF(Table2[[#This Row],[Tanggal]]="","",TEXT(Table2[[#This Row],[Tanggal]],"mmm"))</f>
        <v/>
      </c>
      <c r="K216" s="36" t="str">
        <f>IF(Table2[[#This Row],[Tanggal]]="","",YEAR(Table2[[#This Row],[Tanggal]]))</f>
        <v/>
      </c>
      <c r="L216" s="50" t="str">
        <f>IF(Table2[[#This Row],[Tanggal]]="","","VSAT")</f>
        <v/>
      </c>
    </row>
    <row r="217" spans="2:12" x14ac:dyDescent="0.25">
      <c r="B217" s="4" t="str">
        <f>_xlfn.IFNA(INDEX(Data!$B:$B,MATCH(Table2[[#This Row],[Desa/Kelurahan]],Data!$C:$C,0)),"")</f>
        <v/>
      </c>
      <c r="E217" s="2"/>
      <c r="G217" s="2"/>
      <c r="I217" s="5"/>
      <c r="J217" s="36" t="str">
        <f>IF(Table2[[#This Row],[Tanggal]]="","",TEXT(Table2[[#This Row],[Tanggal]],"mmm"))</f>
        <v/>
      </c>
      <c r="K217" s="36" t="str">
        <f>IF(Table2[[#This Row],[Tanggal]]="","",YEAR(Table2[[#This Row],[Tanggal]]))</f>
        <v/>
      </c>
      <c r="L217" s="50" t="str">
        <f>IF(Table2[[#This Row],[Tanggal]]="","","VSAT")</f>
        <v/>
      </c>
    </row>
    <row r="218" spans="2:12" x14ac:dyDescent="0.25">
      <c r="B218" s="4" t="str">
        <f>_xlfn.IFNA(INDEX(Data!$B:$B,MATCH(Table2[[#This Row],[Desa/Kelurahan]],Data!$C:$C,0)),"")</f>
        <v/>
      </c>
      <c r="E218" s="2"/>
      <c r="G218" s="2"/>
      <c r="I218" s="5"/>
      <c r="J218" s="36" t="str">
        <f>IF(Table2[[#This Row],[Tanggal]]="","",TEXT(Table2[[#This Row],[Tanggal]],"mmm"))</f>
        <v/>
      </c>
      <c r="K218" s="36" t="str">
        <f>IF(Table2[[#This Row],[Tanggal]]="","",YEAR(Table2[[#This Row],[Tanggal]]))</f>
        <v/>
      </c>
      <c r="L218" s="50" t="str">
        <f>IF(Table2[[#This Row],[Tanggal]]="","","VSAT")</f>
        <v/>
      </c>
    </row>
    <row r="219" spans="2:12" x14ac:dyDescent="0.25">
      <c r="B219" s="4" t="str">
        <f>_xlfn.IFNA(INDEX(Data!$B:$B,MATCH(Table2[[#This Row],[Desa/Kelurahan]],Data!$C:$C,0)),"")</f>
        <v/>
      </c>
      <c r="E219" s="2"/>
      <c r="G219" s="2"/>
      <c r="I219" s="5"/>
      <c r="J219" s="36" t="str">
        <f>IF(Table2[[#This Row],[Tanggal]]="","",TEXT(Table2[[#This Row],[Tanggal]],"mmm"))</f>
        <v/>
      </c>
      <c r="K219" s="36" t="str">
        <f>IF(Table2[[#This Row],[Tanggal]]="","",YEAR(Table2[[#This Row],[Tanggal]]))</f>
        <v/>
      </c>
      <c r="L219" s="50" t="str">
        <f>IF(Table2[[#This Row],[Tanggal]]="","","VSAT")</f>
        <v/>
      </c>
    </row>
    <row r="220" spans="2:12" x14ac:dyDescent="0.25">
      <c r="B220" s="4" t="str">
        <f>_xlfn.IFNA(INDEX(Data!$B:$B,MATCH(Table2[[#This Row],[Desa/Kelurahan]],Data!$C:$C,0)),"")</f>
        <v/>
      </c>
      <c r="E220" s="2"/>
      <c r="G220" s="2"/>
      <c r="I220" s="5"/>
      <c r="J220" s="36" t="str">
        <f>IF(Table2[[#This Row],[Tanggal]]="","",TEXT(Table2[[#This Row],[Tanggal]],"mmm"))</f>
        <v/>
      </c>
      <c r="K220" s="36" t="str">
        <f>IF(Table2[[#This Row],[Tanggal]]="","",YEAR(Table2[[#This Row],[Tanggal]]))</f>
        <v/>
      </c>
      <c r="L220" s="50" t="str">
        <f>IF(Table2[[#This Row],[Tanggal]]="","","VSAT")</f>
        <v/>
      </c>
    </row>
    <row r="221" spans="2:12" x14ac:dyDescent="0.25">
      <c r="B221" s="4" t="str">
        <f>_xlfn.IFNA(INDEX(Data!$B:$B,MATCH(Table2[[#This Row],[Desa/Kelurahan]],Data!$C:$C,0)),"")</f>
        <v/>
      </c>
      <c r="E221" s="2"/>
      <c r="G221" s="2"/>
      <c r="I221" s="5"/>
      <c r="J221" s="36" t="str">
        <f>IF(Table2[[#This Row],[Tanggal]]="","",TEXT(Table2[[#This Row],[Tanggal]],"mmm"))</f>
        <v/>
      </c>
      <c r="K221" s="36" t="str">
        <f>IF(Table2[[#This Row],[Tanggal]]="","",YEAR(Table2[[#This Row],[Tanggal]]))</f>
        <v/>
      </c>
      <c r="L221" s="50" t="str">
        <f>IF(Table2[[#This Row],[Tanggal]]="","","VSAT")</f>
        <v/>
      </c>
    </row>
    <row r="222" spans="2:12" x14ac:dyDescent="0.25">
      <c r="B222" s="4" t="str">
        <f>_xlfn.IFNA(INDEX(Data!$B:$B,MATCH(Table2[[#This Row],[Desa/Kelurahan]],Data!$C:$C,0)),"")</f>
        <v/>
      </c>
      <c r="E222" s="2"/>
      <c r="G222" s="2"/>
      <c r="I222" s="5"/>
      <c r="J222" s="36" t="str">
        <f>IF(Table2[[#This Row],[Tanggal]]="","",TEXT(Table2[[#This Row],[Tanggal]],"mmm"))</f>
        <v/>
      </c>
      <c r="K222" s="36" t="str">
        <f>IF(Table2[[#This Row],[Tanggal]]="","",YEAR(Table2[[#This Row],[Tanggal]]))</f>
        <v/>
      </c>
      <c r="L222" s="50" t="str">
        <f>IF(Table2[[#This Row],[Tanggal]]="","","VSAT")</f>
        <v/>
      </c>
    </row>
    <row r="223" spans="2:12" x14ac:dyDescent="0.25">
      <c r="B223" s="4" t="str">
        <f>_xlfn.IFNA(INDEX(Data!$B:$B,MATCH(Table2[[#This Row],[Desa/Kelurahan]],Data!$C:$C,0)),"")</f>
        <v/>
      </c>
      <c r="E223" s="2"/>
      <c r="G223" s="2"/>
      <c r="I223" s="5"/>
      <c r="J223" s="36" t="str">
        <f>IF(Table2[[#This Row],[Tanggal]]="","",TEXT(Table2[[#This Row],[Tanggal]],"mmm"))</f>
        <v/>
      </c>
      <c r="K223" s="36" t="str">
        <f>IF(Table2[[#This Row],[Tanggal]]="","",YEAR(Table2[[#This Row],[Tanggal]]))</f>
        <v/>
      </c>
      <c r="L223" s="50" t="str">
        <f>IF(Table2[[#This Row],[Tanggal]]="","","VSAT")</f>
        <v/>
      </c>
    </row>
    <row r="224" spans="2:12" x14ac:dyDescent="0.25">
      <c r="B224" s="4" t="str">
        <f>_xlfn.IFNA(INDEX(Data!$B:$B,MATCH(Table2[[#This Row],[Desa/Kelurahan]],Data!$C:$C,0)),"")</f>
        <v/>
      </c>
      <c r="E224" s="2"/>
      <c r="G224" s="2"/>
      <c r="I224" s="5"/>
      <c r="J224" s="36" t="str">
        <f>IF(Table2[[#This Row],[Tanggal]]="","",TEXT(Table2[[#This Row],[Tanggal]],"mmm"))</f>
        <v/>
      </c>
      <c r="K224" s="36" t="str">
        <f>IF(Table2[[#This Row],[Tanggal]]="","",YEAR(Table2[[#This Row],[Tanggal]]))</f>
        <v/>
      </c>
      <c r="L224" s="50" t="str">
        <f>IF(Table2[[#This Row],[Tanggal]]="","","VSAT")</f>
        <v/>
      </c>
    </row>
    <row r="225" spans="2:12" x14ac:dyDescent="0.25">
      <c r="B225" s="4" t="str">
        <f>_xlfn.IFNA(INDEX(Data!$B:$B,MATCH(Table2[[#This Row],[Desa/Kelurahan]],Data!$C:$C,0)),"")</f>
        <v/>
      </c>
      <c r="E225" s="2"/>
      <c r="G225" s="2"/>
      <c r="I225" s="5"/>
      <c r="J225" s="36" t="str">
        <f>IF(Table2[[#This Row],[Tanggal]]="","",TEXT(Table2[[#This Row],[Tanggal]],"mmm"))</f>
        <v/>
      </c>
      <c r="K225" s="36" t="str">
        <f>IF(Table2[[#This Row],[Tanggal]]="","",YEAR(Table2[[#This Row],[Tanggal]]))</f>
        <v/>
      </c>
      <c r="L225" s="50" t="str">
        <f>IF(Table2[[#This Row],[Tanggal]]="","","VSAT")</f>
        <v/>
      </c>
    </row>
    <row r="226" spans="2:12" x14ac:dyDescent="0.25">
      <c r="B226" s="4" t="str">
        <f>_xlfn.IFNA(INDEX(Data!$B:$B,MATCH(Table2[[#This Row],[Desa/Kelurahan]],Data!$C:$C,0)),"")</f>
        <v/>
      </c>
      <c r="E226" s="2"/>
      <c r="G226" s="2"/>
      <c r="I226" s="5"/>
      <c r="J226" s="36" t="str">
        <f>IF(Table2[[#This Row],[Tanggal]]="","",TEXT(Table2[[#This Row],[Tanggal]],"mmm"))</f>
        <v/>
      </c>
      <c r="K226" s="36" t="str">
        <f>IF(Table2[[#This Row],[Tanggal]]="","",YEAR(Table2[[#This Row],[Tanggal]]))</f>
        <v/>
      </c>
      <c r="L226" s="50" t="str">
        <f>IF(Table2[[#This Row],[Tanggal]]="","","VSAT")</f>
        <v/>
      </c>
    </row>
    <row r="227" spans="2:12" x14ac:dyDescent="0.25">
      <c r="B227" s="4" t="str">
        <f>_xlfn.IFNA(INDEX(Data!$B:$B,MATCH(Table2[[#This Row],[Desa/Kelurahan]],Data!$C:$C,0)),"")</f>
        <v/>
      </c>
      <c r="E227" s="2"/>
      <c r="G227" s="2"/>
      <c r="I227" s="5"/>
      <c r="J227" s="36" t="str">
        <f>IF(Table2[[#This Row],[Tanggal]]="","",TEXT(Table2[[#This Row],[Tanggal]],"mmm"))</f>
        <v/>
      </c>
      <c r="K227" s="36" t="str">
        <f>IF(Table2[[#This Row],[Tanggal]]="","",YEAR(Table2[[#This Row],[Tanggal]]))</f>
        <v/>
      </c>
      <c r="L227" s="50" t="str">
        <f>IF(Table2[[#This Row],[Tanggal]]="","","VSAT")</f>
        <v/>
      </c>
    </row>
    <row r="228" spans="2:12" x14ac:dyDescent="0.25">
      <c r="B228" s="4" t="str">
        <f>_xlfn.IFNA(INDEX(Data!$B:$B,MATCH(Table2[[#This Row],[Desa/Kelurahan]],Data!$C:$C,0)),"")</f>
        <v/>
      </c>
      <c r="E228" s="2"/>
      <c r="G228" s="2"/>
      <c r="I228" s="5"/>
      <c r="J228" s="36" t="str">
        <f>IF(Table2[[#This Row],[Tanggal]]="","",TEXT(Table2[[#This Row],[Tanggal]],"mmm"))</f>
        <v/>
      </c>
      <c r="K228" s="36" t="str">
        <f>IF(Table2[[#This Row],[Tanggal]]="","",YEAR(Table2[[#This Row],[Tanggal]]))</f>
        <v/>
      </c>
      <c r="L228" s="50" t="str">
        <f>IF(Table2[[#This Row],[Tanggal]]="","","VSAT")</f>
        <v/>
      </c>
    </row>
    <row r="229" spans="2:12" x14ac:dyDescent="0.25">
      <c r="B229" s="4" t="str">
        <f>_xlfn.IFNA(INDEX(Data!$B:$B,MATCH(Table2[[#This Row],[Desa/Kelurahan]],Data!$C:$C,0)),"")</f>
        <v/>
      </c>
      <c r="E229" s="2"/>
      <c r="G229" s="2"/>
      <c r="I229" s="5"/>
      <c r="J229" s="36" t="str">
        <f>IF(Table2[[#This Row],[Tanggal]]="","",TEXT(Table2[[#This Row],[Tanggal]],"mmm"))</f>
        <v/>
      </c>
      <c r="K229" s="36" t="str">
        <f>IF(Table2[[#This Row],[Tanggal]]="","",YEAR(Table2[[#This Row],[Tanggal]]))</f>
        <v/>
      </c>
      <c r="L229" s="50" t="str">
        <f>IF(Table2[[#This Row],[Tanggal]]="","","VSAT")</f>
        <v/>
      </c>
    </row>
    <row r="230" spans="2:12" x14ac:dyDescent="0.25">
      <c r="B230" s="4" t="str">
        <f>_xlfn.IFNA(INDEX(Data!$B:$B,MATCH(Table2[[#This Row],[Desa/Kelurahan]],Data!$C:$C,0)),"")</f>
        <v/>
      </c>
      <c r="E230" s="2"/>
      <c r="G230" s="2"/>
      <c r="I230" s="5"/>
      <c r="J230" s="36" t="str">
        <f>IF(Table2[[#This Row],[Tanggal]]="","",TEXT(Table2[[#This Row],[Tanggal]],"mmm"))</f>
        <v/>
      </c>
      <c r="K230" s="36" t="str">
        <f>IF(Table2[[#This Row],[Tanggal]]="","",YEAR(Table2[[#This Row],[Tanggal]]))</f>
        <v/>
      </c>
      <c r="L230" s="50" t="str">
        <f>IF(Table2[[#This Row],[Tanggal]]="","","VSAT")</f>
        <v/>
      </c>
    </row>
    <row r="231" spans="2:12" x14ac:dyDescent="0.25">
      <c r="B231" s="4" t="str">
        <f>_xlfn.IFNA(INDEX(Data!$B:$B,MATCH(Table2[[#This Row],[Desa/Kelurahan]],Data!$C:$C,0)),"")</f>
        <v/>
      </c>
      <c r="E231" s="2"/>
      <c r="G231" s="2"/>
      <c r="I231" s="5"/>
      <c r="J231" s="36" t="str">
        <f>IF(Table2[[#This Row],[Tanggal]]="","",TEXT(Table2[[#This Row],[Tanggal]],"mmm"))</f>
        <v/>
      </c>
      <c r="K231" s="36" t="str">
        <f>IF(Table2[[#This Row],[Tanggal]]="","",YEAR(Table2[[#This Row],[Tanggal]]))</f>
        <v/>
      </c>
      <c r="L231" s="50" t="str">
        <f>IF(Table2[[#This Row],[Tanggal]]="","","VSAT")</f>
        <v/>
      </c>
    </row>
    <row r="232" spans="2:12" x14ac:dyDescent="0.25">
      <c r="B232" s="4" t="str">
        <f>_xlfn.IFNA(INDEX(Data!$B:$B,MATCH(Table2[[#This Row],[Desa/Kelurahan]],Data!$C:$C,0)),"")</f>
        <v/>
      </c>
      <c r="E232" s="2"/>
      <c r="G232" s="2"/>
      <c r="I232" s="5"/>
      <c r="J232" s="36" t="str">
        <f>IF(Table2[[#This Row],[Tanggal]]="","",TEXT(Table2[[#This Row],[Tanggal]],"mmm"))</f>
        <v/>
      </c>
      <c r="K232" s="36" t="str">
        <f>IF(Table2[[#This Row],[Tanggal]]="","",YEAR(Table2[[#This Row],[Tanggal]]))</f>
        <v/>
      </c>
      <c r="L232" s="50" t="str">
        <f>IF(Table2[[#This Row],[Tanggal]]="","","VSAT")</f>
        <v/>
      </c>
    </row>
    <row r="233" spans="2:12" x14ac:dyDescent="0.25">
      <c r="B233" s="4" t="str">
        <f>_xlfn.IFNA(INDEX(Data!$B:$B,MATCH(Table2[[#This Row],[Desa/Kelurahan]],Data!$C:$C,0)),"")</f>
        <v/>
      </c>
      <c r="E233" s="2"/>
      <c r="G233" s="2"/>
      <c r="I233" s="5"/>
      <c r="J233" s="36" t="str">
        <f>IF(Table2[[#This Row],[Tanggal]]="","",TEXT(Table2[[#This Row],[Tanggal]],"mmm"))</f>
        <v/>
      </c>
      <c r="K233" s="36" t="str">
        <f>IF(Table2[[#This Row],[Tanggal]]="","",YEAR(Table2[[#This Row],[Tanggal]]))</f>
        <v/>
      </c>
      <c r="L233" s="50" t="str">
        <f>IF(Table2[[#This Row],[Tanggal]]="","","VSAT")</f>
        <v/>
      </c>
    </row>
    <row r="234" spans="2:12" x14ac:dyDescent="0.25">
      <c r="B234" s="4" t="str">
        <f>_xlfn.IFNA(INDEX(Data!$B:$B,MATCH(Table2[[#This Row],[Desa/Kelurahan]],Data!$C:$C,0)),"")</f>
        <v/>
      </c>
      <c r="E234" s="2"/>
      <c r="G234" s="2"/>
      <c r="I234" s="5"/>
      <c r="J234" s="36" t="str">
        <f>IF(Table2[[#This Row],[Tanggal]]="","",TEXT(Table2[[#This Row],[Tanggal]],"mmm"))</f>
        <v/>
      </c>
      <c r="K234" s="36" t="str">
        <f>IF(Table2[[#This Row],[Tanggal]]="","",YEAR(Table2[[#This Row],[Tanggal]]))</f>
        <v/>
      </c>
      <c r="L234" s="50" t="str">
        <f>IF(Table2[[#This Row],[Tanggal]]="","","VSAT")</f>
        <v/>
      </c>
    </row>
    <row r="235" spans="2:12" x14ac:dyDescent="0.25">
      <c r="B235" s="4" t="str">
        <f>_xlfn.IFNA(INDEX(Data!$B:$B,MATCH(Table2[[#This Row],[Desa/Kelurahan]],Data!$C:$C,0)),"")</f>
        <v/>
      </c>
      <c r="E235" s="2"/>
      <c r="G235" s="2"/>
      <c r="I235" s="5"/>
      <c r="J235" s="36" t="str">
        <f>IF(Table2[[#This Row],[Tanggal]]="","",TEXT(Table2[[#This Row],[Tanggal]],"mmm"))</f>
        <v/>
      </c>
      <c r="K235" s="36" t="str">
        <f>IF(Table2[[#This Row],[Tanggal]]="","",YEAR(Table2[[#This Row],[Tanggal]]))</f>
        <v/>
      </c>
      <c r="L235" s="50" t="str">
        <f>IF(Table2[[#This Row],[Tanggal]]="","","VSAT")</f>
        <v/>
      </c>
    </row>
    <row r="236" spans="2:12" x14ac:dyDescent="0.25">
      <c r="B236" s="4" t="str">
        <f>_xlfn.IFNA(INDEX(Data!$B:$B,MATCH(Table2[[#This Row],[Desa/Kelurahan]],Data!$C:$C,0)),"")</f>
        <v/>
      </c>
      <c r="E236" s="2"/>
      <c r="G236" s="2"/>
      <c r="I236" s="5"/>
      <c r="J236" s="36" t="str">
        <f>IF(Table2[[#This Row],[Tanggal]]="","",TEXT(Table2[[#This Row],[Tanggal]],"mmm"))</f>
        <v/>
      </c>
      <c r="K236" s="36" t="str">
        <f>IF(Table2[[#This Row],[Tanggal]]="","",YEAR(Table2[[#This Row],[Tanggal]]))</f>
        <v/>
      </c>
      <c r="L236" s="50" t="str">
        <f>IF(Table2[[#This Row],[Tanggal]]="","","VSAT")</f>
        <v/>
      </c>
    </row>
    <row r="237" spans="2:12" x14ac:dyDescent="0.25">
      <c r="B237" s="4" t="str">
        <f>_xlfn.IFNA(INDEX(Data!$B:$B,MATCH(Table2[[#This Row],[Desa/Kelurahan]],Data!$C:$C,0)),"")</f>
        <v/>
      </c>
      <c r="E237" s="2"/>
      <c r="G237" s="2"/>
      <c r="I237" s="5"/>
      <c r="J237" s="36" t="str">
        <f>IF(Table2[[#This Row],[Tanggal]]="","",TEXT(Table2[[#This Row],[Tanggal]],"mmm"))</f>
        <v/>
      </c>
      <c r="K237" s="36" t="str">
        <f>IF(Table2[[#This Row],[Tanggal]]="","",YEAR(Table2[[#This Row],[Tanggal]]))</f>
        <v/>
      </c>
      <c r="L237" s="50" t="str">
        <f>IF(Table2[[#This Row],[Tanggal]]="","","VSAT")</f>
        <v/>
      </c>
    </row>
    <row r="238" spans="2:12" x14ac:dyDescent="0.25">
      <c r="B238" s="4" t="str">
        <f>_xlfn.IFNA(INDEX(Data!$B:$B,MATCH(Table2[[#This Row],[Desa/Kelurahan]],Data!$C:$C,0)),"")</f>
        <v/>
      </c>
      <c r="E238" s="2"/>
      <c r="G238" s="2"/>
      <c r="I238" s="5"/>
      <c r="J238" s="36" t="str">
        <f>IF(Table2[[#This Row],[Tanggal]]="","",TEXT(Table2[[#This Row],[Tanggal]],"mmm"))</f>
        <v/>
      </c>
      <c r="K238" s="36" t="str">
        <f>IF(Table2[[#This Row],[Tanggal]]="","",YEAR(Table2[[#This Row],[Tanggal]]))</f>
        <v/>
      </c>
      <c r="L238" s="50" t="str">
        <f>IF(Table2[[#This Row],[Tanggal]]="","","VSAT")</f>
        <v/>
      </c>
    </row>
    <row r="239" spans="2:12" x14ac:dyDescent="0.25">
      <c r="B239" s="4" t="str">
        <f>_xlfn.IFNA(INDEX(Data!$B:$B,MATCH(Table2[[#This Row],[Desa/Kelurahan]],Data!$C:$C,0)),"")</f>
        <v/>
      </c>
      <c r="E239" s="2"/>
      <c r="G239" s="2"/>
      <c r="I239" s="5"/>
      <c r="J239" s="36" t="str">
        <f>IF(Table2[[#This Row],[Tanggal]]="","",TEXT(Table2[[#This Row],[Tanggal]],"mmm"))</f>
        <v/>
      </c>
      <c r="K239" s="36" t="str">
        <f>IF(Table2[[#This Row],[Tanggal]]="","",YEAR(Table2[[#This Row],[Tanggal]]))</f>
        <v/>
      </c>
      <c r="L239" s="50" t="str">
        <f>IF(Table2[[#This Row],[Tanggal]]="","","VSAT")</f>
        <v/>
      </c>
    </row>
    <row r="240" spans="2:12" x14ac:dyDescent="0.25">
      <c r="B240" s="4" t="str">
        <f>_xlfn.IFNA(INDEX(Data!$B:$B,MATCH(Table2[[#This Row],[Desa/Kelurahan]],Data!$C:$C,0)),"")</f>
        <v/>
      </c>
      <c r="E240" s="2"/>
      <c r="G240" s="2"/>
      <c r="I240" s="5"/>
      <c r="J240" s="36" t="str">
        <f>IF(Table2[[#This Row],[Tanggal]]="","",TEXT(Table2[[#This Row],[Tanggal]],"mmm"))</f>
        <v/>
      </c>
      <c r="K240" s="36" t="str">
        <f>IF(Table2[[#This Row],[Tanggal]]="","",YEAR(Table2[[#This Row],[Tanggal]]))</f>
        <v/>
      </c>
      <c r="L240" s="50" t="str">
        <f>IF(Table2[[#This Row],[Tanggal]]="","","VSAT")</f>
        <v/>
      </c>
    </row>
    <row r="241" spans="2:12" x14ac:dyDescent="0.25">
      <c r="B241" s="4" t="str">
        <f>_xlfn.IFNA(INDEX(Data!$B:$B,MATCH(Table2[[#This Row],[Desa/Kelurahan]],Data!$C:$C,0)),"")</f>
        <v/>
      </c>
      <c r="E241" s="2"/>
      <c r="G241" s="2"/>
      <c r="I241" s="5"/>
      <c r="J241" s="36" t="str">
        <f>IF(Table2[[#This Row],[Tanggal]]="","",TEXT(Table2[[#This Row],[Tanggal]],"mmm"))</f>
        <v/>
      </c>
      <c r="K241" s="36" t="str">
        <f>IF(Table2[[#This Row],[Tanggal]]="","",YEAR(Table2[[#This Row],[Tanggal]]))</f>
        <v/>
      </c>
      <c r="L241" s="50" t="str">
        <f>IF(Table2[[#This Row],[Tanggal]]="","","VSAT")</f>
        <v/>
      </c>
    </row>
    <row r="242" spans="2:12" x14ac:dyDescent="0.25">
      <c r="B242" s="4" t="str">
        <f>_xlfn.IFNA(INDEX(Data!$B:$B,MATCH(Table2[[#This Row],[Desa/Kelurahan]],Data!$C:$C,0)),"")</f>
        <v/>
      </c>
      <c r="E242" s="2"/>
      <c r="G242" s="2"/>
      <c r="I242" s="5"/>
      <c r="J242" s="36" t="str">
        <f>IF(Table2[[#This Row],[Tanggal]]="","",TEXT(Table2[[#This Row],[Tanggal]],"mmm"))</f>
        <v/>
      </c>
      <c r="K242" s="36" t="str">
        <f>IF(Table2[[#This Row],[Tanggal]]="","",YEAR(Table2[[#This Row],[Tanggal]]))</f>
        <v/>
      </c>
      <c r="L242" s="50" t="str">
        <f>IF(Table2[[#This Row],[Tanggal]]="","","VSAT")</f>
        <v/>
      </c>
    </row>
    <row r="243" spans="2:12" x14ac:dyDescent="0.25">
      <c r="B243" s="4" t="str">
        <f>_xlfn.IFNA(INDEX(Data!$B:$B,MATCH(Table2[[#This Row],[Desa/Kelurahan]],Data!$C:$C,0)),"")</f>
        <v/>
      </c>
      <c r="E243" s="2"/>
      <c r="G243" s="2"/>
      <c r="I243" s="5"/>
      <c r="J243" s="36" t="str">
        <f>IF(Table2[[#This Row],[Tanggal]]="","",TEXT(Table2[[#This Row],[Tanggal]],"mmm"))</f>
        <v/>
      </c>
      <c r="K243" s="36" t="str">
        <f>IF(Table2[[#This Row],[Tanggal]]="","",YEAR(Table2[[#This Row],[Tanggal]]))</f>
        <v/>
      </c>
      <c r="L243" s="50" t="str">
        <f>IF(Table2[[#This Row],[Tanggal]]="","","VSAT")</f>
        <v/>
      </c>
    </row>
    <row r="244" spans="2:12" x14ac:dyDescent="0.25">
      <c r="B244" s="4" t="str">
        <f>_xlfn.IFNA(INDEX(Data!$B:$B,MATCH(Table2[[#This Row],[Desa/Kelurahan]],Data!$C:$C,0)),"")</f>
        <v/>
      </c>
      <c r="E244" s="2"/>
      <c r="G244" s="2"/>
      <c r="I244" s="5"/>
      <c r="J244" s="36" t="str">
        <f>IF(Table2[[#This Row],[Tanggal]]="","",TEXT(Table2[[#This Row],[Tanggal]],"mmm"))</f>
        <v/>
      </c>
      <c r="K244" s="36" t="str">
        <f>IF(Table2[[#This Row],[Tanggal]]="","",YEAR(Table2[[#This Row],[Tanggal]]))</f>
        <v/>
      </c>
      <c r="L244" s="50" t="str">
        <f>IF(Table2[[#This Row],[Tanggal]]="","","VSAT")</f>
        <v/>
      </c>
    </row>
    <row r="245" spans="2:12" x14ac:dyDescent="0.25">
      <c r="B245" s="4" t="str">
        <f>_xlfn.IFNA(INDEX(Data!$B:$B,MATCH(Table2[[#This Row],[Desa/Kelurahan]],Data!$C:$C,0)),"")</f>
        <v/>
      </c>
      <c r="E245" s="2"/>
      <c r="G245" s="2"/>
      <c r="I245" s="5"/>
      <c r="J245" s="36" t="str">
        <f>IF(Table2[[#This Row],[Tanggal]]="","",TEXT(Table2[[#This Row],[Tanggal]],"mmm"))</f>
        <v/>
      </c>
      <c r="K245" s="36" t="str">
        <f>IF(Table2[[#This Row],[Tanggal]]="","",YEAR(Table2[[#This Row],[Tanggal]]))</f>
        <v/>
      </c>
      <c r="L245" s="50" t="str">
        <f>IF(Table2[[#This Row],[Tanggal]]="","","VSAT")</f>
        <v/>
      </c>
    </row>
    <row r="246" spans="2:12" x14ac:dyDescent="0.25">
      <c r="B246" s="4" t="str">
        <f>_xlfn.IFNA(INDEX(Data!$B:$B,MATCH(Table2[[#This Row],[Desa/Kelurahan]],Data!$C:$C,0)),"")</f>
        <v/>
      </c>
      <c r="E246" s="2"/>
      <c r="G246" s="2"/>
      <c r="I246" s="5"/>
      <c r="J246" s="36" t="str">
        <f>IF(Table2[[#This Row],[Tanggal]]="","",TEXT(Table2[[#This Row],[Tanggal]],"mmm"))</f>
        <v/>
      </c>
      <c r="K246" s="36" t="str">
        <f>IF(Table2[[#This Row],[Tanggal]]="","",YEAR(Table2[[#This Row],[Tanggal]]))</f>
        <v/>
      </c>
      <c r="L246" s="50" t="str">
        <f>IF(Table2[[#This Row],[Tanggal]]="","","VSAT")</f>
        <v/>
      </c>
    </row>
    <row r="247" spans="2:12" x14ac:dyDescent="0.25">
      <c r="B247" s="4" t="str">
        <f>_xlfn.IFNA(INDEX(Data!$B:$B,MATCH(Table2[[#This Row],[Desa/Kelurahan]],Data!$C:$C,0)),"")</f>
        <v/>
      </c>
      <c r="E247" s="2"/>
      <c r="G247" s="2"/>
      <c r="I247" s="5"/>
      <c r="J247" s="36" t="str">
        <f>IF(Table2[[#This Row],[Tanggal]]="","",TEXT(Table2[[#This Row],[Tanggal]],"mmm"))</f>
        <v/>
      </c>
      <c r="K247" s="36" t="str">
        <f>IF(Table2[[#This Row],[Tanggal]]="","",YEAR(Table2[[#This Row],[Tanggal]]))</f>
        <v/>
      </c>
      <c r="L247" s="50" t="str">
        <f>IF(Table2[[#This Row],[Tanggal]]="","","VSAT")</f>
        <v/>
      </c>
    </row>
    <row r="248" spans="2:12" x14ac:dyDescent="0.25">
      <c r="B248" s="4" t="str">
        <f>_xlfn.IFNA(INDEX(Data!$B:$B,MATCH(Table2[[#This Row],[Desa/Kelurahan]],Data!$C:$C,0)),"")</f>
        <v/>
      </c>
      <c r="E248" s="2"/>
      <c r="G248" s="2"/>
      <c r="I248" s="5"/>
      <c r="J248" s="36" t="str">
        <f>IF(Table2[[#This Row],[Tanggal]]="","",TEXT(Table2[[#This Row],[Tanggal]],"mmm"))</f>
        <v/>
      </c>
      <c r="K248" s="36" t="str">
        <f>IF(Table2[[#This Row],[Tanggal]]="","",YEAR(Table2[[#This Row],[Tanggal]]))</f>
        <v/>
      </c>
      <c r="L248" s="50" t="str">
        <f>IF(Table2[[#This Row],[Tanggal]]="","","VSAT")</f>
        <v/>
      </c>
    </row>
    <row r="249" spans="2:12" x14ac:dyDescent="0.25">
      <c r="B249" s="4" t="str">
        <f>_xlfn.IFNA(INDEX(Data!$B:$B,MATCH(Table2[[#This Row],[Desa/Kelurahan]],Data!$C:$C,0)),"")</f>
        <v/>
      </c>
      <c r="E249" s="2"/>
      <c r="G249" s="2"/>
      <c r="I249" s="5"/>
      <c r="J249" s="36" t="str">
        <f>IF(Table2[[#This Row],[Tanggal]]="","",TEXT(Table2[[#This Row],[Tanggal]],"mmm"))</f>
        <v/>
      </c>
      <c r="K249" s="36" t="str">
        <f>IF(Table2[[#This Row],[Tanggal]]="","",YEAR(Table2[[#This Row],[Tanggal]]))</f>
        <v/>
      </c>
      <c r="L249" s="50" t="str">
        <f>IF(Table2[[#This Row],[Tanggal]]="","","VSAT")</f>
        <v/>
      </c>
    </row>
    <row r="250" spans="2:12" x14ac:dyDescent="0.25">
      <c r="B250" s="4" t="str">
        <f>_xlfn.IFNA(INDEX(Data!$B:$B,MATCH(Table2[[#This Row],[Desa/Kelurahan]],Data!$C:$C,0)),"")</f>
        <v/>
      </c>
      <c r="E250" s="2"/>
      <c r="G250" s="2"/>
      <c r="I250" s="5"/>
      <c r="J250" s="36" t="str">
        <f>IF(Table2[[#This Row],[Tanggal]]="","",TEXT(Table2[[#This Row],[Tanggal]],"mmm"))</f>
        <v/>
      </c>
      <c r="K250" s="36" t="str">
        <f>IF(Table2[[#This Row],[Tanggal]]="","",YEAR(Table2[[#This Row],[Tanggal]]))</f>
        <v/>
      </c>
      <c r="L250" s="50" t="str">
        <f>IF(Table2[[#This Row],[Tanggal]]="","","VSAT")</f>
        <v/>
      </c>
    </row>
    <row r="251" spans="2:12" x14ac:dyDescent="0.25">
      <c r="B251" s="4" t="str">
        <f>_xlfn.IFNA(INDEX(Data!$B:$B,MATCH(Table2[[#This Row],[Desa/Kelurahan]],Data!$C:$C,0)),"")</f>
        <v/>
      </c>
      <c r="E251" s="2"/>
      <c r="G251" s="2"/>
      <c r="I251" s="5"/>
      <c r="J251" s="36" t="str">
        <f>IF(Table2[[#This Row],[Tanggal]]="","",TEXT(Table2[[#This Row],[Tanggal]],"mmm"))</f>
        <v/>
      </c>
      <c r="K251" s="36" t="str">
        <f>IF(Table2[[#This Row],[Tanggal]]="","",YEAR(Table2[[#This Row],[Tanggal]]))</f>
        <v/>
      </c>
      <c r="L251" s="50" t="str">
        <f>IF(Table2[[#This Row],[Tanggal]]="","","VSAT")</f>
        <v/>
      </c>
    </row>
    <row r="252" spans="2:12" x14ac:dyDescent="0.25">
      <c r="B252" s="4" t="str">
        <f>_xlfn.IFNA(INDEX(Data!$B:$B,MATCH(Table2[[#This Row],[Desa/Kelurahan]],Data!$C:$C,0)),"")</f>
        <v/>
      </c>
      <c r="E252" s="2"/>
      <c r="G252" s="2"/>
      <c r="I252" s="5"/>
      <c r="J252" s="36" t="str">
        <f>IF(Table2[[#This Row],[Tanggal]]="","",TEXT(Table2[[#This Row],[Tanggal]],"mmm"))</f>
        <v/>
      </c>
      <c r="K252" s="36" t="str">
        <f>IF(Table2[[#This Row],[Tanggal]]="","",YEAR(Table2[[#This Row],[Tanggal]]))</f>
        <v/>
      </c>
      <c r="L252" s="50" t="str">
        <f>IF(Table2[[#This Row],[Tanggal]]="","","VSAT")</f>
        <v/>
      </c>
    </row>
    <row r="253" spans="2:12" x14ac:dyDescent="0.25">
      <c r="B253" s="4" t="str">
        <f>_xlfn.IFNA(INDEX(Data!$B:$B,MATCH(Table2[[#This Row],[Desa/Kelurahan]],Data!$C:$C,0)),"")</f>
        <v/>
      </c>
      <c r="E253" s="2"/>
      <c r="G253" s="2"/>
      <c r="I253" s="5"/>
      <c r="J253" s="36" t="str">
        <f>IF(Table2[[#This Row],[Tanggal]]="","",TEXT(Table2[[#This Row],[Tanggal]],"mmm"))</f>
        <v/>
      </c>
      <c r="K253" s="36" t="str">
        <f>IF(Table2[[#This Row],[Tanggal]]="","",YEAR(Table2[[#This Row],[Tanggal]]))</f>
        <v/>
      </c>
      <c r="L253" s="50" t="str">
        <f>IF(Table2[[#This Row],[Tanggal]]="","","VSAT")</f>
        <v/>
      </c>
    </row>
    <row r="254" spans="2:12" x14ac:dyDescent="0.25">
      <c r="B254" s="4" t="str">
        <f>_xlfn.IFNA(INDEX(Data!$B:$B,MATCH(Table2[[#This Row],[Desa/Kelurahan]],Data!$C:$C,0)),"")</f>
        <v/>
      </c>
      <c r="E254" s="2"/>
      <c r="G254" s="2"/>
      <c r="I254" s="5"/>
      <c r="J254" s="36" t="str">
        <f>IF(Table2[[#This Row],[Tanggal]]="","",TEXT(Table2[[#This Row],[Tanggal]],"mmm"))</f>
        <v/>
      </c>
      <c r="K254" s="36" t="str">
        <f>IF(Table2[[#This Row],[Tanggal]]="","",YEAR(Table2[[#This Row],[Tanggal]]))</f>
        <v/>
      </c>
      <c r="L254" s="50" t="str">
        <f>IF(Table2[[#This Row],[Tanggal]]="","","VSAT")</f>
        <v/>
      </c>
    </row>
    <row r="255" spans="2:12" x14ac:dyDescent="0.25">
      <c r="B255" s="4" t="str">
        <f>_xlfn.IFNA(INDEX(Data!$B:$B,MATCH(Table2[[#This Row],[Desa/Kelurahan]],Data!$C:$C,0)),"")</f>
        <v/>
      </c>
      <c r="E255" s="2"/>
      <c r="G255" s="2"/>
      <c r="I255" s="5"/>
      <c r="J255" s="36" t="str">
        <f>IF(Table2[[#This Row],[Tanggal]]="","",TEXT(Table2[[#This Row],[Tanggal]],"mmm"))</f>
        <v/>
      </c>
      <c r="K255" s="36" t="str">
        <f>IF(Table2[[#This Row],[Tanggal]]="","",YEAR(Table2[[#This Row],[Tanggal]]))</f>
        <v/>
      </c>
      <c r="L255" s="50" t="str">
        <f>IF(Table2[[#This Row],[Tanggal]]="","","VSAT")</f>
        <v/>
      </c>
    </row>
    <row r="256" spans="2:12" x14ac:dyDescent="0.25">
      <c r="B256" s="4" t="str">
        <f>_xlfn.IFNA(INDEX(Data!$B:$B,MATCH(Table2[[#This Row],[Desa/Kelurahan]],Data!$C:$C,0)),"")</f>
        <v/>
      </c>
      <c r="E256" s="2"/>
      <c r="G256" s="2"/>
      <c r="I256" s="5"/>
      <c r="J256" s="36" t="str">
        <f>IF(Table2[[#This Row],[Tanggal]]="","",TEXT(Table2[[#This Row],[Tanggal]],"mmm"))</f>
        <v/>
      </c>
      <c r="K256" s="36" t="str">
        <f>IF(Table2[[#This Row],[Tanggal]]="","",YEAR(Table2[[#This Row],[Tanggal]]))</f>
        <v/>
      </c>
      <c r="L256" s="50" t="str">
        <f>IF(Table2[[#This Row],[Tanggal]]="","","VSAT")</f>
        <v/>
      </c>
    </row>
    <row r="257" spans="2:12" x14ac:dyDescent="0.25">
      <c r="B257" s="4" t="str">
        <f>_xlfn.IFNA(INDEX(Data!$B:$B,MATCH(Table2[[#This Row],[Desa/Kelurahan]],Data!$C:$C,0)),"")</f>
        <v/>
      </c>
      <c r="E257" s="2"/>
      <c r="G257" s="2"/>
      <c r="I257" s="5"/>
      <c r="J257" s="36" t="str">
        <f>IF(Table2[[#This Row],[Tanggal]]="","",TEXT(Table2[[#This Row],[Tanggal]],"mmm"))</f>
        <v/>
      </c>
      <c r="K257" s="36" t="str">
        <f>IF(Table2[[#This Row],[Tanggal]]="","",YEAR(Table2[[#This Row],[Tanggal]]))</f>
        <v/>
      </c>
      <c r="L257" s="50" t="str">
        <f>IF(Table2[[#This Row],[Tanggal]]="","","VSAT")</f>
        <v/>
      </c>
    </row>
    <row r="258" spans="2:12" x14ac:dyDescent="0.25">
      <c r="B258" s="4" t="str">
        <f>_xlfn.IFNA(INDEX(Data!$B:$B,MATCH(Table2[[#This Row],[Desa/Kelurahan]],Data!$C:$C,0)),"")</f>
        <v/>
      </c>
      <c r="E258" s="2"/>
      <c r="G258" s="2"/>
      <c r="I258" s="5"/>
      <c r="J258" s="36" t="str">
        <f>IF(Table2[[#This Row],[Tanggal]]="","",TEXT(Table2[[#This Row],[Tanggal]],"mmm"))</f>
        <v/>
      </c>
      <c r="K258" s="36" t="str">
        <f>IF(Table2[[#This Row],[Tanggal]]="","",YEAR(Table2[[#This Row],[Tanggal]]))</f>
        <v/>
      </c>
      <c r="L258" s="50" t="str">
        <f>IF(Table2[[#This Row],[Tanggal]]="","","VSAT")</f>
        <v/>
      </c>
    </row>
    <row r="259" spans="2:12" x14ac:dyDescent="0.25">
      <c r="B259" s="4" t="str">
        <f>_xlfn.IFNA(INDEX(Data!$B:$B,MATCH(Table2[[#This Row],[Desa/Kelurahan]],Data!$C:$C,0)),"")</f>
        <v/>
      </c>
      <c r="E259" s="2"/>
      <c r="G259" s="2"/>
      <c r="I259" s="5"/>
      <c r="J259" s="36" t="str">
        <f>IF(Table2[[#This Row],[Tanggal]]="","",TEXT(Table2[[#This Row],[Tanggal]],"mmm"))</f>
        <v/>
      </c>
      <c r="K259" s="36" t="str">
        <f>IF(Table2[[#This Row],[Tanggal]]="","",YEAR(Table2[[#This Row],[Tanggal]]))</f>
        <v/>
      </c>
      <c r="L259" s="50" t="str">
        <f>IF(Table2[[#This Row],[Tanggal]]="","","VSAT")</f>
        <v/>
      </c>
    </row>
    <row r="260" spans="2:12" x14ac:dyDescent="0.25">
      <c r="B260" s="4" t="str">
        <f>_xlfn.IFNA(INDEX(Data!$B:$B,MATCH(Table2[[#This Row],[Desa/Kelurahan]],Data!$C:$C,0)),"")</f>
        <v/>
      </c>
      <c r="E260" s="2"/>
      <c r="G260" s="2"/>
      <c r="I260" s="5"/>
      <c r="J260" s="36" t="str">
        <f>IF(Table2[[#This Row],[Tanggal]]="","",TEXT(Table2[[#This Row],[Tanggal]],"mmm"))</f>
        <v/>
      </c>
      <c r="K260" s="36" t="str">
        <f>IF(Table2[[#This Row],[Tanggal]]="","",YEAR(Table2[[#This Row],[Tanggal]]))</f>
        <v/>
      </c>
      <c r="L260" s="50" t="str">
        <f>IF(Table2[[#This Row],[Tanggal]]="","","VSAT")</f>
        <v/>
      </c>
    </row>
    <row r="261" spans="2:12" x14ac:dyDescent="0.25">
      <c r="B261" s="4" t="str">
        <f>_xlfn.IFNA(INDEX(Data!$B:$B,MATCH(Table2[[#This Row],[Desa/Kelurahan]],Data!$C:$C,0)),"")</f>
        <v/>
      </c>
      <c r="E261" s="2"/>
      <c r="G261" s="2"/>
      <c r="I261" s="5"/>
      <c r="J261" s="36" t="str">
        <f>IF(Table2[[#This Row],[Tanggal]]="","",TEXT(Table2[[#This Row],[Tanggal]],"mmm"))</f>
        <v/>
      </c>
      <c r="K261" s="36" t="str">
        <f>IF(Table2[[#This Row],[Tanggal]]="","",YEAR(Table2[[#This Row],[Tanggal]]))</f>
        <v/>
      </c>
      <c r="L261" s="50" t="str">
        <f>IF(Table2[[#This Row],[Tanggal]]="","","VSAT")</f>
        <v/>
      </c>
    </row>
    <row r="262" spans="2:12" x14ac:dyDescent="0.25">
      <c r="B262" s="4" t="str">
        <f>_xlfn.IFNA(INDEX(Data!$B:$B,MATCH(Table2[[#This Row],[Desa/Kelurahan]],Data!$C:$C,0)),"")</f>
        <v/>
      </c>
      <c r="E262" s="2"/>
      <c r="G262" s="2"/>
      <c r="I262" s="5"/>
      <c r="J262" s="36" t="str">
        <f>IF(Table2[[#This Row],[Tanggal]]="","",TEXT(Table2[[#This Row],[Tanggal]],"mmm"))</f>
        <v/>
      </c>
      <c r="K262" s="36" t="str">
        <f>IF(Table2[[#This Row],[Tanggal]]="","",YEAR(Table2[[#This Row],[Tanggal]]))</f>
        <v/>
      </c>
      <c r="L262" s="50" t="str">
        <f>IF(Table2[[#This Row],[Tanggal]]="","","VSAT")</f>
        <v/>
      </c>
    </row>
    <row r="263" spans="2:12" x14ac:dyDescent="0.25">
      <c r="B263" s="4" t="str">
        <f>_xlfn.IFNA(INDEX(Data!$B:$B,MATCH(Table2[[#This Row],[Desa/Kelurahan]],Data!$C:$C,0)),"")</f>
        <v/>
      </c>
      <c r="E263" s="2"/>
      <c r="G263" s="2"/>
      <c r="I263" s="5"/>
      <c r="J263" s="36" t="str">
        <f>IF(Table2[[#This Row],[Tanggal]]="","",TEXT(Table2[[#This Row],[Tanggal]],"mmm"))</f>
        <v/>
      </c>
      <c r="K263" s="36" t="str">
        <f>IF(Table2[[#This Row],[Tanggal]]="","",YEAR(Table2[[#This Row],[Tanggal]]))</f>
        <v/>
      </c>
      <c r="L263" s="50" t="str">
        <f>IF(Table2[[#This Row],[Tanggal]]="","","VSAT")</f>
        <v/>
      </c>
    </row>
    <row r="264" spans="2:12" x14ac:dyDescent="0.25">
      <c r="B264" s="4" t="str">
        <f>_xlfn.IFNA(INDEX(Data!$B:$B,MATCH(Table2[[#This Row],[Desa/Kelurahan]],Data!$C:$C,0)),"")</f>
        <v/>
      </c>
      <c r="E264" s="2"/>
      <c r="G264" s="2"/>
      <c r="I264" s="5"/>
      <c r="J264" s="36" t="str">
        <f>IF(Table2[[#This Row],[Tanggal]]="","",TEXT(Table2[[#This Row],[Tanggal]],"mmm"))</f>
        <v/>
      </c>
      <c r="K264" s="36" t="str">
        <f>IF(Table2[[#This Row],[Tanggal]]="","",YEAR(Table2[[#This Row],[Tanggal]]))</f>
        <v/>
      </c>
      <c r="L264" s="50" t="str">
        <f>IF(Table2[[#This Row],[Tanggal]]="","","VSAT")</f>
        <v/>
      </c>
    </row>
    <row r="265" spans="2:12" x14ac:dyDescent="0.25">
      <c r="B265" s="4" t="str">
        <f>_xlfn.IFNA(INDEX(Data!$B:$B,MATCH(Table2[[#This Row],[Desa/Kelurahan]],Data!$C:$C,0)),"")</f>
        <v/>
      </c>
      <c r="E265" s="2"/>
      <c r="G265" s="2"/>
      <c r="I265" s="5"/>
      <c r="J265" s="36" t="str">
        <f>IF(Table2[[#This Row],[Tanggal]]="","",TEXT(Table2[[#This Row],[Tanggal]],"mmm"))</f>
        <v/>
      </c>
      <c r="K265" s="36" t="str">
        <f>IF(Table2[[#This Row],[Tanggal]]="","",YEAR(Table2[[#This Row],[Tanggal]]))</f>
        <v/>
      </c>
      <c r="L265" s="50" t="str">
        <f>IF(Table2[[#This Row],[Tanggal]]="","","VSAT")</f>
        <v/>
      </c>
    </row>
    <row r="266" spans="2:12" x14ac:dyDescent="0.25">
      <c r="B266" s="4" t="str">
        <f>_xlfn.IFNA(INDEX(Data!$B:$B,MATCH(Table2[[#This Row],[Desa/Kelurahan]],Data!$C:$C,0)),"")</f>
        <v/>
      </c>
      <c r="E266" s="2"/>
      <c r="G266" s="2"/>
      <c r="I266" s="5"/>
      <c r="J266" s="36" t="str">
        <f>IF(Table2[[#This Row],[Tanggal]]="","",TEXT(Table2[[#This Row],[Tanggal]],"mmm"))</f>
        <v/>
      </c>
      <c r="K266" s="36" t="str">
        <f>IF(Table2[[#This Row],[Tanggal]]="","",YEAR(Table2[[#This Row],[Tanggal]]))</f>
        <v/>
      </c>
      <c r="L266" s="50" t="str">
        <f>IF(Table2[[#This Row],[Tanggal]]="","","VSAT")</f>
        <v/>
      </c>
    </row>
    <row r="267" spans="2:12" x14ac:dyDescent="0.25">
      <c r="B267" s="4" t="str">
        <f>_xlfn.IFNA(INDEX(Data!$B:$B,MATCH(Table2[[#This Row],[Desa/Kelurahan]],Data!$C:$C,0)),"")</f>
        <v/>
      </c>
      <c r="E267" s="2"/>
      <c r="G267" s="2"/>
      <c r="I267" s="5"/>
      <c r="J267" s="36" t="str">
        <f>IF(Table2[[#This Row],[Tanggal]]="","",TEXT(Table2[[#This Row],[Tanggal]],"mmm"))</f>
        <v/>
      </c>
      <c r="K267" s="36" t="str">
        <f>IF(Table2[[#This Row],[Tanggal]]="","",YEAR(Table2[[#This Row],[Tanggal]]))</f>
        <v/>
      </c>
      <c r="L267" s="50" t="str">
        <f>IF(Table2[[#This Row],[Tanggal]]="","","VSAT")</f>
        <v/>
      </c>
    </row>
    <row r="268" spans="2:12" x14ac:dyDescent="0.25">
      <c r="B268" s="4" t="str">
        <f>_xlfn.IFNA(INDEX(Data!$B:$B,MATCH(Table2[[#This Row],[Desa/Kelurahan]],Data!$C:$C,0)),"")</f>
        <v/>
      </c>
      <c r="E268" s="2"/>
      <c r="G268" s="2"/>
      <c r="I268" s="5"/>
      <c r="J268" s="36" t="str">
        <f>IF(Table2[[#This Row],[Tanggal]]="","",TEXT(Table2[[#This Row],[Tanggal]],"mmm"))</f>
        <v/>
      </c>
      <c r="K268" s="36" t="str">
        <f>IF(Table2[[#This Row],[Tanggal]]="","",YEAR(Table2[[#This Row],[Tanggal]]))</f>
        <v/>
      </c>
      <c r="L268" s="50" t="str">
        <f>IF(Table2[[#This Row],[Tanggal]]="","","VSAT")</f>
        <v/>
      </c>
    </row>
    <row r="269" spans="2:12" x14ac:dyDescent="0.25">
      <c r="B269" s="4" t="str">
        <f>_xlfn.IFNA(INDEX(Data!$B:$B,MATCH(Table2[[#This Row],[Desa/Kelurahan]],Data!$C:$C,0)),"")</f>
        <v/>
      </c>
      <c r="E269" s="2"/>
      <c r="G269" s="2"/>
      <c r="I269" s="5"/>
      <c r="J269" s="36" t="str">
        <f>IF(Table2[[#This Row],[Tanggal]]="","",TEXT(Table2[[#This Row],[Tanggal]],"mmm"))</f>
        <v/>
      </c>
      <c r="K269" s="36" t="str">
        <f>IF(Table2[[#This Row],[Tanggal]]="","",YEAR(Table2[[#This Row],[Tanggal]]))</f>
        <v/>
      </c>
      <c r="L269" s="50" t="str">
        <f>IF(Table2[[#This Row],[Tanggal]]="","","VSAT")</f>
        <v/>
      </c>
    </row>
    <row r="270" spans="2:12" x14ac:dyDescent="0.25">
      <c r="B270" s="4" t="str">
        <f>_xlfn.IFNA(INDEX(Data!$B:$B,MATCH(Table2[[#This Row],[Desa/Kelurahan]],Data!$C:$C,0)),"")</f>
        <v/>
      </c>
      <c r="E270" s="2"/>
      <c r="G270" s="2"/>
      <c r="I270" s="5"/>
      <c r="J270" s="36" t="str">
        <f>IF(Table2[[#This Row],[Tanggal]]="","",TEXT(Table2[[#This Row],[Tanggal]],"mmm"))</f>
        <v/>
      </c>
      <c r="K270" s="36" t="str">
        <f>IF(Table2[[#This Row],[Tanggal]]="","",YEAR(Table2[[#This Row],[Tanggal]]))</f>
        <v/>
      </c>
      <c r="L270" s="50" t="str">
        <f>IF(Table2[[#This Row],[Tanggal]]="","","VSAT")</f>
        <v/>
      </c>
    </row>
    <row r="271" spans="2:12" x14ac:dyDescent="0.25">
      <c r="B271" s="4" t="str">
        <f>_xlfn.IFNA(INDEX(Data!$B:$B,MATCH(Table2[[#This Row],[Desa/Kelurahan]],Data!$C:$C,0)),"")</f>
        <v/>
      </c>
      <c r="E271" s="2"/>
      <c r="G271" s="2"/>
      <c r="I271" s="5"/>
      <c r="J271" s="36" t="str">
        <f>IF(Table2[[#This Row],[Tanggal]]="","",TEXT(Table2[[#This Row],[Tanggal]],"mmm"))</f>
        <v/>
      </c>
      <c r="K271" s="36" t="str">
        <f>IF(Table2[[#This Row],[Tanggal]]="","",YEAR(Table2[[#This Row],[Tanggal]]))</f>
        <v/>
      </c>
      <c r="L271" s="50" t="str">
        <f>IF(Table2[[#This Row],[Tanggal]]="","","VSAT")</f>
        <v/>
      </c>
    </row>
    <row r="272" spans="2:12" x14ac:dyDescent="0.25">
      <c r="B272" s="4" t="str">
        <f>_xlfn.IFNA(INDEX(Data!$B:$B,MATCH(Table2[[#This Row],[Desa/Kelurahan]],Data!$C:$C,0)),"")</f>
        <v/>
      </c>
      <c r="E272" s="2"/>
      <c r="G272" s="2"/>
      <c r="I272" s="5"/>
      <c r="J272" s="36" t="str">
        <f>IF(Table2[[#This Row],[Tanggal]]="","",TEXT(Table2[[#This Row],[Tanggal]],"mmm"))</f>
        <v/>
      </c>
      <c r="K272" s="36" t="str">
        <f>IF(Table2[[#This Row],[Tanggal]]="","",YEAR(Table2[[#This Row],[Tanggal]]))</f>
        <v/>
      </c>
      <c r="L272" s="50" t="str">
        <f>IF(Table2[[#This Row],[Tanggal]]="","","VSAT")</f>
        <v/>
      </c>
    </row>
    <row r="273" spans="2:12" x14ac:dyDescent="0.25">
      <c r="B273" s="4" t="str">
        <f>_xlfn.IFNA(INDEX(Data!$B:$B,MATCH(Table2[[#This Row],[Desa/Kelurahan]],Data!$C:$C,0)),"")</f>
        <v/>
      </c>
      <c r="E273" s="2"/>
      <c r="G273" s="2"/>
      <c r="I273" s="5"/>
      <c r="J273" s="36" t="str">
        <f>IF(Table2[[#This Row],[Tanggal]]="","",TEXT(Table2[[#This Row],[Tanggal]],"mmm"))</f>
        <v/>
      </c>
      <c r="K273" s="36" t="str">
        <f>IF(Table2[[#This Row],[Tanggal]]="","",YEAR(Table2[[#This Row],[Tanggal]]))</f>
        <v/>
      </c>
      <c r="L273" s="50" t="str">
        <f>IF(Table2[[#This Row],[Tanggal]]="","","VSAT")</f>
        <v/>
      </c>
    </row>
    <row r="274" spans="2:12" x14ac:dyDescent="0.25">
      <c r="B274" s="4" t="str">
        <f>_xlfn.IFNA(INDEX(Data!$B:$B,MATCH(Table2[[#This Row],[Desa/Kelurahan]],Data!$C:$C,0)),"")</f>
        <v/>
      </c>
      <c r="E274" s="2"/>
      <c r="G274" s="2"/>
      <c r="I274" s="5"/>
      <c r="J274" s="36" t="str">
        <f>IF(Table2[[#This Row],[Tanggal]]="","",TEXT(Table2[[#This Row],[Tanggal]],"mmm"))</f>
        <v/>
      </c>
      <c r="K274" s="36" t="str">
        <f>IF(Table2[[#This Row],[Tanggal]]="","",YEAR(Table2[[#This Row],[Tanggal]]))</f>
        <v/>
      </c>
      <c r="L274" s="50" t="str">
        <f>IF(Table2[[#This Row],[Tanggal]]="","","VSAT")</f>
        <v/>
      </c>
    </row>
    <row r="275" spans="2:12" x14ac:dyDescent="0.25">
      <c r="B275" s="4" t="str">
        <f>_xlfn.IFNA(INDEX(Data!$B:$B,MATCH(Table2[[#This Row],[Desa/Kelurahan]],Data!$C:$C,0)),"")</f>
        <v/>
      </c>
      <c r="E275" s="2"/>
      <c r="G275" s="2"/>
      <c r="I275" s="5"/>
      <c r="J275" s="36" t="str">
        <f>IF(Table2[[#This Row],[Tanggal]]="","",TEXT(Table2[[#This Row],[Tanggal]],"mmm"))</f>
        <v/>
      </c>
      <c r="K275" s="36" t="str">
        <f>IF(Table2[[#This Row],[Tanggal]]="","",YEAR(Table2[[#This Row],[Tanggal]]))</f>
        <v/>
      </c>
      <c r="L275" s="50" t="str">
        <f>IF(Table2[[#This Row],[Tanggal]]="","","VSAT")</f>
        <v/>
      </c>
    </row>
    <row r="276" spans="2:12" x14ac:dyDescent="0.25">
      <c r="B276" s="4" t="str">
        <f>_xlfn.IFNA(INDEX(Data!$B:$B,MATCH(Table2[[#This Row],[Desa/Kelurahan]],Data!$C:$C,0)),"")</f>
        <v/>
      </c>
      <c r="E276" s="2"/>
      <c r="G276" s="2"/>
      <c r="I276" s="5"/>
      <c r="J276" s="36" t="str">
        <f>IF(Table2[[#This Row],[Tanggal]]="","",TEXT(Table2[[#This Row],[Tanggal]],"mmm"))</f>
        <v/>
      </c>
      <c r="K276" s="36" t="str">
        <f>IF(Table2[[#This Row],[Tanggal]]="","",YEAR(Table2[[#This Row],[Tanggal]]))</f>
        <v/>
      </c>
      <c r="L276" s="50" t="str">
        <f>IF(Table2[[#This Row],[Tanggal]]="","","VSAT")</f>
        <v/>
      </c>
    </row>
    <row r="277" spans="2:12" x14ac:dyDescent="0.25">
      <c r="B277" s="4" t="str">
        <f>_xlfn.IFNA(INDEX(Data!$B:$B,MATCH(Table2[[#This Row],[Desa/Kelurahan]],Data!$C:$C,0)),"")</f>
        <v/>
      </c>
      <c r="E277" s="2"/>
      <c r="G277" s="2"/>
      <c r="I277" s="5"/>
      <c r="J277" s="36" t="str">
        <f>IF(Table2[[#This Row],[Tanggal]]="","",TEXT(Table2[[#This Row],[Tanggal]],"mmm"))</f>
        <v/>
      </c>
      <c r="K277" s="36" t="str">
        <f>IF(Table2[[#This Row],[Tanggal]]="","",YEAR(Table2[[#This Row],[Tanggal]]))</f>
        <v/>
      </c>
      <c r="L277" s="50" t="str">
        <f>IF(Table2[[#This Row],[Tanggal]]="","","VSAT")</f>
        <v/>
      </c>
    </row>
    <row r="278" spans="2:12" x14ac:dyDescent="0.25">
      <c r="B278" s="4" t="str">
        <f>_xlfn.IFNA(INDEX(Data!$B:$B,MATCH(Table2[[#This Row],[Desa/Kelurahan]],Data!$C:$C,0)),"")</f>
        <v/>
      </c>
      <c r="E278" s="2"/>
      <c r="G278" s="2"/>
      <c r="I278" s="5"/>
      <c r="J278" s="36" t="str">
        <f>IF(Table2[[#This Row],[Tanggal]]="","",TEXT(Table2[[#This Row],[Tanggal]],"mmm"))</f>
        <v/>
      </c>
      <c r="K278" s="36" t="str">
        <f>IF(Table2[[#This Row],[Tanggal]]="","",YEAR(Table2[[#This Row],[Tanggal]]))</f>
        <v/>
      </c>
      <c r="L278" s="50" t="str">
        <f>IF(Table2[[#This Row],[Tanggal]]="","","VSAT")</f>
        <v/>
      </c>
    </row>
    <row r="279" spans="2:12" x14ac:dyDescent="0.25">
      <c r="B279" s="4" t="str">
        <f>_xlfn.IFNA(INDEX(Data!$B:$B,MATCH(Table2[[#This Row],[Desa/Kelurahan]],Data!$C:$C,0)),"")</f>
        <v/>
      </c>
      <c r="E279" s="2"/>
      <c r="G279" s="2"/>
      <c r="I279" s="5"/>
      <c r="J279" s="36" t="str">
        <f>IF(Table2[[#This Row],[Tanggal]]="","",TEXT(Table2[[#This Row],[Tanggal]],"mmm"))</f>
        <v/>
      </c>
      <c r="K279" s="36" t="str">
        <f>IF(Table2[[#This Row],[Tanggal]]="","",YEAR(Table2[[#This Row],[Tanggal]]))</f>
        <v/>
      </c>
      <c r="L279" s="50" t="str">
        <f>IF(Table2[[#This Row],[Tanggal]]="","","VSAT")</f>
        <v/>
      </c>
    </row>
    <row r="280" spans="2:12" x14ac:dyDescent="0.25">
      <c r="B280" s="4" t="str">
        <f>_xlfn.IFNA(INDEX(Data!$B:$B,MATCH(Table2[[#This Row],[Desa/Kelurahan]],Data!$C:$C,0)),"")</f>
        <v/>
      </c>
      <c r="E280" s="2"/>
      <c r="G280" s="2"/>
      <c r="I280" s="5"/>
      <c r="J280" s="36" t="str">
        <f>IF(Table2[[#This Row],[Tanggal]]="","",TEXT(Table2[[#This Row],[Tanggal]],"mmm"))</f>
        <v/>
      </c>
      <c r="K280" s="36" t="str">
        <f>IF(Table2[[#This Row],[Tanggal]]="","",YEAR(Table2[[#This Row],[Tanggal]]))</f>
        <v/>
      </c>
      <c r="L280" s="50" t="str">
        <f>IF(Table2[[#This Row],[Tanggal]]="","","VSAT")</f>
        <v/>
      </c>
    </row>
    <row r="281" spans="2:12" x14ac:dyDescent="0.25">
      <c r="B281" s="4" t="str">
        <f>_xlfn.IFNA(INDEX(Data!$B:$B,MATCH(Table2[[#This Row],[Desa/Kelurahan]],Data!$C:$C,0)),"")</f>
        <v/>
      </c>
      <c r="E281" s="2"/>
      <c r="G281" s="2"/>
      <c r="I281" s="5"/>
      <c r="J281" s="36" t="str">
        <f>IF(Table2[[#This Row],[Tanggal]]="","",TEXT(Table2[[#This Row],[Tanggal]],"mmm"))</f>
        <v/>
      </c>
      <c r="K281" s="36" t="str">
        <f>IF(Table2[[#This Row],[Tanggal]]="","",YEAR(Table2[[#This Row],[Tanggal]]))</f>
        <v/>
      </c>
      <c r="L281" s="50" t="str">
        <f>IF(Table2[[#This Row],[Tanggal]]="","","VSAT")</f>
        <v/>
      </c>
    </row>
    <row r="282" spans="2:12" x14ac:dyDescent="0.25">
      <c r="B282" s="4" t="str">
        <f>_xlfn.IFNA(INDEX(Data!$B:$B,MATCH(Table2[[#This Row],[Desa/Kelurahan]],Data!$C:$C,0)),"")</f>
        <v/>
      </c>
      <c r="E282" s="2"/>
      <c r="G282" s="2"/>
      <c r="I282" s="5"/>
      <c r="J282" s="36" t="str">
        <f>IF(Table2[[#This Row],[Tanggal]]="","",TEXT(Table2[[#This Row],[Tanggal]],"mmm"))</f>
        <v/>
      </c>
      <c r="K282" s="36" t="str">
        <f>IF(Table2[[#This Row],[Tanggal]]="","",YEAR(Table2[[#This Row],[Tanggal]]))</f>
        <v/>
      </c>
      <c r="L282" s="50" t="str">
        <f>IF(Table2[[#This Row],[Tanggal]]="","","VSAT")</f>
        <v/>
      </c>
    </row>
    <row r="283" spans="2:12" x14ac:dyDescent="0.25">
      <c r="B283" s="4" t="str">
        <f>_xlfn.IFNA(INDEX(Data!$B:$B,MATCH(Table2[[#This Row],[Desa/Kelurahan]],Data!$C:$C,0)),"")</f>
        <v/>
      </c>
      <c r="E283" s="2"/>
      <c r="G283" s="2"/>
      <c r="I283" s="5"/>
      <c r="J283" s="36" t="str">
        <f>IF(Table2[[#This Row],[Tanggal]]="","",TEXT(Table2[[#This Row],[Tanggal]],"mmm"))</f>
        <v/>
      </c>
      <c r="K283" s="36" t="str">
        <f>IF(Table2[[#This Row],[Tanggal]]="","",YEAR(Table2[[#This Row],[Tanggal]]))</f>
        <v/>
      </c>
      <c r="L283" s="50" t="str">
        <f>IF(Table2[[#This Row],[Tanggal]]="","","VSAT")</f>
        <v/>
      </c>
    </row>
    <row r="284" spans="2:12" x14ac:dyDescent="0.25">
      <c r="B284" s="4" t="str">
        <f>_xlfn.IFNA(INDEX(Data!$B:$B,MATCH(Table2[[#This Row],[Desa/Kelurahan]],Data!$C:$C,0)),"")</f>
        <v/>
      </c>
      <c r="E284" s="2"/>
      <c r="G284" s="2"/>
      <c r="I284" s="5"/>
      <c r="J284" s="36" t="str">
        <f>IF(Table2[[#This Row],[Tanggal]]="","",TEXT(Table2[[#This Row],[Tanggal]],"mmm"))</f>
        <v/>
      </c>
      <c r="K284" s="36" t="str">
        <f>IF(Table2[[#This Row],[Tanggal]]="","",YEAR(Table2[[#This Row],[Tanggal]]))</f>
        <v/>
      </c>
      <c r="L284" s="50" t="str">
        <f>IF(Table2[[#This Row],[Tanggal]]="","","VSAT")</f>
        <v/>
      </c>
    </row>
    <row r="285" spans="2:12" x14ac:dyDescent="0.25">
      <c r="B285" s="4" t="str">
        <f>_xlfn.IFNA(INDEX(Data!$B:$B,MATCH(Table2[[#This Row],[Desa/Kelurahan]],Data!$C:$C,0)),"")</f>
        <v/>
      </c>
      <c r="E285" s="2"/>
      <c r="G285" s="2"/>
      <c r="I285" s="5"/>
      <c r="J285" s="36" t="str">
        <f>IF(Table2[[#This Row],[Tanggal]]="","",TEXT(Table2[[#This Row],[Tanggal]],"mmm"))</f>
        <v/>
      </c>
      <c r="K285" s="36" t="str">
        <f>IF(Table2[[#This Row],[Tanggal]]="","",YEAR(Table2[[#This Row],[Tanggal]]))</f>
        <v/>
      </c>
      <c r="L285" s="50" t="str">
        <f>IF(Table2[[#This Row],[Tanggal]]="","","VSAT")</f>
        <v/>
      </c>
    </row>
    <row r="286" spans="2:12" x14ac:dyDescent="0.25">
      <c r="B286" s="4" t="str">
        <f>_xlfn.IFNA(INDEX(Data!$B:$B,MATCH(Table2[[#This Row],[Desa/Kelurahan]],Data!$C:$C,0)),"")</f>
        <v/>
      </c>
      <c r="E286" s="2"/>
      <c r="G286" s="2"/>
      <c r="I286" s="5"/>
      <c r="J286" s="36" t="str">
        <f>IF(Table2[[#This Row],[Tanggal]]="","",TEXT(Table2[[#This Row],[Tanggal]],"mmm"))</f>
        <v/>
      </c>
      <c r="K286" s="36" t="str">
        <f>IF(Table2[[#This Row],[Tanggal]]="","",YEAR(Table2[[#This Row],[Tanggal]]))</f>
        <v/>
      </c>
      <c r="L286" s="50" t="str">
        <f>IF(Table2[[#This Row],[Tanggal]]="","","VSAT")</f>
        <v/>
      </c>
    </row>
    <row r="287" spans="2:12" x14ac:dyDescent="0.25">
      <c r="B287" s="4" t="str">
        <f>_xlfn.IFNA(INDEX(Data!$B:$B,MATCH(Table2[[#This Row],[Desa/Kelurahan]],Data!$C:$C,0)),"")</f>
        <v/>
      </c>
      <c r="E287" s="2"/>
      <c r="G287" s="2"/>
      <c r="I287" s="5"/>
      <c r="J287" s="36" t="str">
        <f>IF(Table2[[#This Row],[Tanggal]]="","",TEXT(Table2[[#This Row],[Tanggal]],"mmm"))</f>
        <v/>
      </c>
      <c r="K287" s="36" t="str">
        <f>IF(Table2[[#This Row],[Tanggal]]="","",YEAR(Table2[[#This Row],[Tanggal]]))</f>
        <v/>
      </c>
      <c r="L287" s="50" t="str">
        <f>IF(Table2[[#This Row],[Tanggal]]="","","VSAT")</f>
        <v/>
      </c>
    </row>
    <row r="288" spans="2:12" x14ac:dyDescent="0.25">
      <c r="B288" s="4" t="str">
        <f>_xlfn.IFNA(INDEX(Data!$B:$B,MATCH(Table2[[#This Row],[Desa/Kelurahan]],Data!$C:$C,0)),"")</f>
        <v/>
      </c>
      <c r="E288" s="2"/>
      <c r="G288" s="2"/>
      <c r="I288" s="5"/>
      <c r="J288" s="36" t="str">
        <f>IF(Table2[[#This Row],[Tanggal]]="","",TEXT(Table2[[#This Row],[Tanggal]],"mmm"))</f>
        <v/>
      </c>
      <c r="K288" s="36" t="str">
        <f>IF(Table2[[#This Row],[Tanggal]]="","",YEAR(Table2[[#This Row],[Tanggal]]))</f>
        <v/>
      </c>
      <c r="L288" s="50" t="str">
        <f>IF(Table2[[#This Row],[Tanggal]]="","","VSAT")</f>
        <v/>
      </c>
    </row>
    <row r="289" spans="2:12" x14ac:dyDescent="0.25">
      <c r="B289" s="4" t="str">
        <f>_xlfn.IFNA(INDEX(Data!$B:$B,MATCH(Table2[[#This Row],[Desa/Kelurahan]],Data!$C:$C,0)),"")</f>
        <v/>
      </c>
      <c r="E289" s="2"/>
      <c r="G289" s="2"/>
      <c r="I289" s="5"/>
      <c r="J289" s="36" t="str">
        <f>IF(Table2[[#This Row],[Tanggal]]="","",TEXT(Table2[[#This Row],[Tanggal]],"mmm"))</f>
        <v/>
      </c>
      <c r="K289" s="36" t="str">
        <f>IF(Table2[[#This Row],[Tanggal]]="","",YEAR(Table2[[#This Row],[Tanggal]]))</f>
        <v/>
      </c>
      <c r="L289" s="50" t="str">
        <f>IF(Table2[[#This Row],[Tanggal]]="","","VSAT")</f>
        <v/>
      </c>
    </row>
    <row r="290" spans="2:12" x14ac:dyDescent="0.25">
      <c r="B290" s="4" t="str">
        <f>_xlfn.IFNA(INDEX(Data!$B:$B,MATCH(Table2[[#This Row],[Desa/Kelurahan]],Data!$C:$C,0)),"")</f>
        <v/>
      </c>
      <c r="E290" s="2"/>
      <c r="G290" s="2"/>
      <c r="I290" s="5"/>
      <c r="J290" s="36" t="str">
        <f>IF(Table2[[#This Row],[Tanggal]]="","",TEXT(Table2[[#This Row],[Tanggal]],"mmm"))</f>
        <v/>
      </c>
      <c r="K290" s="36" t="str">
        <f>IF(Table2[[#This Row],[Tanggal]]="","",YEAR(Table2[[#This Row],[Tanggal]]))</f>
        <v/>
      </c>
      <c r="L290" s="50" t="str">
        <f>IF(Table2[[#This Row],[Tanggal]]="","","VSAT")</f>
        <v/>
      </c>
    </row>
    <row r="291" spans="2:12" x14ac:dyDescent="0.25">
      <c r="B291" s="4" t="str">
        <f>_xlfn.IFNA(INDEX(Data!$B:$B,MATCH(Table2[[#This Row],[Desa/Kelurahan]],Data!$C:$C,0)),"")</f>
        <v/>
      </c>
      <c r="E291" s="2"/>
      <c r="G291" s="2"/>
      <c r="I291" s="5"/>
      <c r="J291" s="36" t="str">
        <f>IF(Table2[[#This Row],[Tanggal]]="","",TEXT(Table2[[#This Row],[Tanggal]],"mmm"))</f>
        <v/>
      </c>
      <c r="K291" s="36" t="str">
        <f>IF(Table2[[#This Row],[Tanggal]]="","",YEAR(Table2[[#This Row],[Tanggal]]))</f>
        <v/>
      </c>
      <c r="L291" s="50" t="str">
        <f>IF(Table2[[#This Row],[Tanggal]]="","","VSAT")</f>
        <v/>
      </c>
    </row>
    <row r="292" spans="2:12" x14ac:dyDescent="0.25">
      <c r="B292" s="4" t="str">
        <f>_xlfn.IFNA(INDEX(Data!$B:$B,MATCH(Table2[[#This Row],[Desa/Kelurahan]],Data!$C:$C,0)),"")</f>
        <v/>
      </c>
      <c r="E292" s="2"/>
      <c r="G292" s="2"/>
      <c r="I292" s="5"/>
      <c r="J292" s="36" t="str">
        <f>IF(Table2[[#This Row],[Tanggal]]="","",TEXT(Table2[[#This Row],[Tanggal]],"mmm"))</f>
        <v/>
      </c>
      <c r="K292" s="36" t="str">
        <f>IF(Table2[[#This Row],[Tanggal]]="","",YEAR(Table2[[#This Row],[Tanggal]]))</f>
        <v/>
      </c>
      <c r="L292" s="50" t="str">
        <f>IF(Table2[[#This Row],[Tanggal]]="","","VSAT")</f>
        <v/>
      </c>
    </row>
    <row r="293" spans="2:12" x14ac:dyDescent="0.25">
      <c r="B293" s="4" t="str">
        <f>_xlfn.IFNA(INDEX(Data!$B:$B,MATCH(Table2[[#This Row],[Desa/Kelurahan]],Data!$C:$C,0)),"")</f>
        <v/>
      </c>
      <c r="E293" s="2"/>
      <c r="G293" s="2"/>
      <c r="I293" s="5"/>
      <c r="J293" s="36" t="str">
        <f>IF(Table2[[#This Row],[Tanggal]]="","",TEXT(Table2[[#This Row],[Tanggal]],"mmm"))</f>
        <v/>
      </c>
      <c r="K293" s="36" t="str">
        <f>IF(Table2[[#This Row],[Tanggal]]="","",YEAR(Table2[[#This Row],[Tanggal]]))</f>
        <v/>
      </c>
      <c r="L293" s="50" t="str">
        <f>IF(Table2[[#This Row],[Tanggal]]="","","VSAT")</f>
        <v/>
      </c>
    </row>
    <row r="294" spans="2:12" x14ac:dyDescent="0.25">
      <c r="B294" s="4" t="str">
        <f>_xlfn.IFNA(INDEX(Data!$B:$B,MATCH(Table2[[#This Row],[Desa/Kelurahan]],Data!$C:$C,0)),"")</f>
        <v/>
      </c>
      <c r="E294" s="2"/>
      <c r="G294" s="2"/>
      <c r="I294" s="5"/>
      <c r="J294" s="36" t="str">
        <f>IF(Table2[[#This Row],[Tanggal]]="","",TEXT(Table2[[#This Row],[Tanggal]],"mmm"))</f>
        <v/>
      </c>
      <c r="K294" s="36" t="str">
        <f>IF(Table2[[#This Row],[Tanggal]]="","",YEAR(Table2[[#This Row],[Tanggal]]))</f>
        <v/>
      </c>
      <c r="L294" s="50" t="str">
        <f>IF(Table2[[#This Row],[Tanggal]]="","","VSAT")</f>
        <v/>
      </c>
    </row>
    <row r="295" spans="2:12" x14ac:dyDescent="0.25">
      <c r="B295" s="4" t="str">
        <f>_xlfn.IFNA(INDEX(Data!$B:$B,MATCH(Table2[[#This Row],[Desa/Kelurahan]],Data!$C:$C,0)),"")</f>
        <v/>
      </c>
      <c r="E295" s="2"/>
      <c r="G295" s="2"/>
      <c r="I295" s="5"/>
      <c r="J295" s="36" t="str">
        <f>IF(Table2[[#This Row],[Tanggal]]="","",TEXT(Table2[[#This Row],[Tanggal]],"mmm"))</f>
        <v/>
      </c>
      <c r="K295" s="36" t="str">
        <f>IF(Table2[[#This Row],[Tanggal]]="","",YEAR(Table2[[#This Row],[Tanggal]]))</f>
        <v/>
      </c>
      <c r="L295" s="50" t="str">
        <f>IF(Table2[[#This Row],[Tanggal]]="","","VSAT")</f>
        <v/>
      </c>
    </row>
    <row r="296" spans="2:12" x14ac:dyDescent="0.25">
      <c r="B296" s="4" t="str">
        <f>_xlfn.IFNA(INDEX(Data!$B:$B,MATCH(Table2[[#This Row],[Desa/Kelurahan]],Data!$C:$C,0)),"")</f>
        <v/>
      </c>
      <c r="E296" s="2"/>
      <c r="G296" s="2"/>
      <c r="I296" s="5"/>
      <c r="J296" s="36" t="str">
        <f>IF(Table2[[#This Row],[Tanggal]]="","",TEXT(Table2[[#This Row],[Tanggal]],"mmm"))</f>
        <v/>
      </c>
      <c r="K296" s="36" t="str">
        <f>IF(Table2[[#This Row],[Tanggal]]="","",YEAR(Table2[[#This Row],[Tanggal]]))</f>
        <v/>
      </c>
      <c r="L296" s="50" t="str">
        <f>IF(Table2[[#This Row],[Tanggal]]="","","VSAT")</f>
        <v/>
      </c>
    </row>
    <row r="297" spans="2:12" x14ac:dyDescent="0.25">
      <c r="B297" s="4" t="str">
        <f>_xlfn.IFNA(INDEX(Data!$B:$B,MATCH(Table2[[#This Row],[Desa/Kelurahan]],Data!$C:$C,0)),"")</f>
        <v/>
      </c>
      <c r="E297" s="2"/>
      <c r="G297" s="2"/>
      <c r="I297" s="5"/>
      <c r="J297" s="36" t="str">
        <f>IF(Table2[[#This Row],[Tanggal]]="","",TEXT(Table2[[#This Row],[Tanggal]],"mmm"))</f>
        <v/>
      </c>
      <c r="K297" s="36" t="str">
        <f>IF(Table2[[#This Row],[Tanggal]]="","",YEAR(Table2[[#This Row],[Tanggal]]))</f>
        <v/>
      </c>
      <c r="L297" s="50" t="str">
        <f>IF(Table2[[#This Row],[Tanggal]]="","","VSAT")</f>
        <v/>
      </c>
    </row>
    <row r="298" spans="2:12" x14ac:dyDescent="0.25">
      <c r="B298" s="4" t="str">
        <f>_xlfn.IFNA(INDEX(Data!$B:$B,MATCH(Table2[[#This Row],[Desa/Kelurahan]],Data!$C:$C,0)),"")</f>
        <v/>
      </c>
      <c r="E298" s="2"/>
      <c r="G298" s="2"/>
      <c r="I298" s="5"/>
      <c r="J298" s="36" t="str">
        <f>IF(Table2[[#This Row],[Tanggal]]="","",TEXT(Table2[[#This Row],[Tanggal]],"mmm"))</f>
        <v/>
      </c>
      <c r="K298" s="36" t="str">
        <f>IF(Table2[[#This Row],[Tanggal]]="","",YEAR(Table2[[#This Row],[Tanggal]]))</f>
        <v/>
      </c>
      <c r="L298" s="50" t="str">
        <f>IF(Table2[[#This Row],[Tanggal]]="","","VSAT")</f>
        <v/>
      </c>
    </row>
    <row r="299" spans="2:12" x14ac:dyDescent="0.25">
      <c r="B299" s="4" t="str">
        <f>_xlfn.IFNA(INDEX(Data!$B:$B,MATCH(Table2[[#This Row],[Desa/Kelurahan]],Data!$C:$C,0)),"")</f>
        <v/>
      </c>
      <c r="E299" s="2"/>
      <c r="G299" s="2"/>
      <c r="I299" s="5"/>
      <c r="J299" s="36" t="str">
        <f>IF(Table2[[#This Row],[Tanggal]]="","",TEXT(Table2[[#This Row],[Tanggal]],"mmm"))</f>
        <v/>
      </c>
      <c r="K299" s="36" t="str">
        <f>IF(Table2[[#This Row],[Tanggal]]="","",YEAR(Table2[[#This Row],[Tanggal]]))</f>
        <v/>
      </c>
      <c r="L299" s="50" t="str">
        <f>IF(Table2[[#This Row],[Tanggal]]="","","VSAT")</f>
        <v/>
      </c>
    </row>
    <row r="300" spans="2:12" x14ac:dyDescent="0.25">
      <c r="B300" s="4" t="str">
        <f>_xlfn.IFNA(INDEX(Data!$B:$B,MATCH(Table2[[#This Row],[Desa/Kelurahan]],Data!$C:$C,0)),"")</f>
        <v/>
      </c>
      <c r="E300" s="2"/>
      <c r="G300" s="2"/>
      <c r="I300" s="5"/>
      <c r="J300" s="36" t="str">
        <f>IF(Table2[[#This Row],[Tanggal]]="","",TEXT(Table2[[#This Row],[Tanggal]],"mmm"))</f>
        <v/>
      </c>
      <c r="K300" s="36" t="str">
        <f>IF(Table2[[#This Row],[Tanggal]]="","",YEAR(Table2[[#This Row],[Tanggal]]))</f>
        <v/>
      </c>
      <c r="L300" s="50" t="str">
        <f>IF(Table2[[#This Row],[Tanggal]]="","","VSAT")</f>
        <v/>
      </c>
    </row>
    <row r="301" spans="2:12" x14ac:dyDescent="0.25">
      <c r="B301" s="4" t="str">
        <f>_xlfn.IFNA(INDEX(Data!$B:$B,MATCH(Table2[[#This Row],[Desa/Kelurahan]],Data!$C:$C,0)),"")</f>
        <v/>
      </c>
      <c r="E301" s="2"/>
      <c r="G301" s="2"/>
      <c r="I301" s="5"/>
      <c r="J301" s="36" t="str">
        <f>IF(Table2[[#This Row],[Tanggal]]="","",TEXT(Table2[[#This Row],[Tanggal]],"mmm"))</f>
        <v/>
      </c>
      <c r="K301" s="36" t="str">
        <f>IF(Table2[[#This Row],[Tanggal]]="","",YEAR(Table2[[#This Row],[Tanggal]]))</f>
        <v/>
      </c>
      <c r="L301" s="50" t="str">
        <f>IF(Table2[[#This Row],[Tanggal]]="","","VSAT")</f>
        <v/>
      </c>
    </row>
    <row r="302" spans="2:12" x14ac:dyDescent="0.25">
      <c r="B302" s="4" t="str">
        <f>_xlfn.IFNA(INDEX(Data!$B:$B,MATCH(Table2[[#This Row],[Desa/Kelurahan]],Data!$C:$C,0)),"")</f>
        <v/>
      </c>
      <c r="E302" s="2"/>
      <c r="G302" s="2"/>
      <c r="I302" s="5"/>
      <c r="J302" s="36" t="str">
        <f>IF(Table2[[#This Row],[Tanggal]]="","",TEXT(Table2[[#This Row],[Tanggal]],"mmm"))</f>
        <v/>
      </c>
      <c r="K302" s="36" t="str">
        <f>IF(Table2[[#This Row],[Tanggal]]="","",YEAR(Table2[[#This Row],[Tanggal]]))</f>
        <v/>
      </c>
      <c r="L302" s="50" t="str">
        <f>IF(Table2[[#This Row],[Tanggal]]="","","VSAT")</f>
        <v/>
      </c>
    </row>
    <row r="303" spans="2:12" x14ac:dyDescent="0.25">
      <c r="B303" s="4" t="str">
        <f>_xlfn.IFNA(INDEX(Data!$B:$B,MATCH(Table2[[#This Row],[Desa/Kelurahan]],Data!$C:$C,0)),"")</f>
        <v/>
      </c>
      <c r="E303" s="2"/>
      <c r="G303" s="2"/>
      <c r="I303" s="5"/>
      <c r="J303" s="36" t="str">
        <f>IF(Table2[[#This Row],[Tanggal]]="","",TEXT(Table2[[#This Row],[Tanggal]],"mmm"))</f>
        <v/>
      </c>
      <c r="K303" s="36" t="str">
        <f>IF(Table2[[#This Row],[Tanggal]]="","",YEAR(Table2[[#This Row],[Tanggal]]))</f>
        <v/>
      </c>
      <c r="L303" s="50" t="str">
        <f>IF(Table2[[#This Row],[Tanggal]]="","","VSAT")</f>
        <v/>
      </c>
    </row>
    <row r="304" spans="2:12" x14ac:dyDescent="0.25">
      <c r="B304" s="4" t="str">
        <f>_xlfn.IFNA(INDEX(Data!$B:$B,MATCH(Table2[[#This Row],[Desa/Kelurahan]],Data!$C:$C,0)),"")</f>
        <v/>
      </c>
      <c r="E304" s="2"/>
      <c r="G304" s="2"/>
      <c r="I304" s="5"/>
      <c r="J304" s="36" t="str">
        <f>IF(Table2[[#This Row],[Tanggal]]="","",TEXT(Table2[[#This Row],[Tanggal]],"mmm"))</f>
        <v/>
      </c>
      <c r="K304" s="36" t="str">
        <f>IF(Table2[[#This Row],[Tanggal]]="","",YEAR(Table2[[#This Row],[Tanggal]]))</f>
        <v/>
      </c>
      <c r="L304" s="50" t="str">
        <f>IF(Table2[[#This Row],[Tanggal]]="","","VSAT")</f>
        <v/>
      </c>
    </row>
    <row r="305" spans="2:12" x14ac:dyDescent="0.25">
      <c r="B305" s="4" t="str">
        <f>_xlfn.IFNA(INDEX(Data!$B:$B,MATCH(Table2[[#This Row],[Desa/Kelurahan]],Data!$C:$C,0)),"")</f>
        <v/>
      </c>
      <c r="E305" s="2"/>
      <c r="G305" s="2"/>
      <c r="I305" s="5"/>
      <c r="J305" s="36" t="str">
        <f>IF(Table2[[#This Row],[Tanggal]]="","",TEXT(Table2[[#This Row],[Tanggal]],"mmm"))</f>
        <v/>
      </c>
      <c r="K305" s="36" t="str">
        <f>IF(Table2[[#This Row],[Tanggal]]="","",YEAR(Table2[[#This Row],[Tanggal]]))</f>
        <v/>
      </c>
      <c r="L305" s="50" t="str">
        <f>IF(Table2[[#This Row],[Tanggal]]="","","VSAT")</f>
        <v/>
      </c>
    </row>
    <row r="306" spans="2:12" x14ac:dyDescent="0.25">
      <c r="B306" s="4" t="str">
        <f>_xlfn.IFNA(INDEX(Data!$B:$B,MATCH(Table2[[#This Row],[Desa/Kelurahan]],Data!$C:$C,0)),"")</f>
        <v/>
      </c>
      <c r="E306" s="2"/>
      <c r="G306" s="2"/>
      <c r="I306" s="5"/>
      <c r="J306" s="36" t="str">
        <f>IF(Table2[[#This Row],[Tanggal]]="","",TEXT(Table2[[#This Row],[Tanggal]],"mmm"))</f>
        <v/>
      </c>
      <c r="K306" s="36" t="str">
        <f>IF(Table2[[#This Row],[Tanggal]]="","",YEAR(Table2[[#This Row],[Tanggal]]))</f>
        <v/>
      </c>
      <c r="L306" s="50" t="str">
        <f>IF(Table2[[#This Row],[Tanggal]]="","","VSAT")</f>
        <v/>
      </c>
    </row>
    <row r="307" spans="2:12" x14ac:dyDescent="0.25">
      <c r="B307" s="4" t="str">
        <f>_xlfn.IFNA(INDEX(Data!$B:$B,MATCH(Table2[[#This Row],[Desa/Kelurahan]],Data!$C:$C,0)),"")</f>
        <v/>
      </c>
      <c r="E307" s="2"/>
      <c r="G307" s="2"/>
      <c r="I307" s="5"/>
      <c r="J307" s="36" t="str">
        <f>IF(Table2[[#This Row],[Tanggal]]="","",TEXT(Table2[[#This Row],[Tanggal]],"mmm"))</f>
        <v/>
      </c>
      <c r="K307" s="36" t="str">
        <f>IF(Table2[[#This Row],[Tanggal]]="","",YEAR(Table2[[#This Row],[Tanggal]]))</f>
        <v/>
      </c>
      <c r="L307" s="50" t="str">
        <f>IF(Table2[[#This Row],[Tanggal]]="","","VSAT")</f>
        <v/>
      </c>
    </row>
    <row r="308" spans="2:12" x14ac:dyDescent="0.25">
      <c r="B308" s="4" t="str">
        <f>_xlfn.IFNA(INDEX(Data!$B:$B,MATCH(Table2[[#This Row],[Desa/Kelurahan]],Data!$C:$C,0)),"")</f>
        <v/>
      </c>
      <c r="E308" s="2"/>
      <c r="G308" s="2"/>
      <c r="I308" s="5"/>
      <c r="J308" s="36" t="str">
        <f>IF(Table2[[#This Row],[Tanggal]]="","",TEXT(Table2[[#This Row],[Tanggal]],"mmm"))</f>
        <v/>
      </c>
      <c r="K308" s="36" t="str">
        <f>IF(Table2[[#This Row],[Tanggal]]="","",YEAR(Table2[[#This Row],[Tanggal]]))</f>
        <v/>
      </c>
      <c r="L308" s="50" t="str">
        <f>IF(Table2[[#This Row],[Tanggal]]="","","VSAT")</f>
        <v/>
      </c>
    </row>
    <row r="309" spans="2:12" x14ac:dyDescent="0.25">
      <c r="B309" s="4" t="str">
        <f>_xlfn.IFNA(INDEX(Data!$B:$B,MATCH(Table2[[#This Row],[Desa/Kelurahan]],Data!$C:$C,0)),"")</f>
        <v/>
      </c>
      <c r="E309" s="2"/>
      <c r="G309" s="2"/>
      <c r="I309" s="5"/>
      <c r="J309" s="36" t="str">
        <f>IF(Table2[[#This Row],[Tanggal]]="","",TEXT(Table2[[#This Row],[Tanggal]],"mmm"))</f>
        <v/>
      </c>
      <c r="K309" s="36" t="str">
        <f>IF(Table2[[#This Row],[Tanggal]]="","",YEAR(Table2[[#This Row],[Tanggal]]))</f>
        <v/>
      </c>
      <c r="L309" s="50" t="str">
        <f>IF(Table2[[#This Row],[Tanggal]]="","","VSAT")</f>
        <v/>
      </c>
    </row>
    <row r="310" spans="2:12" x14ac:dyDescent="0.25">
      <c r="B310" s="4" t="str">
        <f>_xlfn.IFNA(INDEX(Data!$B:$B,MATCH(Table2[[#This Row],[Desa/Kelurahan]],Data!$C:$C,0)),"")</f>
        <v/>
      </c>
      <c r="E310" s="2"/>
      <c r="G310" s="2"/>
      <c r="I310" s="5"/>
      <c r="J310" s="36" t="str">
        <f>IF(Table2[[#This Row],[Tanggal]]="","",TEXT(Table2[[#This Row],[Tanggal]],"mmm"))</f>
        <v/>
      </c>
      <c r="K310" s="36" t="str">
        <f>IF(Table2[[#This Row],[Tanggal]]="","",YEAR(Table2[[#This Row],[Tanggal]]))</f>
        <v/>
      </c>
      <c r="L310" s="50" t="str">
        <f>IF(Table2[[#This Row],[Tanggal]]="","","VSAT")</f>
        <v/>
      </c>
    </row>
    <row r="311" spans="2:12" x14ac:dyDescent="0.25">
      <c r="B311" s="4" t="str">
        <f>_xlfn.IFNA(INDEX(Data!$B:$B,MATCH(Table2[[#This Row],[Desa/Kelurahan]],Data!$C:$C,0)),"")</f>
        <v/>
      </c>
      <c r="E311" s="2"/>
      <c r="G311" s="2"/>
      <c r="I311" s="5"/>
      <c r="J311" s="36" t="str">
        <f>IF(Table2[[#This Row],[Tanggal]]="","",TEXT(Table2[[#This Row],[Tanggal]],"mmm"))</f>
        <v/>
      </c>
      <c r="K311" s="36" t="str">
        <f>IF(Table2[[#This Row],[Tanggal]]="","",YEAR(Table2[[#This Row],[Tanggal]]))</f>
        <v/>
      </c>
      <c r="L311" s="50" t="str">
        <f>IF(Table2[[#This Row],[Tanggal]]="","","VSAT")</f>
        <v/>
      </c>
    </row>
    <row r="312" spans="2:12" x14ac:dyDescent="0.25">
      <c r="B312" s="4" t="str">
        <f>_xlfn.IFNA(INDEX(Data!$B:$B,MATCH(Table2[[#This Row],[Desa/Kelurahan]],Data!$C:$C,0)),"")</f>
        <v/>
      </c>
      <c r="E312" s="2"/>
      <c r="G312" s="2"/>
      <c r="I312" s="5"/>
      <c r="J312" s="36" t="str">
        <f>IF(Table2[[#This Row],[Tanggal]]="","",TEXT(Table2[[#This Row],[Tanggal]],"mmm"))</f>
        <v/>
      </c>
      <c r="K312" s="36" t="str">
        <f>IF(Table2[[#This Row],[Tanggal]]="","",YEAR(Table2[[#This Row],[Tanggal]]))</f>
        <v/>
      </c>
      <c r="L312" s="50" t="str">
        <f>IF(Table2[[#This Row],[Tanggal]]="","","VSAT")</f>
        <v/>
      </c>
    </row>
    <row r="313" spans="2:12" x14ac:dyDescent="0.25">
      <c r="B313" s="4" t="str">
        <f>_xlfn.IFNA(INDEX(Data!$B:$B,MATCH(Table2[[#This Row],[Desa/Kelurahan]],Data!$C:$C,0)),"")</f>
        <v/>
      </c>
      <c r="E313" s="2"/>
      <c r="G313" s="2"/>
      <c r="I313" s="5"/>
      <c r="J313" s="36" t="str">
        <f>IF(Table2[[#This Row],[Tanggal]]="","",TEXT(Table2[[#This Row],[Tanggal]],"mmm"))</f>
        <v/>
      </c>
      <c r="K313" s="36" t="str">
        <f>IF(Table2[[#This Row],[Tanggal]]="","",YEAR(Table2[[#This Row],[Tanggal]]))</f>
        <v/>
      </c>
      <c r="L313" s="50" t="str">
        <f>IF(Table2[[#This Row],[Tanggal]]="","","VSAT")</f>
        <v/>
      </c>
    </row>
    <row r="314" spans="2:12" x14ac:dyDescent="0.25">
      <c r="B314" s="4" t="str">
        <f>_xlfn.IFNA(INDEX(Data!$B:$B,MATCH(Table2[[#This Row],[Desa/Kelurahan]],Data!$C:$C,0)),"")</f>
        <v/>
      </c>
      <c r="E314" s="2"/>
      <c r="G314" s="2"/>
      <c r="I314" s="5"/>
      <c r="J314" s="36" t="str">
        <f>IF(Table2[[#This Row],[Tanggal]]="","",TEXT(Table2[[#This Row],[Tanggal]],"mmm"))</f>
        <v/>
      </c>
      <c r="K314" s="36" t="str">
        <f>IF(Table2[[#This Row],[Tanggal]]="","",YEAR(Table2[[#This Row],[Tanggal]]))</f>
        <v/>
      </c>
      <c r="L314" s="50" t="str">
        <f>IF(Table2[[#This Row],[Tanggal]]="","","VSAT")</f>
        <v/>
      </c>
    </row>
    <row r="315" spans="2:12" x14ac:dyDescent="0.25">
      <c r="B315" s="4" t="str">
        <f>_xlfn.IFNA(INDEX(Data!$B:$B,MATCH(Table2[[#This Row],[Desa/Kelurahan]],Data!$C:$C,0)),"")</f>
        <v/>
      </c>
      <c r="E315" s="2"/>
      <c r="G315" s="2"/>
      <c r="I315" s="5"/>
      <c r="J315" s="36" t="str">
        <f>IF(Table2[[#This Row],[Tanggal]]="","",TEXT(Table2[[#This Row],[Tanggal]],"mmm"))</f>
        <v/>
      </c>
      <c r="K315" s="36" t="str">
        <f>IF(Table2[[#This Row],[Tanggal]]="","",YEAR(Table2[[#This Row],[Tanggal]]))</f>
        <v/>
      </c>
      <c r="L315" s="50" t="str">
        <f>IF(Table2[[#This Row],[Tanggal]]="","","VSAT")</f>
        <v/>
      </c>
    </row>
    <row r="316" spans="2:12" x14ac:dyDescent="0.25">
      <c r="B316" s="4" t="str">
        <f>_xlfn.IFNA(INDEX(Data!$B:$B,MATCH(Table2[[#This Row],[Desa/Kelurahan]],Data!$C:$C,0)),"")</f>
        <v/>
      </c>
      <c r="E316" s="2"/>
      <c r="G316" s="2"/>
      <c r="I316" s="5"/>
      <c r="J316" s="36" t="str">
        <f>IF(Table2[[#This Row],[Tanggal]]="","",TEXT(Table2[[#This Row],[Tanggal]],"mmm"))</f>
        <v/>
      </c>
      <c r="K316" s="36" t="str">
        <f>IF(Table2[[#This Row],[Tanggal]]="","",YEAR(Table2[[#This Row],[Tanggal]]))</f>
        <v/>
      </c>
      <c r="L316" s="50" t="str">
        <f>IF(Table2[[#This Row],[Tanggal]]="","","VSAT")</f>
        <v/>
      </c>
    </row>
    <row r="317" spans="2:12" x14ac:dyDescent="0.25">
      <c r="B317" s="4" t="str">
        <f>_xlfn.IFNA(INDEX(Data!$B:$B,MATCH(Table2[[#This Row],[Desa/Kelurahan]],Data!$C:$C,0)),"")</f>
        <v/>
      </c>
      <c r="E317" s="2"/>
      <c r="G317" s="2"/>
      <c r="I317" s="5"/>
      <c r="J317" s="36" t="str">
        <f>IF(Table2[[#This Row],[Tanggal]]="","",TEXT(Table2[[#This Row],[Tanggal]],"mmm"))</f>
        <v/>
      </c>
      <c r="K317" s="36" t="str">
        <f>IF(Table2[[#This Row],[Tanggal]]="","",YEAR(Table2[[#This Row],[Tanggal]]))</f>
        <v/>
      </c>
      <c r="L317" s="50" t="str">
        <f>IF(Table2[[#This Row],[Tanggal]]="","","VSAT")</f>
        <v/>
      </c>
    </row>
    <row r="318" spans="2:12" x14ac:dyDescent="0.25">
      <c r="B318" s="4" t="str">
        <f>_xlfn.IFNA(INDEX(Data!$B:$B,MATCH(Table2[[#This Row],[Desa/Kelurahan]],Data!$C:$C,0)),"")</f>
        <v/>
      </c>
      <c r="E318" s="2"/>
      <c r="G318" s="2"/>
      <c r="I318" s="5"/>
      <c r="J318" s="36" t="str">
        <f>IF(Table2[[#This Row],[Tanggal]]="","",TEXT(Table2[[#This Row],[Tanggal]],"mmm"))</f>
        <v/>
      </c>
      <c r="K318" s="36" t="str">
        <f>IF(Table2[[#This Row],[Tanggal]]="","",YEAR(Table2[[#This Row],[Tanggal]]))</f>
        <v/>
      </c>
      <c r="L318" s="50" t="str">
        <f>IF(Table2[[#This Row],[Tanggal]]="","","VSAT")</f>
        <v/>
      </c>
    </row>
    <row r="319" spans="2:12" x14ac:dyDescent="0.25">
      <c r="B319" s="4" t="str">
        <f>_xlfn.IFNA(INDEX(Data!$B:$B,MATCH(Table2[[#This Row],[Desa/Kelurahan]],Data!$C:$C,0)),"")</f>
        <v/>
      </c>
      <c r="E319" s="2"/>
      <c r="G319" s="2"/>
      <c r="I319" s="5"/>
      <c r="J319" s="36" t="str">
        <f>IF(Table2[[#This Row],[Tanggal]]="","",TEXT(Table2[[#This Row],[Tanggal]],"mmm"))</f>
        <v/>
      </c>
      <c r="K319" s="36" t="str">
        <f>IF(Table2[[#This Row],[Tanggal]]="","",YEAR(Table2[[#This Row],[Tanggal]]))</f>
        <v/>
      </c>
      <c r="L319" s="50" t="str">
        <f>IF(Table2[[#This Row],[Tanggal]]="","","VSAT")</f>
        <v/>
      </c>
    </row>
    <row r="320" spans="2:12" x14ac:dyDescent="0.25">
      <c r="B320" s="4" t="str">
        <f>_xlfn.IFNA(INDEX(Data!$B:$B,MATCH(Table2[[#This Row],[Desa/Kelurahan]],Data!$C:$C,0)),"")</f>
        <v/>
      </c>
      <c r="E320" s="2"/>
      <c r="G320" s="2"/>
      <c r="I320" s="5"/>
      <c r="J320" s="36" t="str">
        <f>IF(Table2[[#This Row],[Tanggal]]="","",TEXT(Table2[[#This Row],[Tanggal]],"mmm"))</f>
        <v/>
      </c>
      <c r="K320" s="36" t="str">
        <f>IF(Table2[[#This Row],[Tanggal]]="","",YEAR(Table2[[#This Row],[Tanggal]]))</f>
        <v/>
      </c>
      <c r="L320" s="50" t="str">
        <f>IF(Table2[[#This Row],[Tanggal]]="","","VSAT")</f>
        <v/>
      </c>
    </row>
    <row r="321" spans="2:12" x14ac:dyDescent="0.25">
      <c r="B321" s="4" t="str">
        <f>_xlfn.IFNA(INDEX(Data!$B:$B,MATCH(Table2[[#This Row],[Desa/Kelurahan]],Data!$C:$C,0)),"")</f>
        <v/>
      </c>
      <c r="E321" s="2"/>
      <c r="G321" s="2"/>
      <c r="I321" s="5"/>
      <c r="J321" s="36" t="str">
        <f>IF(Table2[[#This Row],[Tanggal]]="","",TEXT(Table2[[#This Row],[Tanggal]],"mmm"))</f>
        <v/>
      </c>
      <c r="K321" s="36" t="str">
        <f>IF(Table2[[#This Row],[Tanggal]]="","",YEAR(Table2[[#This Row],[Tanggal]]))</f>
        <v/>
      </c>
      <c r="L321" s="50" t="str">
        <f>IF(Table2[[#This Row],[Tanggal]]="","","VSAT")</f>
        <v/>
      </c>
    </row>
    <row r="322" spans="2:12" x14ac:dyDescent="0.25">
      <c r="B322" s="4" t="str">
        <f>_xlfn.IFNA(INDEX(Data!$B:$B,MATCH(Table2[[#This Row],[Desa/Kelurahan]],Data!$C:$C,0)),"")</f>
        <v/>
      </c>
      <c r="E322" s="2"/>
      <c r="G322" s="2"/>
      <c r="I322" s="5"/>
      <c r="J322" s="36" t="str">
        <f>IF(Table2[[#This Row],[Tanggal]]="","",TEXT(Table2[[#This Row],[Tanggal]],"mmm"))</f>
        <v/>
      </c>
      <c r="K322" s="36" t="str">
        <f>IF(Table2[[#This Row],[Tanggal]]="","",YEAR(Table2[[#This Row],[Tanggal]]))</f>
        <v/>
      </c>
      <c r="L322" s="50" t="str">
        <f>IF(Table2[[#This Row],[Tanggal]]="","","VSAT")</f>
        <v/>
      </c>
    </row>
    <row r="323" spans="2:12" x14ac:dyDescent="0.25">
      <c r="B323" s="4" t="str">
        <f>_xlfn.IFNA(INDEX(Data!$B:$B,MATCH(Table2[[#This Row],[Desa/Kelurahan]],Data!$C:$C,0)),"")</f>
        <v/>
      </c>
      <c r="E323" s="2"/>
      <c r="G323" s="2"/>
      <c r="I323" s="5"/>
      <c r="J323" s="36" t="str">
        <f>IF(Table2[[#This Row],[Tanggal]]="","",TEXT(Table2[[#This Row],[Tanggal]],"mmm"))</f>
        <v/>
      </c>
      <c r="K323" s="36" t="str">
        <f>IF(Table2[[#This Row],[Tanggal]]="","",YEAR(Table2[[#This Row],[Tanggal]]))</f>
        <v/>
      </c>
      <c r="L323" s="50" t="str">
        <f>IF(Table2[[#This Row],[Tanggal]]="","","VSAT")</f>
        <v/>
      </c>
    </row>
    <row r="324" spans="2:12" x14ac:dyDescent="0.25">
      <c r="B324" s="4" t="str">
        <f>_xlfn.IFNA(INDEX(Data!$B:$B,MATCH(Table2[[#This Row],[Desa/Kelurahan]],Data!$C:$C,0)),"")</f>
        <v/>
      </c>
      <c r="E324" s="2"/>
      <c r="G324" s="2"/>
      <c r="I324" s="5"/>
      <c r="J324" s="36" t="str">
        <f>IF(Table2[[#This Row],[Tanggal]]="","",TEXT(Table2[[#This Row],[Tanggal]],"mmm"))</f>
        <v/>
      </c>
      <c r="K324" s="36" t="str">
        <f>IF(Table2[[#This Row],[Tanggal]]="","",YEAR(Table2[[#This Row],[Tanggal]]))</f>
        <v/>
      </c>
      <c r="L324" s="50" t="str">
        <f>IF(Table2[[#This Row],[Tanggal]]="","","VSAT")</f>
        <v/>
      </c>
    </row>
    <row r="325" spans="2:12" x14ac:dyDescent="0.25">
      <c r="B325" s="4" t="str">
        <f>_xlfn.IFNA(INDEX(Data!$B:$B,MATCH(Table2[[#This Row],[Desa/Kelurahan]],Data!$C:$C,0)),"")</f>
        <v/>
      </c>
      <c r="E325" s="2"/>
      <c r="G325" s="2"/>
      <c r="I325" s="5"/>
      <c r="J325" s="36" t="str">
        <f>IF(Table2[[#This Row],[Tanggal]]="","",TEXT(Table2[[#This Row],[Tanggal]],"mmm"))</f>
        <v/>
      </c>
      <c r="K325" s="36" t="str">
        <f>IF(Table2[[#This Row],[Tanggal]]="","",YEAR(Table2[[#This Row],[Tanggal]]))</f>
        <v/>
      </c>
      <c r="L325" s="50" t="str">
        <f>IF(Table2[[#This Row],[Tanggal]]="","","VSAT")</f>
        <v/>
      </c>
    </row>
    <row r="326" spans="2:12" x14ac:dyDescent="0.25">
      <c r="B326" s="4" t="str">
        <f>_xlfn.IFNA(INDEX(Data!$B:$B,MATCH(Table2[[#This Row],[Desa/Kelurahan]],Data!$C:$C,0)),"")</f>
        <v/>
      </c>
      <c r="E326" s="2"/>
      <c r="G326" s="2"/>
      <c r="I326" s="5"/>
      <c r="J326" s="36" t="str">
        <f>IF(Table2[[#This Row],[Tanggal]]="","",TEXT(Table2[[#This Row],[Tanggal]],"mmm"))</f>
        <v/>
      </c>
      <c r="K326" s="36" t="str">
        <f>IF(Table2[[#This Row],[Tanggal]]="","",YEAR(Table2[[#This Row],[Tanggal]]))</f>
        <v/>
      </c>
      <c r="L326" s="50" t="str">
        <f>IF(Table2[[#This Row],[Tanggal]]="","","VSAT")</f>
        <v/>
      </c>
    </row>
    <row r="327" spans="2:12" x14ac:dyDescent="0.25">
      <c r="B327" s="4" t="str">
        <f>_xlfn.IFNA(INDEX(Data!$B:$B,MATCH(Table2[[#This Row],[Desa/Kelurahan]],Data!$C:$C,0)),"")</f>
        <v/>
      </c>
      <c r="E327" s="2"/>
      <c r="G327" s="2"/>
      <c r="I327" s="5"/>
      <c r="J327" s="36" t="str">
        <f>IF(Table2[[#This Row],[Tanggal]]="","",TEXT(Table2[[#This Row],[Tanggal]],"mmm"))</f>
        <v/>
      </c>
      <c r="K327" s="36" t="str">
        <f>IF(Table2[[#This Row],[Tanggal]]="","",YEAR(Table2[[#This Row],[Tanggal]]))</f>
        <v/>
      </c>
      <c r="L327" s="50" t="str">
        <f>IF(Table2[[#This Row],[Tanggal]]="","","VSAT")</f>
        <v/>
      </c>
    </row>
    <row r="328" spans="2:12" x14ac:dyDescent="0.25">
      <c r="B328" s="4" t="str">
        <f>_xlfn.IFNA(INDEX(Data!$B:$B,MATCH(Table2[[#This Row],[Desa/Kelurahan]],Data!$C:$C,0)),"")</f>
        <v/>
      </c>
      <c r="E328" s="2"/>
      <c r="G328" s="2"/>
      <c r="I328" s="5"/>
      <c r="J328" s="36" t="str">
        <f>IF(Table2[[#This Row],[Tanggal]]="","",TEXT(Table2[[#This Row],[Tanggal]],"mmm"))</f>
        <v/>
      </c>
      <c r="K328" s="36" t="str">
        <f>IF(Table2[[#This Row],[Tanggal]]="","",YEAR(Table2[[#This Row],[Tanggal]]))</f>
        <v/>
      </c>
      <c r="L328" s="50" t="str">
        <f>IF(Table2[[#This Row],[Tanggal]]="","","VSAT")</f>
        <v/>
      </c>
    </row>
    <row r="329" spans="2:12" x14ac:dyDescent="0.25">
      <c r="B329" s="4" t="str">
        <f>_xlfn.IFNA(INDEX(Data!$B:$B,MATCH(Table2[[#This Row],[Desa/Kelurahan]],Data!$C:$C,0)),"")</f>
        <v/>
      </c>
      <c r="E329" s="2"/>
      <c r="G329" s="2"/>
      <c r="I329" s="5"/>
      <c r="J329" s="36" t="str">
        <f>IF(Table2[[#This Row],[Tanggal]]="","",TEXT(Table2[[#This Row],[Tanggal]],"mmm"))</f>
        <v/>
      </c>
      <c r="K329" s="36" t="str">
        <f>IF(Table2[[#This Row],[Tanggal]]="","",YEAR(Table2[[#This Row],[Tanggal]]))</f>
        <v/>
      </c>
      <c r="L329" s="50" t="str">
        <f>IF(Table2[[#This Row],[Tanggal]]="","","VSAT")</f>
        <v/>
      </c>
    </row>
    <row r="330" spans="2:12" x14ac:dyDescent="0.25">
      <c r="B330" s="4" t="str">
        <f>_xlfn.IFNA(INDEX(Data!$B:$B,MATCH(Table2[[#This Row],[Desa/Kelurahan]],Data!$C:$C,0)),"")</f>
        <v/>
      </c>
      <c r="E330" s="2"/>
      <c r="G330" s="2"/>
      <c r="I330" s="5"/>
      <c r="J330" s="36" t="str">
        <f>IF(Table2[[#This Row],[Tanggal]]="","",TEXT(Table2[[#This Row],[Tanggal]],"mmm"))</f>
        <v/>
      </c>
      <c r="K330" s="36" t="str">
        <f>IF(Table2[[#This Row],[Tanggal]]="","",YEAR(Table2[[#This Row],[Tanggal]]))</f>
        <v/>
      </c>
      <c r="L330" s="50" t="str">
        <f>IF(Table2[[#This Row],[Tanggal]]="","","VSAT")</f>
        <v/>
      </c>
    </row>
    <row r="331" spans="2:12" x14ac:dyDescent="0.25">
      <c r="B331" s="4" t="str">
        <f>_xlfn.IFNA(INDEX(Data!$B:$B,MATCH(Table2[[#This Row],[Desa/Kelurahan]],Data!$C:$C,0)),"")</f>
        <v/>
      </c>
      <c r="E331" s="2"/>
      <c r="G331" s="2"/>
      <c r="I331" s="5"/>
      <c r="J331" s="36" t="str">
        <f>IF(Table2[[#This Row],[Tanggal]]="","",TEXT(Table2[[#This Row],[Tanggal]],"mmm"))</f>
        <v/>
      </c>
      <c r="K331" s="36" t="str">
        <f>IF(Table2[[#This Row],[Tanggal]]="","",YEAR(Table2[[#This Row],[Tanggal]]))</f>
        <v/>
      </c>
      <c r="L331" s="50" t="str">
        <f>IF(Table2[[#This Row],[Tanggal]]="","","VSAT")</f>
        <v/>
      </c>
    </row>
    <row r="332" spans="2:12" x14ac:dyDescent="0.25">
      <c r="B332" s="4" t="str">
        <f>_xlfn.IFNA(INDEX(Data!$B:$B,MATCH(Table2[[#This Row],[Desa/Kelurahan]],Data!$C:$C,0)),"")</f>
        <v/>
      </c>
      <c r="E332" s="2"/>
      <c r="G332" s="2"/>
      <c r="I332" s="5"/>
      <c r="J332" s="36" t="str">
        <f>IF(Table2[[#This Row],[Tanggal]]="","",TEXT(Table2[[#This Row],[Tanggal]],"mmm"))</f>
        <v/>
      </c>
      <c r="K332" s="36" t="str">
        <f>IF(Table2[[#This Row],[Tanggal]]="","",YEAR(Table2[[#This Row],[Tanggal]]))</f>
        <v/>
      </c>
      <c r="L332" s="50" t="str">
        <f>IF(Table2[[#This Row],[Tanggal]]="","","VSAT")</f>
        <v/>
      </c>
    </row>
    <row r="333" spans="2:12" x14ac:dyDescent="0.25">
      <c r="B333" s="4" t="str">
        <f>_xlfn.IFNA(INDEX(Data!$B:$B,MATCH(Table2[[#This Row],[Desa/Kelurahan]],Data!$C:$C,0)),"")</f>
        <v/>
      </c>
      <c r="E333" s="2"/>
      <c r="G333" s="2"/>
      <c r="I333" s="5"/>
      <c r="J333" s="36" t="str">
        <f>IF(Table2[[#This Row],[Tanggal]]="","",TEXT(Table2[[#This Row],[Tanggal]],"mmm"))</f>
        <v/>
      </c>
      <c r="K333" s="36" t="str">
        <f>IF(Table2[[#This Row],[Tanggal]]="","",YEAR(Table2[[#This Row],[Tanggal]]))</f>
        <v/>
      </c>
      <c r="L333" s="50" t="str">
        <f>IF(Table2[[#This Row],[Tanggal]]="","","VSAT")</f>
        <v/>
      </c>
    </row>
    <row r="334" spans="2:12" x14ac:dyDescent="0.25">
      <c r="B334" s="4" t="str">
        <f>_xlfn.IFNA(INDEX(Data!$B:$B,MATCH(Table2[[#This Row],[Desa/Kelurahan]],Data!$C:$C,0)),"")</f>
        <v/>
      </c>
      <c r="E334" s="2"/>
      <c r="G334" s="2"/>
      <c r="I334" s="5"/>
      <c r="J334" s="36" t="str">
        <f>IF(Table2[[#This Row],[Tanggal]]="","",TEXT(Table2[[#This Row],[Tanggal]],"mmm"))</f>
        <v/>
      </c>
      <c r="K334" s="36" t="str">
        <f>IF(Table2[[#This Row],[Tanggal]]="","",YEAR(Table2[[#This Row],[Tanggal]]))</f>
        <v/>
      </c>
      <c r="L334" s="50" t="str">
        <f>IF(Table2[[#This Row],[Tanggal]]="","","VSAT")</f>
        <v/>
      </c>
    </row>
    <row r="335" spans="2:12" x14ac:dyDescent="0.25">
      <c r="B335" s="4" t="str">
        <f>_xlfn.IFNA(INDEX(Data!$B:$B,MATCH(Table2[[#This Row],[Desa/Kelurahan]],Data!$C:$C,0)),"")</f>
        <v/>
      </c>
      <c r="E335" s="2"/>
      <c r="G335" s="2"/>
      <c r="I335" s="5"/>
      <c r="J335" s="36" t="str">
        <f>IF(Table2[[#This Row],[Tanggal]]="","",TEXT(Table2[[#This Row],[Tanggal]],"mmm"))</f>
        <v/>
      </c>
      <c r="K335" s="36" t="str">
        <f>IF(Table2[[#This Row],[Tanggal]]="","",YEAR(Table2[[#This Row],[Tanggal]]))</f>
        <v/>
      </c>
      <c r="L335" s="50" t="str">
        <f>IF(Table2[[#This Row],[Tanggal]]="","","VSAT")</f>
        <v/>
      </c>
    </row>
    <row r="336" spans="2:12" x14ac:dyDescent="0.25">
      <c r="B336" s="4" t="str">
        <f>_xlfn.IFNA(INDEX(Data!$B:$B,MATCH(Table2[[#This Row],[Desa/Kelurahan]],Data!$C:$C,0)),"")</f>
        <v/>
      </c>
      <c r="E336" s="2"/>
      <c r="G336" s="2"/>
      <c r="I336" s="5"/>
      <c r="J336" s="36" t="str">
        <f>IF(Table2[[#This Row],[Tanggal]]="","",TEXT(Table2[[#This Row],[Tanggal]],"mmm"))</f>
        <v/>
      </c>
      <c r="K336" s="36" t="str">
        <f>IF(Table2[[#This Row],[Tanggal]]="","",YEAR(Table2[[#This Row],[Tanggal]]))</f>
        <v/>
      </c>
      <c r="L336" s="50" t="str">
        <f>IF(Table2[[#This Row],[Tanggal]]="","","VSAT")</f>
        <v/>
      </c>
    </row>
    <row r="337" spans="2:12" x14ac:dyDescent="0.25">
      <c r="B337" s="4" t="str">
        <f>_xlfn.IFNA(INDEX(Data!$B:$B,MATCH(Table2[[#This Row],[Desa/Kelurahan]],Data!$C:$C,0)),"")</f>
        <v/>
      </c>
      <c r="E337" s="2"/>
      <c r="G337" s="2"/>
      <c r="I337" s="5"/>
      <c r="J337" s="36" t="str">
        <f>IF(Table2[[#This Row],[Tanggal]]="","",TEXT(Table2[[#This Row],[Tanggal]],"mmm"))</f>
        <v/>
      </c>
      <c r="K337" s="36" t="str">
        <f>IF(Table2[[#This Row],[Tanggal]]="","",YEAR(Table2[[#This Row],[Tanggal]]))</f>
        <v/>
      </c>
      <c r="L337" s="50" t="str">
        <f>IF(Table2[[#This Row],[Tanggal]]="","","VSAT")</f>
        <v/>
      </c>
    </row>
    <row r="338" spans="2:12" x14ac:dyDescent="0.25">
      <c r="B338" s="4" t="str">
        <f>_xlfn.IFNA(INDEX(Data!$B:$B,MATCH(Table2[[#This Row],[Desa/Kelurahan]],Data!$C:$C,0)),"")</f>
        <v/>
      </c>
      <c r="E338" s="2"/>
      <c r="G338" s="2"/>
      <c r="I338" s="5"/>
      <c r="J338" s="36" t="str">
        <f>IF(Table2[[#This Row],[Tanggal]]="","",TEXT(Table2[[#This Row],[Tanggal]],"mmm"))</f>
        <v/>
      </c>
      <c r="K338" s="36" t="str">
        <f>IF(Table2[[#This Row],[Tanggal]]="","",YEAR(Table2[[#This Row],[Tanggal]]))</f>
        <v/>
      </c>
      <c r="L338" s="50" t="str">
        <f>IF(Table2[[#This Row],[Tanggal]]="","","VSAT")</f>
        <v/>
      </c>
    </row>
    <row r="339" spans="2:12" x14ac:dyDescent="0.25">
      <c r="B339" s="4" t="str">
        <f>_xlfn.IFNA(INDEX(Data!$B:$B,MATCH(Table2[[#This Row],[Desa/Kelurahan]],Data!$C:$C,0)),"")</f>
        <v/>
      </c>
      <c r="E339" s="2"/>
      <c r="G339" s="2"/>
      <c r="I339" s="5"/>
      <c r="J339" s="36" t="str">
        <f>IF(Table2[[#This Row],[Tanggal]]="","",TEXT(Table2[[#This Row],[Tanggal]],"mmm"))</f>
        <v/>
      </c>
      <c r="K339" s="36" t="str">
        <f>IF(Table2[[#This Row],[Tanggal]]="","",YEAR(Table2[[#This Row],[Tanggal]]))</f>
        <v/>
      </c>
      <c r="L339" s="50" t="str">
        <f>IF(Table2[[#This Row],[Tanggal]]="","","VSAT")</f>
        <v/>
      </c>
    </row>
    <row r="340" spans="2:12" x14ac:dyDescent="0.25">
      <c r="B340" s="4" t="str">
        <f>_xlfn.IFNA(INDEX(Data!$B:$B,MATCH(Table2[[#This Row],[Desa/Kelurahan]],Data!$C:$C,0)),"")</f>
        <v/>
      </c>
      <c r="E340" s="2"/>
      <c r="G340" s="2"/>
      <c r="I340" s="5"/>
      <c r="J340" s="36" t="str">
        <f>IF(Table2[[#This Row],[Tanggal]]="","",TEXT(Table2[[#This Row],[Tanggal]],"mmm"))</f>
        <v/>
      </c>
      <c r="K340" s="36" t="str">
        <f>IF(Table2[[#This Row],[Tanggal]]="","",YEAR(Table2[[#This Row],[Tanggal]]))</f>
        <v/>
      </c>
      <c r="L340" s="50" t="str">
        <f>IF(Table2[[#This Row],[Tanggal]]="","","VSAT")</f>
        <v/>
      </c>
    </row>
    <row r="341" spans="2:12" x14ac:dyDescent="0.25">
      <c r="B341" s="4" t="str">
        <f>_xlfn.IFNA(INDEX(Data!$B:$B,MATCH(Table2[[#This Row],[Desa/Kelurahan]],Data!$C:$C,0)),"")</f>
        <v/>
      </c>
      <c r="E341" s="2"/>
      <c r="G341" s="2"/>
      <c r="I341" s="5"/>
      <c r="J341" s="36" t="str">
        <f>IF(Table2[[#This Row],[Tanggal]]="","",TEXT(Table2[[#This Row],[Tanggal]],"mmm"))</f>
        <v/>
      </c>
      <c r="K341" s="36" t="str">
        <f>IF(Table2[[#This Row],[Tanggal]]="","",YEAR(Table2[[#This Row],[Tanggal]]))</f>
        <v/>
      </c>
      <c r="L341" s="50" t="str">
        <f>IF(Table2[[#This Row],[Tanggal]]="","","VSAT")</f>
        <v/>
      </c>
    </row>
    <row r="342" spans="2:12" x14ac:dyDescent="0.25">
      <c r="B342" s="4" t="str">
        <f>_xlfn.IFNA(INDEX(Data!$B:$B,MATCH(Table2[[#This Row],[Desa/Kelurahan]],Data!$C:$C,0)),"")</f>
        <v/>
      </c>
      <c r="E342" s="2"/>
      <c r="G342" s="2"/>
      <c r="I342" s="5"/>
      <c r="J342" s="36" t="str">
        <f>IF(Table2[[#This Row],[Tanggal]]="","",TEXT(Table2[[#This Row],[Tanggal]],"mmm"))</f>
        <v/>
      </c>
      <c r="K342" s="36" t="str">
        <f>IF(Table2[[#This Row],[Tanggal]]="","",YEAR(Table2[[#This Row],[Tanggal]]))</f>
        <v/>
      </c>
      <c r="L342" s="50" t="str">
        <f>IF(Table2[[#This Row],[Tanggal]]="","","VSAT")</f>
        <v/>
      </c>
    </row>
    <row r="343" spans="2:12" x14ac:dyDescent="0.25">
      <c r="B343" s="4" t="str">
        <f>_xlfn.IFNA(INDEX(Data!$B:$B,MATCH(Table2[[#This Row],[Desa/Kelurahan]],Data!$C:$C,0)),"")</f>
        <v/>
      </c>
      <c r="E343" s="2"/>
      <c r="G343" s="2"/>
      <c r="I343" s="5"/>
      <c r="J343" s="36" t="str">
        <f>IF(Table2[[#This Row],[Tanggal]]="","",TEXT(Table2[[#This Row],[Tanggal]],"mmm"))</f>
        <v/>
      </c>
      <c r="K343" s="36" t="str">
        <f>IF(Table2[[#This Row],[Tanggal]]="","",YEAR(Table2[[#This Row],[Tanggal]]))</f>
        <v/>
      </c>
      <c r="L343" s="50" t="str">
        <f>IF(Table2[[#This Row],[Tanggal]]="","","VSAT")</f>
        <v/>
      </c>
    </row>
    <row r="344" spans="2:12" x14ac:dyDescent="0.25">
      <c r="B344" s="4" t="str">
        <f>_xlfn.IFNA(INDEX(Data!$B:$B,MATCH(Table2[[#This Row],[Desa/Kelurahan]],Data!$C:$C,0)),"")</f>
        <v/>
      </c>
      <c r="E344" s="2"/>
      <c r="G344" s="2"/>
      <c r="I344" s="5"/>
      <c r="J344" s="36" t="str">
        <f>IF(Table2[[#This Row],[Tanggal]]="","",TEXT(Table2[[#This Row],[Tanggal]],"mmm"))</f>
        <v/>
      </c>
      <c r="K344" s="36" t="str">
        <f>IF(Table2[[#This Row],[Tanggal]]="","",YEAR(Table2[[#This Row],[Tanggal]]))</f>
        <v/>
      </c>
      <c r="L344" s="50" t="str">
        <f>IF(Table2[[#This Row],[Tanggal]]="","","VSAT")</f>
        <v/>
      </c>
    </row>
    <row r="345" spans="2:12" x14ac:dyDescent="0.25">
      <c r="B345" s="4" t="str">
        <f>_xlfn.IFNA(INDEX(Data!$B:$B,MATCH(Table2[[#This Row],[Desa/Kelurahan]],Data!$C:$C,0)),"")</f>
        <v/>
      </c>
      <c r="E345" s="2"/>
      <c r="G345" s="2"/>
      <c r="I345" s="5"/>
      <c r="J345" s="36" t="str">
        <f>IF(Table2[[#This Row],[Tanggal]]="","",TEXT(Table2[[#This Row],[Tanggal]],"mmm"))</f>
        <v/>
      </c>
      <c r="K345" s="36" t="str">
        <f>IF(Table2[[#This Row],[Tanggal]]="","",YEAR(Table2[[#This Row],[Tanggal]]))</f>
        <v/>
      </c>
      <c r="L345" s="50" t="str">
        <f>IF(Table2[[#This Row],[Tanggal]]="","","VSAT")</f>
        <v/>
      </c>
    </row>
    <row r="346" spans="2:12" x14ac:dyDescent="0.25">
      <c r="B346" s="4" t="str">
        <f>_xlfn.IFNA(INDEX(Data!$B:$B,MATCH(Table2[[#This Row],[Desa/Kelurahan]],Data!$C:$C,0)),"")</f>
        <v/>
      </c>
      <c r="E346" s="2"/>
      <c r="G346" s="2"/>
      <c r="I346" s="5"/>
      <c r="J346" s="36" t="str">
        <f>IF(Table2[[#This Row],[Tanggal]]="","",TEXT(Table2[[#This Row],[Tanggal]],"mmm"))</f>
        <v/>
      </c>
      <c r="K346" s="36" t="str">
        <f>IF(Table2[[#This Row],[Tanggal]]="","",YEAR(Table2[[#This Row],[Tanggal]]))</f>
        <v/>
      </c>
      <c r="L346" s="50" t="str">
        <f>IF(Table2[[#This Row],[Tanggal]]="","","VSAT")</f>
        <v/>
      </c>
    </row>
    <row r="347" spans="2:12" x14ac:dyDescent="0.25">
      <c r="B347" s="4" t="str">
        <f>_xlfn.IFNA(INDEX(Data!$B:$B,MATCH(Table2[[#This Row],[Desa/Kelurahan]],Data!$C:$C,0)),"")</f>
        <v/>
      </c>
      <c r="E347" s="2"/>
      <c r="G347" s="2"/>
      <c r="I347" s="5"/>
      <c r="J347" s="36" t="str">
        <f>IF(Table2[[#This Row],[Tanggal]]="","",TEXT(Table2[[#This Row],[Tanggal]],"mmm"))</f>
        <v/>
      </c>
      <c r="K347" s="36" t="str">
        <f>IF(Table2[[#This Row],[Tanggal]]="","",YEAR(Table2[[#This Row],[Tanggal]]))</f>
        <v/>
      </c>
      <c r="L347" s="50" t="str">
        <f>IF(Table2[[#This Row],[Tanggal]]="","","VSAT")</f>
        <v/>
      </c>
    </row>
    <row r="348" spans="2:12" x14ac:dyDescent="0.25">
      <c r="B348" s="4" t="str">
        <f>_xlfn.IFNA(INDEX(Data!$B:$B,MATCH(Table2[[#This Row],[Desa/Kelurahan]],Data!$C:$C,0)),"")</f>
        <v/>
      </c>
      <c r="E348" s="2"/>
      <c r="G348" s="2"/>
      <c r="I348" s="5"/>
      <c r="J348" s="36" t="str">
        <f>IF(Table2[[#This Row],[Tanggal]]="","",TEXT(Table2[[#This Row],[Tanggal]],"mmm"))</f>
        <v/>
      </c>
      <c r="K348" s="36" t="str">
        <f>IF(Table2[[#This Row],[Tanggal]]="","",YEAR(Table2[[#This Row],[Tanggal]]))</f>
        <v/>
      </c>
      <c r="L348" s="50" t="str">
        <f>IF(Table2[[#This Row],[Tanggal]]="","","VSAT")</f>
        <v/>
      </c>
    </row>
    <row r="349" spans="2:12" x14ac:dyDescent="0.25">
      <c r="B349" s="4" t="str">
        <f>_xlfn.IFNA(INDEX(Data!$B:$B,MATCH(Table2[[#This Row],[Desa/Kelurahan]],Data!$C:$C,0)),"")</f>
        <v/>
      </c>
      <c r="E349" s="2"/>
      <c r="G349" s="2"/>
      <c r="I349" s="5"/>
      <c r="J349" s="36" t="str">
        <f>IF(Table2[[#This Row],[Tanggal]]="","",TEXT(Table2[[#This Row],[Tanggal]],"mmm"))</f>
        <v/>
      </c>
      <c r="K349" s="36" t="str">
        <f>IF(Table2[[#This Row],[Tanggal]]="","",YEAR(Table2[[#This Row],[Tanggal]]))</f>
        <v/>
      </c>
      <c r="L349" s="50" t="str">
        <f>IF(Table2[[#This Row],[Tanggal]]="","","VSAT")</f>
        <v/>
      </c>
    </row>
    <row r="350" spans="2:12" x14ac:dyDescent="0.25">
      <c r="B350" s="4" t="str">
        <f>_xlfn.IFNA(INDEX(Data!$B:$B,MATCH(Table2[[#This Row],[Desa/Kelurahan]],Data!$C:$C,0)),"")</f>
        <v/>
      </c>
      <c r="E350" s="2"/>
      <c r="G350" s="2"/>
      <c r="I350" s="5"/>
      <c r="J350" s="36" t="str">
        <f>IF(Table2[[#This Row],[Tanggal]]="","",TEXT(Table2[[#This Row],[Tanggal]],"mmm"))</f>
        <v/>
      </c>
      <c r="K350" s="36" t="str">
        <f>IF(Table2[[#This Row],[Tanggal]]="","",YEAR(Table2[[#This Row],[Tanggal]]))</f>
        <v/>
      </c>
      <c r="L350" s="50" t="str">
        <f>IF(Table2[[#This Row],[Tanggal]]="","","VSAT")</f>
        <v/>
      </c>
    </row>
    <row r="351" spans="2:12" x14ac:dyDescent="0.25">
      <c r="B351" s="4" t="str">
        <f>_xlfn.IFNA(INDEX(Data!$B:$B,MATCH(Table2[[#This Row],[Desa/Kelurahan]],Data!$C:$C,0)),"")</f>
        <v/>
      </c>
      <c r="E351" s="2"/>
      <c r="G351" s="2"/>
      <c r="I351" s="5"/>
      <c r="J351" s="36" t="str">
        <f>IF(Table2[[#This Row],[Tanggal]]="","",TEXT(Table2[[#This Row],[Tanggal]],"mmm"))</f>
        <v/>
      </c>
      <c r="K351" s="36" t="str">
        <f>IF(Table2[[#This Row],[Tanggal]]="","",YEAR(Table2[[#This Row],[Tanggal]]))</f>
        <v/>
      </c>
      <c r="L351" s="50" t="str">
        <f>IF(Table2[[#This Row],[Tanggal]]="","","VSAT")</f>
        <v/>
      </c>
    </row>
    <row r="352" spans="2:12" x14ac:dyDescent="0.25">
      <c r="B352" s="4" t="str">
        <f>_xlfn.IFNA(INDEX(Data!$B:$B,MATCH(Table2[[#This Row],[Desa/Kelurahan]],Data!$C:$C,0)),"")</f>
        <v/>
      </c>
      <c r="E352" s="2"/>
      <c r="G352" s="2"/>
      <c r="I352" s="5"/>
      <c r="J352" s="36" t="str">
        <f>IF(Table2[[#This Row],[Tanggal]]="","",TEXT(Table2[[#This Row],[Tanggal]],"mmm"))</f>
        <v/>
      </c>
      <c r="K352" s="36" t="str">
        <f>IF(Table2[[#This Row],[Tanggal]]="","",YEAR(Table2[[#This Row],[Tanggal]]))</f>
        <v/>
      </c>
      <c r="L352" s="50" t="str">
        <f>IF(Table2[[#This Row],[Tanggal]]="","","VSAT")</f>
        <v/>
      </c>
    </row>
    <row r="353" spans="2:12" x14ac:dyDescent="0.25">
      <c r="B353" s="4" t="str">
        <f>_xlfn.IFNA(INDEX(Data!$B:$B,MATCH(Table2[[#This Row],[Desa/Kelurahan]],Data!$C:$C,0)),"")</f>
        <v/>
      </c>
      <c r="E353" s="2"/>
      <c r="G353" s="2"/>
      <c r="I353" s="5"/>
      <c r="J353" s="36" t="str">
        <f>IF(Table2[[#This Row],[Tanggal]]="","",TEXT(Table2[[#This Row],[Tanggal]],"mmm"))</f>
        <v/>
      </c>
      <c r="K353" s="36" t="str">
        <f>IF(Table2[[#This Row],[Tanggal]]="","",YEAR(Table2[[#This Row],[Tanggal]]))</f>
        <v/>
      </c>
      <c r="L353" s="50" t="str">
        <f>IF(Table2[[#This Row],[Tanggal]]="","","VSAT")</f>
        <v/>
      </c>
    </row>
    <row r="354" spans="2:12" x14ac:dyDescent="0.25">
      <c r="B354" s="4" t="str">
        <f>_xlfn.IFNA(INDEX(Data!$B:$B,MATCH(Table2[[#This Row],[Desa/Kelurahan]],Data!$C:$C,0)),"")</f>
        <v/>
      </c>
      <c r="E354" s="2"/>
      <c r="G354" s="2"/>
      <c r="I354" s="5"/>
      <c r="J354" s="36" t="str">
        <f>IF(Table2[[#This Row],[Tanggal]]="","",TEXT(Table2[[#This Row],[Tanggal]],"mmm"))</f>
        <v/>
      </c>
      <c r="K354" s="36" t="str">
        <f>IF(Table2[[#This Row],[Tanggal]]="","",YEAR(Table2[[#This Row],[Tanggal]]))</f>
        <v/>
      </c>
      <c r="L354" s="50" t="str">
        <f>IF(Table2[[#This Row],[Tanggal]]="","","VSAT")</f>
        <v/>
      </c>
    </row>
    <row r="355" spans="2:12" x14ac:dyDescent="0.25">
      <c r="B355" s="4" t="str">
        <f>_xlfn.IFNA(INDEX(Data!$B:$B,MATCH(Table2[[#This Row],[Desa/Kelurahan]],Data!$C:$C,0)),"")</f>
        <v/>
      </c>
      <c r="E355" s="2"/>
      <c r="G355" s="2"/>
      <c r="I355" s="5"/>
      <c r="J355" s="36" t="str">
        <f>IF(Table2[[#This Row],[Tanggal]]="","",TEXT(Table2[[#This Row],[Tanggal]],"mmm"))</f>
        <v/>
      </c>
      <c r="K355" s="36" t="str">
        <f>IF(Table2[[#This Row],[Tanggal]]="","",YEAR(Table2[[#This Row],[Tanggal]]))</f>
        <v/>
      </c>
      <c r="L355" s="50" t="str">
        <f>IF(Table2[[#This Row],[Tanggal]]="","","VSAT")</f>
        <v/>
      </c>
    </row>
    <row r="356" spans="2:12" x14ac:dyDescent="0.25">
      <c r="B356" s="4" t="str">
        <f>_xlfn.IFNA(INDEX(Data!$B:$B,MATCH(Table2[[#This Row],[Desa/Kelurahan]],Data!$C:$C,0)),"")</f>
        <v/>
      </c>
      <c r="E356" s="2"/>
      <c r="G356" s="2"/>
      <c r="I356" s="5"/>
      <c r="J356" s="36" t="str">
        <f>IF(Table2[[#This Row],[Tanggal]]="","",TEXT(Table2[[#This Row],[Tanggal]],"mmm"))</f>
        <v/>
      </c>
      <c r="K356" s="36" t="str">
        <f>IF(Table2[[#This Row],[Tanggal]]="","",YEAR(Table2[[#This Row],[Tanggal]]))</f>
        <v/>
      </c>
      <c r="L356" s="50" t="str">
        <f>IF(Table2[[#This Row],[Tanggal]]="","","VSAT")</f>
        <v/>
      </c>
    </row>
    <row r="357" spans="2:12" x14ac:dyDescent="0.25">
      <c r="B357" s="4" t="str">
        <f>_xlfn.IFNA(INDEX(Data!$B:$B,MATCH(Table2[[#This Row],[Desa/Kelurahan]],Data!$C:$C,0)),"")</f>
        <v/>
      </c>
      <c r="E357" s="2"/>
      <c r="G357" s="2"/>
      <c r="I357" s="5"/>
      <c r="J357" s="36" t="str">
        <f>IF(Table2[[#This Row],[Tanggal]]="","",TEXT(Table2[[#This Row],[Tanggal]],"mmm"))</f>
        <v/>
      </c>
      <c r="K357" s="36" t="str">
        <f>IF(Table2[[#This Row],[Tanggal]]="","",YEAR(Table2[[#This Row],[Tanggal]]))</f>
        <v/>
      </c>
      <c r="L357" s="50" t="str">
        <f>IF(Table2[[#This Row],[Tanggal]]="","","VSAT")</f>
        <v/>
      </c>
    </row>
    <row r="358" spans="2:12" x14ac:dyDescent="0.25">
      <c r="B358" s="4" t="str">
        <f>_xlfn.IFNA(INDEX(Data!$B:$B,MATCH(Table2[[#This Row],[Desa/Kelurahan]],Data!$C:$C,0)),"")</f>
        <v/>
      </c>
      <c r="E358" s="2"/>
      <c r="G358" s="2"/>
      <c r="I358" s="5"/>
      <c r="J358" s="36" t="str">
        <f>IF(Table2[[#This Row],[Tanggal]]="","",TEXT(Table2[[#This Row],[Tanggal]],"mmm"))</f>
        <v/>
      </c>
      <c r="K358" s="36" t="str">
        <f>IF(Table2[[#This Row],[Tanggal]]="","",YEAR(Table2[[#This Row],[Tanggal]]))</f>
        <v/>
      </c>
      <c r="L358" s="50" t="str">
        <f>IF(Table2[[#This Row],[Tanggal]]="","","VSAT")</f>
        <v/>
      </c>
    </row>
    <row r="359" spans="2:12" x14ac:dyDescent="0.25">
      <c r="B359" s="4" t="str">
        <f>_xlfn.IFNA(INDEX(Data!$B:$B,MATCH(Table2[[#This Row],[Desa/Kelurahan]],Data!$C:$C,0)),"")</f>
        <v/>
      </c>
      <c r="E359" s="2"/>
      <c r="G359" s="2"/>
      <c r="I359" s="5"/>
      <c r="J359" s="36" t="str">
        <f>IF(Table2[[#This Row],[Tanggal]]="","",TEXT(Table2[[#This Row],[Tanggal]],"mmm"))</f>
        <v/>
      </c>
      <c r="K359" s="36" t="str">
        <f>IF(Table2[[#This Row],[Tanggal]]="","",YEAR(Table2[[#This Row],[Tanggal]]))</f>
        <v/>
      </c>
      <c r="L359" s="50" t="str">
        <f>IF(Table2[[#This Row],[Tanggal]]="","","VSAT")</f>
        <v/>
      </c>
    </row>
    <row r="360" spans="2:12" x14ac:dyDescent="0.25">
      <c r="B360" s="4" t="str">
        <f>_xlfn.IFNA(INDEX(Data!$B:$B,MATCH(Table2[[#This Row],[Desa/Kelurahan]],Data!$C:$C,0)),"")</f>
        <v/>
      </c>
      <c r="E360" s="2"/>
      <c r="G360" s="2"/>
      <c r="I360" s="5"/>
      <c r="J360" s="36" t="str">
        <f>IF(Table2[[#This Row],[Tanggal]]="","",TEXT(Table2[[#This Row],[Tanggal]],"mmm"))</f>
        <v/>
      </c>
      <c r="K360" s="36" t="str">
        <f>IF(Table2[[#This Row],[Tanggal]]="","",YEAR(Table2[[#This Row],[Tanggal]]))</f>
        <v/>
      </c>
      <c r="L360" s="50" t="str">
        <f>IF(Table2[[#This Row],[Tanggal]]="","","VSAT")</f>
        <v/>
      </c>
    </row>
    <row r="361" spans="2:12" x14ac:dyDescent="0.25">
      <c r="B361" s="4" t="str">
        <f>_xlfn.IFNA(INDEX(Data!$B:$B,MATCH(Table2[[#This Row],[Desa/Kelurahan]],Data!$C:$C,0)),"")</f>
        <v/>
      </c>
      <c r="E361" s="2"/>
      <c r="G361" s="2"/>
      <c r="I361" s="5"/>
      <c r="J361" s="36" t="str">
        <f>IF(Table2[[#This Row],[Tanggal]]="","",TEXT(Table2[[#This Row],[Tanggal]],"mmm"))</f>
        <v/>
      </c>
      <c r="K361" s="36" t="str">
        <f>IF(Table2[[#This Row],[Tanggal]]="","",YEAR(Table2[[#This Row],[Tanggal]]))</f>
        <v/>
      </c>
      <c r="L361" s="50" t="str">
        <f>IF(Table2[[#This Row],[Tanggal]]="","","VSAT")</f>
        <v/>
      </c>
    </row>
    <row r="362" spans="2:12" x14ac:dyDescent="0.25">
      <c r="B362" s="4" t="str">
        <f>_xlfn.IFNA(INDEX(Data!$B:$B,MATCH(Table2[[#This Row],[Desa/Kelurahan]],Data!$C:$C,0)),"")</f>
        <v/>
      </c>
      <c r="E362" s="2"/>
      <c r="G362" s="2"/>
      <c r="I362" s="5"/>
      <c r="J362" s="36" t="str">
        <f>IF(Table2[[#This Row],[Tanggal]]="","",TEXT(Table2[[#This Row],[Tanggal]],"mmm"))</f>
        <v/>
      </c>
      <c r="K362" s="36" t="str">
        <f>IF(Table2[[#This Row],[Tanggal]]="","",YEAR(Table2[[#This Row],[Tanggal]]))</f>
        <v/>
      </c>
      <c r="L362" s="50" t="str">
        <f>IF(Table2[[#This Row],[Tanggal]]="","","VSAT")</f>
        <v/>
      </c>
    </row>
    <row r="363" spans="2:12" x14ac:dyDescent="0.25">
      <c r="B363" s="4" t="str">
        <f>_xlfn.IFNA(INDEX(Data!$B:$B,MATCH(Table2[[#This Row],[Desa/Kelurahan]],Data!$C:$C,0)),"")</f>
        <v/>
      </c>
      <c r="E363" s="2"/>
      <c r="G363" s="2"/>
      <c r="I363" s="5"/>
      <c r="J363" s="36" t="str">
        <f>IF(Table2[[#This Row],[Tanggal]]="","",TEXT(Table2[[#This Row],[Tanggal]],"mmm"))</f>
        <v/>
      </c>
      <c r="K363" s="36" t="str">
        <f>IF(Table2[[#This Row],[Tanggal]]="","",YEAR(Table2[[#This Row],[Tanggal]]))</f>
        <v/>
      </c>
      <c r="L363" s="50" t="str">
        <f>IF(Table2[[#This Row],[Tanggal]]="","","VSAT")</f>
        <v/>
      </c>
    </row>
    <row r="364" spans="2:12" x14ac:dyDescent="0.25">
      <c r="B364" s="4" t="str">
        <f>_xlfn.IFNA(INDEX(Data!$B:$B,MATCH(Table2[[#This Row],[Desa/Kelurahan]],Data!$C:$C,0)),"")</f>
        <v/>
      </c>
      <c r="E364" s="2"/>
      <c r="G364" s="2"/>
      <c r="I364" s="5"/>
      <c r="J364" s="36" t="str">
        <f>IF(Table2[[#This Row],[Tanggal]]="","",TEXT(Table2[[#This Row],[Tanggal]],"mmm"))</f>
        <v/>
      </c>
      <c r="K364" s="36" t="str">
        <f>IF(Table2[[#This Row],[Tanggal]]="","",YEAR(Table2[[#This Row],[Tanggal]]))</f>
        <v/>
      </c>
      <c r="L364" s="50" t="str">
        <f>IF(Table2[[#This Row],[Tanggal]]="","","VSAT")</f>
        <v/>
      </c>
    </row>
    <row r="365" spans="2:12" x14ac:dyDescent="0.25">
      <c r="B365" s="4" t="str">
        <f>_xlfn.IFNA(INDEX(Data!$B:$B,MATCH(Table2[[#This Row],[Desa/Kelurahan]],Data!$C:$C,0)),"")</f>
        <v/>
      </c>
      <c r="E365" s="2"/>
      <c r="G365" s="2"/>
      <c r="I365" s="5"/>
      <c r="J365" s="36" t="str">
        <f>IF(Table2[[#This Row],[Tanggal]]="","",TEXT(Table2[[#This Row],[Tanggal]],"mmm"))</f>
        <v/>
      </c>
      <c r="K365" s="36" t="str">
        <f>IF(Table2[[#This Row],[Tanggal]]="","",YEAR(Table2[[#This Row],[Tanggal]]))</f>
        <v/>
      </c>
      <c r="L365" s="50" t="str">
        <f>IF(Table2[[#This Row],[Tanggal]]="","","VSAT")</f>
        <v/>
      </c>
    </row>
    <row r="366" spans="2:12" x14ac:dyDescent="0.25">
      <c r="B366" s="4" t="str">
        <f>_xlfn.IFNA(INDEX(Data!$B:$B,MATCH(Table2[[#This Row],[Desa/Kelurahan]],Data!$C:$C,0)),"")</f>
        <v/>
      </c>
      <c r="E366" s="2"/>
      <c r="G366" s="2"/>
      <c r="I366" s="5"/>
      <c r="J366" s="36" t="str">
        <f>IF(Table2[[#This Row],[Tanggal]]="","",TEXT(Table2[[#This Row],[Tanggal]],"mmm"))</f>
        <v/>
      </c>
      <c r="K366" s="36" t="str">
        <f>IF(Table2[[#This Row],[Tanggal]]="","",YEAR(Table2[[#This Row],[Tanggal]]))</f>
        <v/>
      </c>
      <c r="L366" s="50" t="str">
        <f>IF(Table2[[#This Row],[Tanggal]]="","","VSAT")</f>
        <v/>
      </c>
    </row>
    <row r="367" spans="2:12" x14ac:dyDescent="0.25">
      <c r="B367" s="4" t="str">
        <f>_xlfn.IFNA(INDEX(Data!$B:$B,MATCH(Table2[[#This Row],[Desa/Kelurahan]],Data!$C:$C,0)),"")</f>
        <v/>
      </c>
      <c r="E367" s="2"/>
      <c r="G367" s="2"/>
      <c r="I367" s="5"/>
      <c r="J367" s="36" t="str">
        <f>IF(Table2[[#This Row],[Tanggal]]="","",TEXT(Table2[[#This Row],[Tanggal]],"mmm"))</f>
        <v/>
      </c>
      <c r="K367" s="36" t="str">
        <f>IF(Table2[[#This Row],[Tanggal]]="","",YEAR(Table2[[#This Row],[Tanggal]]))</f>
        <v/>
      </c>
      <c r="L367" s="50" t="str">
        <f>IF(Table2[[#This Row],[Tanggal]]="","","VSAT")</f>
        <v/>
      </c>
    </row>
    <row r="368" spans="2:12" x14ac:dyDescent="0.25">
      <c r="B368" s="4" t="str">
        <f>_xlfn.IFNA(INDEX(Data!$B:$B,MATCH(Table2[[#This Row],[Desa/Kelurahan]],Data!$C:$C,0)),"")</f>
        <v/>
      </c>
      <c r="E368" s="2"/>
      <c r="G368" s="2"/>
      <c r="I368" s="5"/>
      <c r="J368" s="36" t="str">
        <f>IF(Table2[[#This Row],[Tanggal]]="","",TEXT(Table2[[#This Row],[Tanggal]],"mmm"))</f>
        <v/>
      </c>
      <c r="K368" s="36" t="str">
        <f>IF(Table2[[#This Row],[Tanggal]]="","",YEAR(Table2[[#This Row],[Tanggal]]))</f>
        <v/>
      </c>
      <c r="L368" s="50" t="str">
        <f>IF(Table2[[#This Row],[Tanggal]]="","","VSAT")</f>
        <v/>
      </c>
    </row>
    <row r="369" spans="2:12" x14ac:dyDescent="0.25">
      <c r="B369" s="4" t="str">
        <f>_xlfn.IFNA(INDEX(Data!$B:$B,MATCH(Table2[[#This Row],[Desa/Kelurahan]],Data!$C:$C,0)),"")</f>
        <v/>
      </c>
      <c r="E369" s="2"/>
      <c r="G369" s="2"/>
      <c r="I369" s="5"/>
      <c r="J369" s="36" t="str">
        <f>IF(Table2[[#This Row],[Tanggal]]="","",TEXT(Table2[[#This Row],[Tanggal]],"mmm"))</f>
        <v/>
      </c>
      <c r="K369" s="36" t="str">
        <f>IF(Table2[[#This Row],[Tanggal]]="","",YEAR(Table2[[#This Row],[Tanggal]]))</f>
        <v/>
      </c>
      <c r="L369" s="50" t="str">
        <f>IF(Table2[[#This Row],[Tanggal]]="","","VSAT")</f>
        <v/>
      </c>
    </row>
    <row r="370" spans="2:12" x14ac:dyDescent="0.25">
      <c r="B370" s="4" t="str">
        <f>_xlfn.IFNA(INDEX(Data!$B:$B,MATCH(Table2[[#This Row],[Desa/Kelurahan]],Data!$C:$C,0)),"")</f>
        <v/>
      </c>
      <c r="E370" s="2"/>
      <c r="G370" s="2"/>
      <c r="I370" s="5"/>
      <c r="J370" s="36" t="str">
        <f>IF(Table2[[#This Row],[Tanggal]]="","",TEXT(Table2[[#This Row],[Tanggal]],"mmm"))</f>
        <v/>
      </c>
      <c r="K370" s="36" t="str">
        <f>IF(Table2[[#This Row],[Tanggal]]="","",YEAR(Table2[[#This Row],[Tanggal]]))</f>
        <v/>
      </c>
      <c r="L370" s="50" t="str">
        <f>IF(Table2[[#This Row],[Tanggal]]="","","VSAT")</f>
        <v/>
      </c>
    </row>
    <row r="371" spans="2:12" x14ac:dyDescent="0.25">
      <c r="B371" s="4" t="str">
        <f>_xlfn.IFNA(INDEX(Data!$B:$B,MATCH(Table2[[#This Row],[Desa/Kelurahan]],Data!$C:$C,0)),"")</f>
        <v/>
      </c>
      <c r="E371" s="2"/>
      <c r="G371" s="2"/>
      <c r="I371" s="5"/>
      <c r="J371" s="36" t="str">
        <f>IF(Table2[[#This Row],[Tanggal]]="","",TEXT(Table2[[#This Row],[Tanggal]],"mmm"))</f>
        <v/>
      </c>
      <c r="K371" s="36" t="str">
        <f>IF(Table2[[#This Row],[Tanggal]]="","",YEAR(Table2[[#This Row],[Tanggal]]))</f>
        <v/>
      </c>
      <c r="L371" s="50" t="str">
        <f>IF(Table2[[#This Row],[Tanggal]]="","","VSAT")</f>
        <v/>
      </c>
    </row>
    <row r="372" spans="2:12" x14ac:dyDescent="0.25">
      <c r="B372" s="4" t="str">
        <f>_xlfn.IFNA(INDEX(Data!$B:$B,MATCH(Table2[[#This Row],[Desa/Kelurahan]],Data!$C:$C,0)),"")</f>
        <v/>
      </c>
      <c r="E372" s="2"/>
      <c r="G372" s="2"/>
      <c r="I372" s="5"/>
      <c r="J372" s="36" t="str">
        <f>IF(Table2[[#This Row],[Tanggal]]="","",TEXT(Table2[[#This Row],[Tanggal]],"mmm"))</f>
        <v/>
      </c>
      <c r="K372" s="36" t="str">
        <f>IF(Table2[[#This Row],[Tanggal]]="","",YEAR(Table2[[#This Row],[Tanggal]]))</f>
        <v/>
      </c>
      <c r="L372" s="50" t="str">
        <f>IF(Table2[[#This Row],[Tanggal]]="","","VSAT")</f>
        <v/>
      </c>
    </row>
    <row r="373" spans="2:12" x14ac:dyDescent="0.25">
      <c r="B373" s="4" t="str">
        <f>_xlfn.IFNA(INDEX(Data!$B:$B,MATCH(Table2[[#This Row],[Desa/Kelurahan]],Data!$C:$C,0)),"")</f>
        <v/>
      </c>
      <c r="E373" s="2"/>
      <c r="G373" s="2"/>
      <c r="I373" s="5"/>
      <c r="J373" s="36" t="str">
        <f>IF(Table2[[#This Row],[Tanggal]]="","",TEXT(Table2[[#This Row],[Tanggal]],"mmm"))</f>
        <v/>
      </c>
      <c r="K373" s="36" t="str">
        <f>IF(Table2[[#This Row],[Tanggal]]="","",YEAR(Table2[[#This Row],[Tanggal]]))</f>
        <v/>
      </c>
      <c r="L373" s="50" t="str">
        <f>IF(Table2[[#This Row],[Tanggal]]="","","VSAT")</f>
        <v/>
      </c>
    </row>
    <row r="374" spans="2:12" x14ac:dyDescent="0.25">
      <c r="B374" s="4" t="str">
        <f>_xlfn.IFNA(INDEX(Data!$B:$B,MATCH(Table2[[#This Row],[Desa/Kelurahan]],Data!$C:$C,0)),"")</f>
        <v/>
      </c>
      <c r="E374" s="2"/>
      <c r="G374" s="2"/>
      <c r="I374" s="5"/>
      <c r="J374" s="36" t="str">
        <f>IF(Table2[[#This Row],[Tanggal]]="","",TEXT(Table2[[#This Row],[Tanggal]],"mmm"))</f>
        <v/>
      </c>
      <c r="K374" s="36" t="str">
        <f>IF(Table2[[#This Row],[Tanggal]]="","",YEAR(Table2[[#This Row],[Tanggal]]))</f>
        <v/>
      </c>
      <c r="L374" s="50" t="str">
        <f>IF(Table2[[#This Row],[Tanggal]]="","","VSAT")</f>
        <v/>
      </c>
    </row>
    <row r="375" spans="2:12" x14ac:dyDescent="0.25">
      <c r="B375" s="4" t="str">
        <f>_xlfn.IFNA(INDEX(Data!$B:$B,MATCH(Table2[[#This Row],[Desa/Kelurahan]],Data!$C:$C,0)),"")</f>
        <v/>
      </c>
      <c r="E375" s="2"/>
      <c r="G375" s="2"/>
      <c r="I375" s="5"/>
      <c r="J375" s="36" t="str">
        <f>IF(Table2[[#This Row],[Tanggal]]="","",TEXT(Table2[[#This Row],[Tanggal]],"mmm"))</f>
        <v/>
      </c>
      <c r="K375" s="36" t="str">
        <f>IF(Table2[[#This Row],[Tanggal]]="","",YEAR(Table2[[#This Row],[Tanggal]]))</f>
        <v/>
      </c>
      <c r="L375" s="50" t="str">
        <f>IF(Table2[[#This Row],[Tanggal]]="","","VSAT")</f>
        <v/>
      </c>
    </row>
    <row r="376" spans="2:12" x14ac:dyDescent="0.25">
      <c r="B376" s="4" t="str">
        <f>_xlfn.IFNA(INDEX(Data!$B:$B,MATCH(Table2[[#This Row],[Desa/Kelurahan]],Data!$C:$C,0)),"")</f>
        <v/>
      </c>
      <c r="E376" s="2"/>
      <c r="G376" s="2"/>
      <c r="I376" s="5"/>
      <c r="J376" s="36" t="str">
        <f>IF(Table2[[#This Row],[Tanggal]]="","",TEXT(Table2[[#This Row],[Tanggal]],"mmm"))</f>
        <v/>
      </c>
      <c r="K376" s="36" t="str">
        <f>IF(Table2[[#This Row],[Tanggal]]="","",YEAR(Table2[[#This Row],[Tanggal]]))</f>
        <v/>
      </c>
      <c r="L376" s="50" t="str">
        <f>IF(Table2[[#This Row],[Tanggal]]="","","VSAT")</f>
        <v/>
      </c>
    </row>
    <row r="377" spans="2:12" x14ac:dyDescent="0.25">
      <c r="B377" s="4" t="str">
        <f>_xlfn.IFNA(INDEX(Data!$B:$B,MATCH(Table2[[#This Row],[Desa/Kelurahan]],Data!$C:$C,0)),"")</f>
        <v/>
      </c>
      <c r="E377" s="2"/>
      <c r="G377" s="2"/>
      <c r="I377" s="5"/>
      <c r="J377" s="36" t="str">
        <f>IF(Table2[[#This Row],[Tanggal]]="","",TEXT(Table2[[#This Row],[Tanggal]],"mmm"))</f>
        <v/>
      </c>
      <c r="K377" s="36" t="str">
        <f>IF(Table2[[#This Row],[Tanggal]]="","",YEAR(Table2[[#This Row],[Tanggal]]))</f>
        <v/>
      </c>
      <c r="L377" s="50" t="str">
        <f>IF(Table2[[#This Row],[Tanggal]]="","","VSAT")</f>
        <v/>
      </c>
    </row>
    <row r="378" spans="2:12" x14ac:dyDescent="0.25">
      <c r="B378" s="4" t="str">
        <f>_xlfn.IFNA(INDEX(Data!$B:$B,MATCH(Table2[[#This Row],[Desa/Kelurahan]],Data!$C:$C,0)),"")</f>
        <v/>
      </c>
      <c r="E378" s="2"/>
      <c r="G378" s="2"/>
      <c r="I378" s="5"/>
      <c r="J378" s="36" t="str">
        <f>IF(Table2[[#This Row],[Tanggal]]="","",TEXT(Table2[[#This Row],[Tanggal]],"mmm"))</f>
        <v/>
      </c>
      <c r="K378" s="36" t="str">
        <f>IF(Table2[[#This Row],[Tanggal]]="","",YEAR(Table2[[#This Row],[Tanggal]]))</f>
        <v/>
      </c>
      <c r="L378" s="50" t="str">
        <f>IF(Table2[[#This Row],[Tanggal]]="","","VSAT")</f>
        <v/>
      </c>
    </row>
    <row r="379" spans="2:12" x14ac:dyDescent="0.25">
      <c r="B379" s="4" t="str">
        <f>_xlfn.IFNA(INDEX(Data!$B:$B,MATCH(Table2[[#This Row],[Desa/Kelurahan]],Data!$C:$C,0)),"")</f>
        <v/>
      </c>
      <c r="E379" s="2"/>
      <c r="G379" s="2"/>
      <c r="I379" s="5"/>
      <c r="J379" s="36" t="str">
        <f>IF(Table2[[#This Row],[Tanggal]]="","",TEXT(Table2[[#This Row],[Tanggal]],"mmm"))</f>
        <v/>
      </c>
      <c r="K379" s="36" t="str">
        <f>IF(Table2[[#This Row],[Tanggal]]="","",YEAR(Table2[[#This Row],[Tanggal]]))</f>
        <v/>
      </c>
      <c r="L379" s="50" t="str">
        <f>IF(Table2[[#This Row],[Tanggal]]="","","VSAT")</f>
        <v/>
      </c>
    </row>
    <row r="380" spans="2:12" x14ac:dyDescent="0.25">
      <c r="B380" s="4" t="str">
        <f>_xlfn.IFNA(INDEX(Data!$B:$B,MATCH(Table2[[#This Row],[Desa/Kelurahan]],Data!$C:$C,0)),"")</f>
        <v/>
      </c>
      <c r="E380" s="2"/>
      <c r="G380" s="2"/>
      <c r="I380" s="5"/>
      <c r="J380" s="36" t="str">
        <f>IF(Table2[[#This Row],[Tanggal]]="","",TEXT(Table2[[#This Row],[Tanggal]],"mmm"))</f>
        <v/>
      </c>
      <c r="K380" s="36" t="str">
        <f>IF(Table2[[#This Row],[Tanggal]]="","",YEAR(Table2[[#This Row],[Tanggal]]))</f>
        <v/>
      </c>
      <c r="L380" s="50" t="str">
        <f>IF(Table2[[#This Row],[Tanggal]]="","","VSAT")</f>
        <v/>
      </c>
    </row>
    <row r="381" spans="2:12" x14ac:dyDescent="0.25">
      <c r="B381" s="4" t="str">
        <f>_xlfn.IFNA(INDEX(Data!$B:$B,MATCH(Table2[[#This Row],[Desa/Kelurahan]],Data!$C:$C,0)),"")</f>
        <v/>
      </c>
      <c r="E381" s="2"/>
      <c r="G381" s="2"/>
      <c r="I381" s="5"/>
      <c r="J381" s="36" t="str">
        <f>IF(Table2[[#This Row],[Tanggal]]="","",TEXT(Table2[[#This Row],[Tanggal]],"mmm"))</f>
        <v/>
      </c>
      <c r="K381" s="36" t="str">
        <f>IF(Table2[[#This Row],[Tanggal]]="","",YEAR(Table2[[#This Row],[Tanggal]]))</f>
        <v/>
      </c>
      <c r="L381" s="50" t="str">
        <f>IF(Table2[[#This Row],[Tanggal]]="","","VSAT")</f>
        <v/>
      </c>
    </row>
    <row r="382" spans="2:12" x14ac:dyDescent="0.25">
      <c r="B382" s="4" t="str">
        <f>_xlfn.IFNA(INDEX(Data!$B:$B,MATCH(Table2[[#This Row],[Desa/Kelurahan]],Data!$C:$C,0)),"")</f>
        <v/>
      </c>
      <c r="E382" s="2"/>
      <c r="G382" s="2"/>
      <c r="I382" s="5"/>
      <c r="J382" s="36" t="str">
        <f>IF(Table2[[#This Row],[Tanggal]]="","",TEXT(Table2[[#This Row],[Tanggal]],"mmm"))</f>
        <v/>
      </c>
      <c r="K382" s="36" t="str">
        <f>IF(Table2[[#This Row],[Tanggal]]="","",YEAR(Table2[[#This Row],[Tanggal]]))</f>
        <v/>
      </c>
      <c r="L382" s="50" t="str">
        <f>IF(Table2[[#This Row],[Tanggal]]="","","VSAT")</f>
        <v/>
      </c>
    </row>
    <row r="383" spans="2:12" x14ac:dyDescent="0.25">
      <c r="B383" s="4" t="str">
        <f>_xlfn.IFNA(INDEX(Data!$B:$B,MATCH(Table2[[#This Row],[Desa/Kelurahan]],Data!$C:$C,0)),"")</f>
        <v/>
      </c>
      <c r="E383" s="2"/>
      <c r="G383" s="2"/>
      <c r="I383" s="5"/>
      <c r="J383" s="36" t="str">
        <f>IF(Table2[[#This Row],[Tanggal]]="","",TEXT(Table2[[#This Row],[Tanggal]],"mmm"))</f>
        <v/>
      </c>
      <c r="K383" s="36" t="str">
        <f>IF(Table2[[#This Row],[Tanggal]]="","",YEAR(Table2[[#This Row],[Tanggal]]))</f>
        <v/>
      </c>
      <c r="L383" s="50" t="str">
        <f>IF(Table2[[#This Row],[Tanggal]]="","","VSAT")</f>
        <v/>
      </c>
    </row>
    <row r="384" spans="2:12" x14ac:dyDescent="0.25">
      <c r="B384" s="4" t="str">
        <f>_xlfn.IFNA(INDEX(Data!$B:$B,MATCH(Table2[[#This Row],[Desa/Kelurahan]],Data!$C:$C,0)),"")</f>
        <v/>
      </c>
      <c r="E384" s="2"/>
      <c r="G384" s="2"/>
      <c r="I384" s="5"/>
      <c r="J384" s="36" t="str">
        <f>IF(Table2[[#This Row],[Tanggal]]="","",TEXT(Table2[[#This Row],[Tanggal]],"mmm"))</f>
        <v/>
      </c>
      <c r="K384" s="36" t="str">
        <f>IF(Table2[[#This Row],[Tanggal]]="","",YEAR(Table2[[#This Row],[Tanggal]]))</f>
        <v/>
      </c>
      <c r="L384" s="50" t="str">
        <f>IF(Table2[[#This Row],[Tanggal]]="","","VSAT")</f>
        <v/>
      </c>
    </row>
    <row r="385" spans="2:12" x14ac:dyDescent="0.25">
      <c r="B385" s="4" t="str">
        <f>_xlfn.IFNA(INDEX(Data!$B:$B,MATCH(Table2[[#This Row],[Desa/Kelurahan]],Data!$C:$C,0)),"")</f>
        <v/>
      </c>
      <c r="E385" s="2"/>
      <c r="G385" s="2"/>
      <c r="I385" s="5"/>
      <c r="J385" s="36" t="str">
        <f>IF(Table2[[#This Row],[Tanggal]]="","",TEXT(Table2[[#This Row],[Tanggal]],"mmm"))</f>
        <v/>
      </c>
      <c r="K385" s="36" t="str">
        <f>IF(Table2[[#This Row],[Tanggal]]="","",YEAR(Table2[[#This Row],[Tanggal]]))</f>
        <v/>
      </c>
      <c r="L385" s="50" t="str">
        <f>IF(Table2[[#This Row],[Tanggal]]="","","VSAT")</f>
        <v/>
      </c>
    </row>
    <row r="386" spans="2:12" x14ac:dyDescent="0.25">
      <c r="B386" s="4" t="str">
        <f>_xlfn.IFNA(INDEX(Data!$B:$B,MATCH(Table2[[#This Row],[Desa/Kelurahan]],Data!$C:$C,0)),"")</f>
        <v/>
      </c>
      <c r="E386" s="2"/>
      <c r="G386" s="2"/>
      <c r="I386" s="5"/>
      <c r="J386" s="36" t="str">
        <f>IF(Table2[[#This Row],[Tanggal]]="","",TEXT(Table2[[#This Row],[Tanggal]],"mmm"))</f>
        <v/>
      </c>
      <c r="K386" s="36" t="str">
        <f>IF(Table2[[#This Row],[Tanggal]]="","",YEAR(Table2[[#This Row],[Tanggal]]))</f>
        <v/>
      </c>
      <c r="L386" s="50" t="str">
        <f>IF(Table2[[#This Row],[Tanggal]]="","","VSAT")</f>
        <v/>
      </c>
    </row>
    <row r="387" spans="2:12" x14ac:dyDescent="0.25">
      <c r="B387" s="4" t="str">
        <f>_xlfn.IFNA(INDEX(Data!$B:$B,MATCH(Table2[[#This Row],[Desa/Kelurahan]],Data!$C:$C,0)),"")</f>
        <v/>
      </c>
      <c r="E387" s="2"/>
      <c r="G387" s="2"/>
      <c r="I387" s="5"/>
      <c r="J387" s="36" t="str">
        <f>IF(Table2[[#This Row],[Tanggal]]="","",TEXT(Table2[[#This Row],[Tanggal]],"mmm"))</f>
        <v/>
      </c>
      <c r="K387" s="36" t="str">
        <f>IF(Table2[[#This Row],[Tanggal]]="","",YEAR(Table2[[#This Row],[Tanggal]]))</f>
        <v/>
      </c>
      <c r="L387" s="50" t="str">
        <f>IF(Table2[[#This Row],[Tanggal]]="","","VSAT")</f>
        <v/>
      </c>
    </row>
    <row r="388" spans="2:12" x14ac:dyDescent="0.25">
      <c r="B388" s="4" t="str">
        <f>_xlfn.IFNA(INDEX(Data!$B:$B,MATCH(Table2[[#This Row],[Desa/Kelurahan]],Data!$C:$C,0)),"")</f>
        <v/>
      </c>
      <c r="E388" s="2"/>
      <c r="G388" s="2"/>
      <c r="I388" s="5"/>
      <c r="J388" s="36" t="str">
        <f>IF(Table2[[#This Row],[Tanggal]]="","",TEXT(Table2[[#This Row],[Tanggal]],"mmm"))</f>
        <v/>
      </c>
      <c r="K388" s="36" t="str">
        <f>IF(Table2[[#This Row],[Tanggal]]="","",YEAR(Table2[[#This Row],[Tanggal]]))</f>
        <v/>
      </c>
      <c r="L388" s="50" t="str">
        <f>IF(Table2[[#This Row],[Tanggal]]="","","VSAT")</f>
        <v/>
      </c>
    </row>
    <row r="389" spans="2:12" x14ac:dyDescent="0.25">
      <c r="B389" s="4" t="str">
        <f>_xlfn.IFNA(INDEX(Data!$B:$B,MATCH(Table2[[#This Row],[Desa/Kelurahan]],Data!$C:$C,0)),"")</f>
        <v/>
      </c>
      <c r="E389" s="2"/>
      <c r="G389" s="2"/>
      <c r="I389" s="5"/>
      <c r="J389" s="36" t="str">
        <f>IF(Table2[[#This Row],[Tanggal]]="","",TEXT(Table2[[#This Row],[Tanggal]],"mmm"))</f>
        <v/>
      </c>
      <c r="K389" s="36" t="str">
        <f>IF(Table2[[#This Row],[Tanggal]]="","",YEAR(Table2[[#This Row],[Tanggal]]))</f>
        <v/>
      </c>
      <c r="L389" s="50" t="str">
        <f>IF(Table2[[#This Row],[Tanggal]]="","","VSAT")</f>
        <v/>
      </c>
    </row>
    <row r="390" spans="2:12" x14ac:dyDescent="0.25">
      <c r="B390" s="4" t="str">
        <f>_xlfn.IFNA(INDEX(Data!$B:$B,MATCH(Table2[[#This Row],[Desa/Kelurahan]],Data!$C:$C,0)),"")</f>
        <v/>
      </c>
      <c r="E390" s="2"/>
      <c r="G390" s="2"/>
      <c r="I390" s="5"/>
      <c r="J390" s="36" t="str">
        <f>IF(Table2[[#This Row],[Tanggal]]="","",TEXT(Table2[[#This Row],[Tanggal]],"mmm"))</f>
        <v/>
      </c>
      <c r="K390" s="36" t="str">
        <f>IF(Table2[[#This Row],[Tanggal]]="","",YEAR(Table2[[#This Row],[Tanggal]]))</f>
        <v/>
      </c>
      <c r="L390" s="50" t="str">
        <f>IF(Table2[[#This Row],[Tanggal]]="","","VSAT")</f>
        <v/>
      </c>
    </row>
    <row r="391" spans="2:12" x14ac:dyDescent="0.25">
      <c r="B391" s="4" t="str">
        <f>_xlfn.IFNA(INDEX(Data!$B:$B,MATCH(Table2[[#This Row],[Desa/Kelurahan]],Data!$C:$C,0)),"")</f>
        <v/>
      </c>
      <c r="E391" s="2"/>
      <c r="G391" s="2"/>
      <c r="I391" s="5"/>
      <c r="J391" s="36" t="str">
        <f>IF(Table2[[#This Row],[Tanggal]]="","",TEXT(Table2[[#This Row],[Tanggal]],"mmm"))</f>
        <v/>
      </c>
      <c r="K391" s="36" t="str">
        <f>IF(Table2[[#This Row],[Tanggal]]="","",YEAR(Table2[[#This Row],[Tanggal]]))</f>
        <v/>
      </c>
      <c r="L391" s="50" t="str">
        <f>IF(Table2[[#This Row],[Tanggal]]="","","VSAT")</f>
        <v/>
      </c>
    </row>
    <row r="392" spans="2:12" x14ac:dyDescent="0.25">
      <c r="B392" s="4" t="str">
        <f>_xlfn.IFNA(INDEX(Data!$B:$B,MATCH(Table2[[#This Row],[Desa/Kelurahan]],Data!$C:$C,0)),"")</f>
        <v/>
      </c>
      <c r="E392" s="2"/>
      <c r="G392" s="2"/>
      <c r="I392" s="5"/>
      <c r="J392" s="36" t="str">
        <f>IF(Table2[[#This Row],[Tanggal]]="","",TEXT(Table2[[#This Row],[Tanggal]],"mmm"))</f>
        <v/>
      </c>
      <c r="K392" s="36" t="str">
        <f>IF(Table2[[#This Row],[Tanggal]]="","",YEAR(Table2[[#This Row],[Tanggal]]))</f>
        <v/>
      </c>
      <c r="L392" s="50" t="str">
        <f>IF(Table2[[#This Row],[Tanggal]]="","","VSAT")</f>
        <v/>
      </c>
    </row>
    <row r="393" spans="2:12" x14ac:dyDescent="0.25">
      <c r="B393" s="4" t="str">
        <f>_xlfn.IFNA(INDEX(Data!$B:$B,MATCH(Table2[[#This Row],[Desa/Kelurahan]],Data!$C:$C,0)),"")</f>
        <v/>
      </c>
      <c r="E393" s="2"/>
      <c r="G393" s="2"/>
      <c r="I393" s="5"/>
      <c r="J393" s="36" t="str">
        <f>IF(Table2[[#This Row],[Tanggal]]="","",TEXT(Table2[[#This Row],[Tanggal]],"mmm"))</f>
        <v/>
      </c>
      <c r="K393" s="36" t="str">
        <f>IF(Table2[[#This Row],[Tanggal]]="","",YEAR(Table2[[#This Row],[Tanggal]]))</f>
        <v/>
      </c>
      <c r="L393" s="50" t="str">
        <f>IF(Table2[[#This Row],[Tanggal]]="","","VSAT")</f>
        <v/>
      </c>
    </row>
    <row r="394" spans="2:12" x14ac:dyDescent="0.25">
      <c r="B394" s="4" t="str">
        <f>_xlfn.IFNA(INDEX(Data!$B:$B,MATCH(Table2[[#This Row],[Desa/Kelurahan]],Data!$C:$C,0)),"")</f>
        <v/>
      </c>
      <c r="E394" s="2"/>
      <c r="G394" s="2"/>
      <c r="I394" s="5"/>
      <c r="J394" s="36" t="str">
        <f>IF(Table2[[#This Row],[Tanggal]]="","",TEXT(Table2[[#This Row],[Tanggal]],"mmm"))</f>
        <v/>
      </c>
      <c r="K394" s="36" t="str">
        <f>IF(Table2[[#This Row],[Tanggal]]="","",YEAR(Table2[[#This Row],[Tanggal]]))</f>
        <v/>
      </c>
      <c r="L394" s="50" t="str">
        <f>IF(Table2[[#This Row],[Tanggal]]="","","VSAT")</f>
        <v/>
      </c>
    </row>
    <row r="395" spans="2:12" x14ac:dyDescent="0.25">
      <c r="B395" s="4" t="str">
        <f>_xlfn.IFNA(INDEX(Data!$B:$B,MATCH(Table2[[#This Row],[Desa/Kelurahan]],Data!$C:$C,0)),"")</f>
        <v/>
      </c>
      <c r="E395" s="2"/>
      <c r="G395" s="2"/>
      <c r="I395" s="5"/>
      <c r="J395" s="36" t="str">
        <f>IF(Table2[[#This Row],[Tanggal]]="","",TEXT(Table2[[#This Row],[Tanggal]],"mmm"))</f>
        <v/>
      </c>
      <c r="K395" s="36" t="str">
        <f>IF(Table2[[#This Row],[Tanggal]]="","",YEAR(Table2[[#This Row],[Tanggal]]))</f>
        <v/>
      </c>
      <c r="L395" s="50" t="str">
        <f>IF(Table2[[#This Row],[Tanggal]]="","","VSAT")</f>
        <v/>
      </c>
    </row>
    <row r="396" spans="2:12" x14ac:dyDescent="0.25">
      <c r="B396" s="4" t="str">
        <f>_xlfn.IFNA(INDEX(Data!$B:$B,MATCH(Table2[[#This Row],[Desa/Kelurahan]],Data!$C:$C,0)),"")</f>
        <v/>
      </c>
      <c r="E396" s="2"/>
      <c r="G396" s="2"/>
      <c r="I396" s="5"/>
      <c r="J396" s="36" t="str">
        <f>IF(Table2[[#This Row],[Tanggal]]="","",TEXT(Table2[[#This Row],[Tanggal]],"mmm"))</f>
        <v/>
      </c>
      <c r="K396" s="36" t="str">
        <f>IF(Table2[[#This Row],[Tanggal]]="","",YEAR(Table2[[#This Row],[Tanggal]]))</f>
        <v/>
      </c>
      <c r="L396" s="50" t="str">
        <f>IF(Table2[[#This Row],[Tanggal]]="","","VSAT")</f>
        <v/>
      </c>
    </row>
    <row r="397" spans="2:12" x14ac:dyDescent="0.25">
      <c r="B397" s="4" t="str">
        <f>_xlfn.IFNA(INDEX(Data!$B:$B,MATCH(Table2[[#This Row],[Desa/Kelurahan]],Data!$C:$C,0)),"")</f>
        <v/>
      </c>
      <c r="E397" s="2"/>
      <c r="G397" s="2"/>
      <c r="I397" s="5"/>
      <c r="J397" s="36" t="str">
        <f>IF(Table2[[#This Row],[Tanggal]]="","",TEXT(Table2[[#This Row],[Tanggal]],"mmm"))</f>
        <v/>
      </c>
      <c r="K397" s="36" t="str">
        <f>IF(Table2[[#This Row],[Tanggal]]="","",YEAR(Table2[[#This Row],[Tanggal]]))</f>
        <v/>
      </c>
      <c r="L397" s="50" t="str">
        <f>IF(Table2[[#This Row],[Tanggal]]="","","VSAT")</f>
        <v/>
      </c>
    </row>
    <row r="398" spans="2:12" x14ac:dyDescent="0.25">
      <c r="B398" s="4" t="str">
        <f>_xlfn.IFNA(INDEX(Data!$B:$B,MATCH(Table2[[#This Row],[Desa/Kelurahan]],Data!$C:$C,0)),"")</f>
        <v/>
      </c>
      <c r="E398" s="2"/>
      <c r="G398" s="2"/>
      <c r="I398" s="5"/>
      <c r="J398" s="36" t="str">
        <f>IF(Table2[[#This Row],[Tanggal]]="","",TEXT(Table2[[#This Row],[Tanggal]],"mmm"))</f>
        <v/>
      </c>
      <c r="K398" s="36" t="str">
        <f>IF(Table2[[#This Row],[Tanggal]]="","",YEAR(Table2[[#This Row],[Tanggal]]))</f>
        <v/>
      </c>
      <c r="L398" s="50" t="str">
        <f>IF(Table2[[#This Row],[Tanggal]]="","","VSAT")</f>
        <v/>
      </c>
    </row>
    <row r="399" spans="2:12" x14ac:dyDescent="0.25">
      <c r="B399" s="4" t="str">
        <f>_xlfn.IFNA(INDEX(Data!$B:$B,MATCH(Table2[[#This Row],[Desa/Kelurahan]],Data!$C:$C,0)),"")</f>
        <v/>
      </c>
      <c r="E399" s="2"/>
      <c r="G399" s="2"/>
      <c r="I399" s="5"/>
      <c r="J399" s="36" t="str">
        <f>IF(Table2[[#This Row],[Tanggal]]="","",TEXT(Table2[[#This Row],[Tanggal]],"mmm"))</f>
        <v/>
      </c>
      <c r="K399" s="36" t="str">
        <f>IF(Table2[[#This Row],[Tanggal]]="","",YEAR(Table2[[#This Row],[Tanggal]]))</f>
        <v/>
      </c>
      <c r="L399" s="50" t="str">
        <f>IF(Table2[[#This Row],[Tanggal]]="","","VSAT")</f>
        <v/>
      </c>
    </row>
    <row r="400" spans="2:12" x14ac:dyDescent="0.25">
      <c r="B400" s="4" t="str">
        <f>_xlfn.IFNA(INDEX(Data!$B:$B,MATCH(Table2[[#This Row],[Desa/Kelurahan]],Data!$C:$C,0)),"")</f>
        <v/>
      </c>
      <c r="E400" s="2"/>
      <c r="G400" s="2"/>
      <c r="I400" s="5"/>
      <c r="J400" s="36" t="str">
        <f>IF(Table2[[#This Row],[Tanggal]]="","",TEXT(Table2[[#This Row],[Tanggal]],"mmm"))</f>
        <v/>
      </c>
      <c r="K400" s="36" t="str">
        <f>IF(Table2[[#This Row],[Tanggal]]="","",YEAR(Table2[[#This Row],[Tanggal]]))</f>
        <v/>
      </c>
      <c r="L400" s="50" t="str">
        <f>IF(Table2[[#This Row],[Tanggal]]="","","VSAT")</f>
        <v/>
      </c>
    </row>
    <row r="401" spans="2:12" x14ac:dyDescent="0.25">
      <c r="B401" s="4" t="str">
        <f>_xlfn.IFNA(INDEX(Data!$B:$B,MATCH(Table2[[#This Row],[Desa/Kelurahan]],Data!$C:$C,0)),"")</f>
        <v/>
      </c>
      <c r="E401" s="2"/>
      <c r="G401" s="2"/>
      <c r="I401" s="5"/>
      <c r="J401" s="36" t="str">
        <f>IF(Table2[[#This Row],[Tanggal]]="","",TEXT(Table2[[#This Row],[Tanggal]],"mmm"))</f>
        <v/>
      </c>
      <c r="K401" s="36" t="str">
        <f>IF(Table2[[#This Row],[Tanggal]]="","",YEAR(Table2[[#This Row],[Tanggal]]))</f>
        <v/>
      </c>
      <c r="L401" s="50" t="str">
        <f>IF(Table2[[#This Row],[Tanggal]]="","","VSAT")</f>
        <v/>
      </c>
    </row>
    <row r="402" spans="2:12" x14ac:dyDescent="0.25">
      <c r="B402" s="4" t="str">
        <f>_xlfn.IFNA(INDEX(Data!$B:$B,MATCH(Table2[[#This Row],[Desa/Kelurahan]],Data!$C:$C,0)),"")</f>
        <v/>
      </c>
      <c r="E402" s="2"/>
      <c r="G402" s="2"/>
      <c r="I402" s="5"/>
      <c r="J402" s="36" t="str">
        <f>IF(Table2[[#This Row],[Tanggal]]="","",TEXT(Table2[[#This Row],[Tanggal]],"mmm"))</f>
        <v/>
      </c>
      <c r="K402" s="36" t="str">
        <f>IF(Table2[[#This Row],[Tanggal]]="","",YEAR(Table2[[#This Row],[Tanggal]]))</f>
        <v/>
      </c>
      <c r="L402" s="50" t="str">
        <f>IF(Table2[[#This Row],[Tanggal]]="","","VSAT")</f>
        <v/>
      </c>
    </row>
    <row r="403" spans="2:12" x14ac:dyDescent="0.25">
      <c r="B403" s="4" t="str">
        <f>_xlfn.IFNA(INDEX(Data!$B:$B,MATCH(Table2[[#This Row],[Desa/Kelurahan]],Data!$C:$C,0)),"")</f>
        <v/>
      </c>
      <c r="E403" s="2"/>
      <c r="G403" s="2"/>
      <c r="I403" s="5"/>
      <c r="J403" s="36" t="str">
        <f>IF(Table2[[#This Row],[Tanggal]]="","",TEXT(Table2[[#This Row],[Tanggal]],"mmm"))</f>
        <v/>
      </c>
      <c r="K403" s="36" t="str">
        <f>IF(Table2[[#This Row],[Tanggal]]="","",YEAR(Table2[[#This Row],[Tanggal]]))</f>
        <v/>
      </c>
      <c r="L403" s="50" t="str">
        <f>IF(Table2[[#This Row],[Tanggal]]="","","VSAT")</f>
        <v/>
      </c>
    </row>
    <row r="404" spans="2:12" x14ac:dyDescent="0.25">
      <c r="B404" s="4" t="str">
        <f>_xlfn.IFNA(INDEX(Data!$B:$B,MATCH(Table2[[#This Row],[Desa/Kelurahan]],Data!$C:$C,0)),"")</f>
        <v/>
      </c>
      <c r="E404" s="2"/>
      <c r="G404" s="2"/>
      <c r="I404" s="5"/>
      <c r="J404" s="36" t="str">
        <f>IF(Table2[[#This Row],[Tanggal]]="","",TEXT(Table2[[#This Row],[Tanggal]],"mmm"))</f>
        <v/>
      </c>
      <c r="K404" s="36" t="str">
        <f>IF(Table2[[#This Row],[Tanggal]]="","",YEAR(Table2[[#This Row],[Tanggal]]))</f>
        <v/>
      </c>
      <c r="L404" s="50" t="str">
        <f>IF(Table2[[#This Row],[Tanggal]]="","","VSAT")</f>
        <v/>
      </c>
    </row>
    <row r="405" spans="2:12" x14ac:dyDescent="0.25">
      <c r="B405" s="4" t="str">
        <f>_xlfn.IFNA(INDEX(Data!$B:$B,MATCH(Table2[[#This Row],[Desa/Kelurahan]],Data!$C:$C,0)),"")</f>
        <v/>
      </c>
      <c r="E405" s="2"/>
      <c r="G405" s="2"/>
      <c r="I405" s="5"/>
      <c r="J405" s="36" t="str">
        <f>IF(Table2[[#This Row],[Tanggal]]="","",TEXT(Table2[[#This Row],[Tanggal]],"mmm"))</f>
        <v/>
      </c>
      <c r="K405" s="36" t="str">
        <f>IF(Table2[[#This Row],[Tanggal]]="","",YEAR(Table2[[#This Row],[Tanggal]]))</f>
        <v/>
      </c>
      <c r="L405" s="50" t="str">
        <f>IF(Table2[[#This Row],[Tanggal]]="","","VSAT")</f>
        <v/>
      </c>
    </row>
    <row r="406" spans="2:12" x14ac:dyDescent="0.25">
      <c r="B406" s="4" t="str">
        <f>_xlfn.IFNA(INDEX(Data!$B:$B,MATCH(Table2[[#This Row],[Desa/Kelurahan]],Data!$C:$C,0)),"")</f>
        <v/>
      </c>
      <c r="E406" s="2"/>
      <c r="G406" s="2"/>
      <c r="I406" s="5"/>
      <c r="J406" s="36" t="str">
        <f>IF(Table2[[#This Row],[Tanggal]]="","",TEXT(Table2[[#This Row],[Tanggal]],"mmm"))</f>
        <v/>
      </c>
      <c r="K406" s="36" t="str">
        <f>IF(Table2[[#This Row],[Tanggal]]="","",YEAR(Table2[[#This Row],[Tanggal]]))</f>
        <v/>
      </c>
      <c r="L406" s="50" t="str">
        <f>IF(Table2[[#This Row],[Tanggal]]="","","VSAT")</f>
        <v/>
      </c>
    </row>
    <row r="407" spans="2:12" x14ac:dyDescent="0.25">
      <c r="B407" s="4" t="str">
        <f>_xlfn.IFNA(INDEX(Data!$B:$B,MATCH(Table2[[#This Row],[Desa/Kelurahan]],Data!$C:$C,0)),"")</f>
        <v/>
      </c>
      <c r="E407" s="2"/>
      <c r="G407" s="2"/>
      <c r="I407" s="5"/>
      <c r="J407" s="36" t="str">
        <f>IF(Table2[[#This Row],[Tanggal]]="","",TEXT(Table2[[#This Row],[Tanggal]],"mmm"))</f>
        <v/>
      </c>
      <c r="K407" s="36" t="str">
        <f>IF(Table2[[#This Row],[Tanggal]]="","",YEAR(Table2[[#This Row],[Tanggal]]))</f>
        <v/>
      </c>
      <c r="L407" s="50" t="str">
        <f>IF(Table2[[#This Row],[Tanggal]]="","","VSAT")</f>
        <v/>
      </c>
    </row>
    <row r="408" spans="2:12" x14ac:dyDescent="0.25">
      <c r="B408" s="4" t="str">
        <f>_xlfn.IFNA(INDEX(Data!$B:$B,MATCH(Table2[[#This Row],[Desa/Kelurahan]],Data!$C:$C,0)),"")</f>
        <v/>
      </c>
      <c r="E408" s="2"/>
      <c r="G408" s="2"/>
      <c r="I408" s="5"/>
      <c r="J408" s="36" t="str">
        <f>IF(Table2[[#This Row],[Tanggal]]="","",TEXT(Table2[[#This Row],[Tanggal]],"mmm"))</f>
        <v/>
      </c>
      <c r="K408" s="36" t="str">
        <f>IF(Table2[[#This Row],[Tanggal]]="","",YEAR(Table2[[#This Row],[Tanggal]]))</f>
        <v/>
      </c>
      <c r="L408" s="50" t="str">
        <f>IF(Table2[[#This Row],[Tanggal]]="","","VSAT")</f>
        <v/>
      </c>
    </row>
    <row r="409" spans="2:12" x14ac:dyDescent="0.25">
      <c r="B409" s="4" t="str">
        <f>_xlfn.IFNA(INDEX(Data!$B:$B,MATCH(Table2[[#This Row],[Desa/Kelurahan]],Data!$C:$C,0)),"")</f>
        <v/>
      </c>
      <c r="E409" s="2"/>
      <c r="G409" s="2"/>
      <c r="I409" s="5"/>
      <c r="J409" s="36" t="str">
        <f>IF(Table2[[#This Row],[Tanggal]]="","",TEXT(Table2[[#This Row],[Tanggal]],"mmm"))</f>
        <v/>
      </c>
      <c r="K409" s="36" t="str">
        <f>IF(Table2[[#This Row],[Tanggal]]="","",YEAR(Table2[[#This Row],[Tanggal]]))</f>
        <v/>
      </c>
      <c r="L409" s="50" t="str">
        <f>IF(Table2[[#This Row],[Tanggal]]="","","VSAT")</f>
        <v/>
      </c>
    </row>
    <row r="410" spans="2:12" x14ac:dyDescent="0.25">
      <c r="B410" s="4" t="str">
        <f>_xlfn.IFNA(INDEX(Data!$B:$B,MATCH(Table2[[#This Row],[Desa/Kelurahan]],Data!$C:$C,0)),"")</f>
        <v/>
      </c>
      <c r="E410" s="2"/>
      <c r="G410" s="2"/>
      <c r="I410" s="5"/>
      <c r="J410" s="36" t="str">
        <f>IF(Table2[[#This Row],[Tanggal]]="","",TEXT(Table2[[#This Row],[Tanggal]],"mmm"))</f>
        <v/>
      </c>
      <c r="K410" s="36" t="str">
        <f>IF(Table2[[#This Row],[Tanggal]]="","",YEAR(Table2[[#This Row],[Tanggal]]))</f>
        <v/>
      </c>
      <c r="L410" s="50" t="str">
        <f>IF(Table2[[#This Row],[Tanggal]]="","","VSAT")</f>
        <v/>
      </c>
    </row>
    <row r="411" spans="2:12" x14ac:dyDescent="0.25">
      <c r="B411" s="4" t="str">
        <f>_xlfn.IFNA(INDEX(Data!$B:$B,MATCH(Table2[[#This Row],[Desa/Kelurahan]],Data!$C:$C,0)),"")</f>
        <v/>
      </c>
      <c r="E411" s="2"/>
      <c r="G411" s="2"/>
      <c r="I411" s="5"/>
      <c r="J411" s="36" t="str">
        <f>IF(Table2[[#This Row],[Tanggal]]="","",TEXT(Table2[[#This Row],[Tanggal]],"mmm"))</f>
        <v/>
      </c>
      <c r="K411" s="36" t="str">
        <f>IF(Table2[[#This Row],[Tanggal]]="","",YEAR(Table2[[#This Row],[Tanggal]]))</f>
        <v/>
      </c>
      <c r="L411" s="50" t="str">
        <f>IF(Table2[[#This Row],[Tanggal]]="","","VSAT")</f>
        <v/>
      </c>
    </row>
    <row r="412" spans="2:12" x14ac:dyDescent="0.25">
      <c r="B412" s="4" t="str">
        <f>_xlfn.IFNA(INDEX(Data!$B:$B,MATCH(Table2[[#This Row],[Desa/Kelurahan]],Data!$C:$C,0)),"")</f>
        <v/>
      </c>
      <c r="E412" s="2"/>
      <c r="G412" s="2"/>
      <c r="I412" s="5"/>
      <c r="J412" s="36" t="str">
        <f>IF(Table2[[#This Row],[Tanggal]]="","",TEXT(Table2[[#This Row],[Tanggal]],"mmm"))</f>
        <v/>
      </c>
      <c r="K412" s="36" t="str">
        <f>IF(Table2[[#This Row],[Tanggal]]="","",YEAR(Table2[[#This Row],[Tanggal]]))</f>
        <v/>
      </c>
      <c r="L412" s="50" t="str">
        <f>IF(Table2[[#This Row],[Tanggal]]="","","VSAT")</f>
        <v/>
      </c>
    </row>
    <row r="413" spans="2:12" x14ac:dyDescent="0.25">
      <c r="B413" s="4" t="str">
        <f>_xlfn.IFNA(INDEX(Data!$B:$B,MATCH(Table2[[#This Row],[Desa/Kelurahan]],Data!$C:$C,0)),"")</f>
        <v/>
      </c>
      <c r="E413" s="2"/>
      <c r="G413" s="2"/>
      <c r="I413" s="5"/>
      <c r="J413" s="36" t="str">
        <f>IF(Table2[[#This Row],[Tanggal]]="","",TEXT(Table2[[#This Row],[Tanggal]],"mmm"))</f>
        <v/>
      </c>
      <c r="K413" s="36" t="str">
        <f>IF(Table2[[#This Row],[Tanggal]]="","",YEAR(Table2[[#This Row],[Tanggal]]))</f>
        <v/>
      </c>
      <c r="L413" s="50" t="str">
        <f>IF(Table2[[#This Row],[Tanggal]]="","","VSAT")</f>
        <v/>
      </c>
    </row>
    <row r="414" spans="2:12" x14ac:dyDescent="0.25">
      <c r="B414" s="4" t="str">
        <f>_xlfn.IFNA(INDEX(Data!$B:$B,MATCH(Table2[[#This Row],[Desa/Kelurahan]],Data!$C:$C,0)),"")</f>
        <v/>
      </c>
      <c r="E414" s="2"/>
      <c r="G414" s="2"/>
      <c r="I414" s="5"/>
      <c r="J414" s="36" t="str">
        <f>IF(Table2[[#This Row],[Tanggal]]="","",TEXT(Table2[[#This Row],[Tanggal]],"mmm"))</f>
        <v/>
      </c>
      <c r="K414" s="36" t="str">
        <f>IF(Table2[[#This Row],[Tanggal]]="","",YEAR(Table2[[#This Row],[Tanggal]]))</f>
        <v/>
      </c>
      <c r="L414" s="50" t="str">
        <f>IF(Table2[[#This Row],[Tanggal]]="","","VSAT")</f>
        <v/>
      </c>
    </row>
    <row r="415" spans="2:12" x14ac:dyDescent="0.25">
      <c r="B415" s="4" t="str">
        <f>_xlfn.IFNA(INDEX(Data!$B:$B,MATCH(Table2[[#This Row],[Desa/Kelurahan]],Data!$C:$C,0)),"")</f>
        <v/>
      </c>
      <c r="E415" s="2"/>
      <c r="G415" s="2"/>
      <c r="I415" s="5"/>
      <c r="J415" s="36" t="str">
        <f>IF(Table2[[#This Row],[Tanggal]]="","",TEXT(Table2[[#This Row],[Tanggal]],"mmm"))</f>
        <v/>
      </c>
      <c r="K415" s="36" t="str">
        <f>IF(Table2[[#This Row],[Tanggal]]="","",YEAR(Table2[[#This Row],[Tanggal]]))</f>
        <v/>
      </c>
      <c r="L415" s="50" t="str">
        <f>IF(Table2[[#This Row],[Tanggal]]="","","VSAT")</f>
        <v/>
      </c>
    </row>
    <row r="416" spans="2:12" x14ac:dyDescent="0.25">
      <c r="B416" s="4" t="str">
        <f>_xlfn.IFNA(INDEX(Data!$B:$B,MATCH(Table2[[#This Row],[Desa/Kelurahan]],Data!$C:$C,0)),"")</f>
        <v/>
      </c>
      <c r="E416" s="2"/>
      <c r="G416" s="2"/>
      <c r="I416" s="5"/>
      <c r="J416" s="36" t="str">
        <f>IF(Table2[[#This Row],[Tanggal]]="","",TEXT(Table2[[#This Row],[Tanggal]],"mmm"))</f>
        <v/>
      </c>
      <c r="K416" s="36" t="str">
        <f>IF(Table2[[#This Row],[Tanggal]]="","",YEAR(Table2[[#This Row],[Tanggal]]))</f>
        <v/>
      </c>
      <c r="L416" s="50" t="str">
        <f>IF(Table2[[#This Row],[Tanggal]]="","","VSAT")</f>
        <v/>
      </c>
    </row>
    <row r="417" spans="2:12" x14ac:dyDescent="0.25">
      <c r="B417" s="4" t="str">
        <f>_xlfn.IFNA(INDEX(Data!$B:$B,MATCH(Table2[[#This Row],[Desa/Kelurahan]],Data!$C:$C,0)),"")</f>
        <v/>
      </c>
      <c r="E417" s="2"/>
      <c r="G417" s="2"/>
      <c r="I417" s="5"/>
      <c r="J417" s="36" t="str">
        <f>IF(Table2[[#This Row],[Tanggal]]="","",TEXT(Table2[[#This Row],[Tanggal]],"mmm"))</f>
        <v/>
      </c>
      <c r="K417" s="36" t="str">
        <f>IF(Table2[[#This Row],[Tanggal]]="","",YEAR(Table2[[#This Row],[Tanggal]]))</f>
        <v/>
      </c>
      <c r="L417" s="50" t="str">
        <f>IF(Table2[[#This Row],[Tanggal]]="","","VSAT")</f>
        <v/>
      </c>
    </row>
    <row r="418" spans="2:12" x14ac:dyDescent="0.25">
      <c r="B418" s="4" t="str">
        <f>_xlfn.IFNA(INDEX(Data!$B:$B,MATCH(Table2[[#This Row],[Desa/Kelurahan]],Data!$C:$C,0)),"")</f>
        <v/>
      </c>
      <c r="E418" s="2"/>
      <c r="G418" s="2"/>
      <c r="I418" s="5"/>
      <c r="J418" s="36" t="str">
        <f>IF(Table2[[#This Row],[Tanggal]]="","",TEXT(Table2[[#This Row],[Tanggal]],"mmm"))</f>
        <v/>
      </c>
      <c r="K418" s="36" t="str">
        <f>IF(Table2[[#This Row],[Tanggal]]="","",YEAR(Table2[[#This Row],[Tanggal]]))</f>
        <v/>
      </c>
      <c r="L418" s="50" t="str">
        <f>IF(Table2[[#This Row],[Tanggal]]="","","VSAT")</f>
        <v/>
      </c>
    </row>
    <row r="419" spans="2:12" x14ac:dyDescent="0.25">
      <c r="B419" s="4" t="str">
        <f>_xlfn.IFNA(INDEX(Data!$B:$B,MATCH(Table2[[#This Row],[Desa/Kelurahan]],Data!$C:$C,0)),"")</f>
        <v/>
      </c>
      <c r="E419" s="2"/>
      <c r="G419" s="2"/>
      <c r="I419" s="5"/>
      <c r="J419" s="36" t="str">
        <f>IF(Table2[[#This Row],[Tanggal]]="","",TEXT(Table2[[#This Row],[Tanggal]],"mmm"))</f>
        <v/>
      </c>
      <c r="K419" s="36" t="str">
        <f>IF(Table2[[#This Row],[Tanggal]]="","",YEAR(Table2[[#This Row],[Tanggal]]))</f>
        <v/>
      </c>
      <c r="L419" s="50" t="str">
        <f>IF(Table2[[#This Row],[Tanggal]]="","","VSAT")</f>
        <v/>
      </c>
    </row>
    <row r="420" spans="2:12" x14ac:dyDescent="0.25">
      <c r="B420" s="4" t="str">
        <f>_xlfn.IFNA(INDEX(Data!$B:$B,MATCH(Table2[[#This Row],[Desa/Kelurahan]],Data!$C:$C,0)),"")</f>
        <v/>
      </c>
      <c r="E420" s="2"/>
      <c r="G420" s="2"/>
      <c r="I420" s="5"/>
      <c r="J420" s="36" t="str">
        <f>IF(Table2[[#This Row],[Tanggal]]="","",TEXT(Table2[[#This Row],[Tanggal]],"mmm"))</f>
        <v/>
      </c>
      <c r="K420" s="36" t="str">
        <f>IF(Table2[[#This Row],[Tanggal]]="","",YEAR(Table2[[#This Row],[Tanggal]]))</f>
        <v/>
      </c>
      <c r="L420" s="50" t="str">
        <f>IF(Table2[[#This Row],[Tanggal]]="","","VSAT")</f>
        <v/>
      </c>
    </row>
    <row r="421" spans="2:12" x14ac:dyDescent="0.25">
      <c r="B421" s="4" t="str">
        <f>_xlfn.IFNA(INDEX(Data!$B:$B,MATCH(Table2[[#This Row],[Desa/Kelurahan]],Data!$C:$C,0)),"")</f>
        <v/>
      </c>
      <c r="E421" s="2"/>
      <c r="G421" s="2"/>
      <c r="I421" s="5"/>
      <c r="J421" s="36" t="str">
        <f>IF(Table2[[#This Row],[Tanggal]]="","",TEXT(Table2[[#This Row],[Tanggal]],"mmm"))</f>
        <v/>
      </c>
      <c r="K421" s="36" t="str">
        <f>IF(Table2[[#This Row],[Tanggal]]="","",YEAR(Table2[[#This Row],[Tanggal]]))</f>
        <v/>
      </c>
      <c r="L421" s="50" t="str">
        <f>IF(Table2[[#This Row],[Tanggal]]="","","VSAT")</f>
        <v/>
      </c>
    </row>
    <row r="422" spans="2:12" x14ac:dyDescent="0.25">
      <c r="B422" s="4" t="str">
        <f>_xlfn.IFNA(INDEX(Data!$B:$B,MATCH(Table2[[#This Row],[Desa/Kelurahan]],Data!$C:$C,0)),"")</f>
        <v/>
      </c>
      <c r="E422" s="2"/>
      <c r="G422" s="2"/>
      <c r="I422" s="5"/>
      <c r="J422" s="36" t="str">
        <f>IF(Table2[[#This Row],[Tanggal]]="","",TEXT(Table2[[#This Row],[Tanggal]],"mmm"))</f>
        <v/>
      </c>
      <c r="K422" s="36" t="str">
        <f>IF(Table2[[#This Row],[Tanggal]]="","",YEAR(Table2[[#This Row],[Tanggal]]))</f>
        <v/>
      </c>
      <c r="L422" s="50" t="str">
        <f>IF(Table2[[#This Row],[Tanggal]]="","","VSAT")</f>
        <v/>
      </c>
    </row>
    <row r="423" spans="2:12" x14ac:dyDescent="0.25">
      <c r="B423" s="4" t="str">
        <f>_xlfn.IFNA(INDEX(Data!$B:$B,MATCH(Table2[[#This Row],[Desa/Kelurahan]],Data!$C:$C,0)),"")</f>
        <v/>
      </c>
      <c r="E423" s="2"/>
      <c r="G423" s="2"/>
      <c r="I423" s="5"/>
      <c r="J423" s="36" t="str">
        <f>IF(Table2[[#This Row],[Tanggal]]="","",TEXT(Table2[[#This Row],[Tanggal]],"mmm"))</f>
        <v/>
      </c>
      <c r="K423" s="36" t="str">
        <f>IF(Table2[[#This Row],[Tanggal]]="","",YEAR(Table2[[#This Row],[Tanggal]]))</f>
        <v/>
      </c>
      <c r="L423" s="50" t="str">
        <f>IF(Table2[[#This Row],[Tanggal]]="","","VSAT")</f>
        <v/>
      </c>
    </row>
    <row r="424" spans="2:12" x14ac:dyDescent="0.25">
      <c r="B424" s="4" t="str">
        <f>_xlfn.IFNA(INDEX(Data!$B:$B,MATCH(Table2[[#This Row],[Desa/Kelurahan]],Data!$C:$C,0)),"")</f>
        <v/>
      </c>
      <c r="E424" s="2"/>
      <c r="G424" s="2"/>
      <c r="I424" s="5"/>
      <c r="J424" s="36" t="str">
        <f>IF(Table2[[#This Row],[Tanggal]]="","",TEXT(Table2[[#This Row],[Tanggal]],"mmm"))</f>
        <v/>
      </c>
      <c r="K424" s="36" t="str">
        <f>IF(Table2[[#This Row],[Tanggal]]="","",YEAR(Table2[[#This Row],[Tanggal]]))</f>
        <v/>
      </c>
      <c r="L424" s="50" t="str">
        <f>IF(Table2[[#This Row],[Tanggal]]="","","VSAT")</f>
        <v/>
      </c>
    </row>
    <row r="425" spans="2:12" x14ac:dyDescent="0.25">
      <c r="B425" s="4" t="str">
        <f>_xlfn.IFNA(INDEX(Data!$B:$B,MATCH(Table2[[#This Row],[Desa/Kelurahan]],Data!$C:$C,0)),"")</f>
        <v/>
      </c>
      <c r="E425" s="2"/>
      <c r="G425" s="2"/>
      <c r="I425" s="5"/>
      <c r="J425" s="36" t="str">
        <f>IF(Table2[[#This Row],[Tanggal]]="","",TEXT(Table2[[#This Row],[Tanggal]],"mmm"))</f>
        <v/>
      </c>
      <c r="K425" s="36" t="str">
        <f>IF(Table2[[#This Row],[Tanggal]]="","",YEAR(Table2[[#This Row],[Tanggal]]))</f>
        <v/>
      </c>
      <c r="L425" s="50" t="str">
        <f>IF(Table2[[#This Row],[Tanggal]]="","","VSAT")</f>
        <v/>
      </c>
    </row>
    <row r="426" spans="2:12" x14ac:dyDescent="0.25">
      <c r="B426" s="4" t="str">
        <f>_xlfn.IFNA(INDEX(Data!$B:$B,MATCH(Table2[[#This Row],[Desa/Kelurahan]],Data!$C:$C,0)),"")</f>
        <v/>
      </c>
      <c r="E426" s="2"/>
      <c r="G426" s="2"/>
      <c r="I426" s="5"/>
      <c r="J426" s="36" t="str">
        <f>IF(Table2[[#This Row],[Tanggal]]="","",TEXT(Table2[[#This Row],[Tanggal]],"mmm"))</f>
        <v/>
      </c>
      <c r="K426" s="36" t="str">
        <f>IF(Table2[[#This Row],[Tanggal]]="","",YEAR(Table2[[#This Row],[Tanggal]]))</f>
        <v/>
      </c>
      <c r="L426" s="50" t="str">
        <f>IF(Table2[[#This Row],[Tanggal]]="","","VSAT")</f>
        <v/>
      </c>
    </row>
    <row r="427" spans="2:12" x14ac:dyDescent="0.25">
      <c r="B427" s="4" t="str">
        <f>_xlfn.IFNA(INDEX(Data!$B:$B,MATCH(Table2[[#This Row],[Desa/Kelurahan]],Data!$C:$C,0)),"")</f>
        <v/>
      </c>
      <c r="E427" s="2"/>
      <c r="G427" s="2"/>
      <c r="I427" s="5"/>
      <c r="J427" s="36" t="str">
        <f>IF(Table2[[#This Row],[Tanggal]]="","",TEXT(Table2[[#This Row],[Tanggal]],"mmm"))</f>
        <v/>
      </c>
      <c r="K427" s="36" t="str">
        <f>IF(Table2[[#This Row],[Tanggal]]="","",YEAR(Table2[[#This Row],[Tanggal]]))</f>
        <v/>
      </c>
      <c r="L427" s="50" t="str">
        <f>IF(Table2[[#This Row],[Tanggal]]="","","VSAT")</f>
        <v/>
      </c>
    </row>
    <row r="428" spans="2:12" x14ac:dyDescent="0.25">
      <c r="B428" s="4" t="str">
        <f>_xlfn.IFNA(INDEX(Data!$B:$B,MATCH(Table2[[#This Row],[Desa/Kelurahan]],Data!$C:$C,0)),"")</f>
        <v/>
      </c>
      <c r="E428" s="2"/>
      <c r="G428" s="2"/>
      <c r="I428" s="5"/>
      <c r="J428" s="36" t="str">
        <f>IF(Table2[[#This Row],[Tanggal]]="","",TEXT(Table2[[#This Row],[Tanggal]],"mmm"))</f>
        <v/>
      </c>
      <c r="K428" s="36" t="str">
        <f>IF(Table2[[#This Row],[Tanggal]]="","",YEAR(Table2[[#This Row],[Tanggal]]))</f>
        <v/>
      </c>
      <c r="L428" s="50" t="str">
        <f>IF(Table2[[#This Row],[Tanggal]]="","","VSAT")</f>
        <v/>
      </c>
    </row>
    <row r="429" spans="2:12" x14ac:dyDescent="0.25">
      <c r="B429" s="4" t="str">
        <f>_xlfn.IFNA(INDEX(Data!$B:$B,MATCH(Table2[[#This Row],[Desa/Kelurahan]],Data!$C:$C,0)),"")</f>
        <v/>
      </c>
      <c r="E429" s="2"/>
      <c r="G429" s="2"/>
      <c r="I429" s="5"/>
      <c r="J429" s="36" t="str">
        <f>IF(Table2[[#This Row],[Tanggal]]="","",TEXT(Table2[[#This Row],[Tanggal]],"mmm"))</f>
        <v/>
      </c>
      <c r="K429" s="36" t="str">
        <f>IF(Table2[[#This Row],[Tanggal]]="","",YEAR(Table2[[#This Row],[Tanggal]]))</f>
        <v/>
      </c>
      <c r="L429" s="50" t="str">
        <f>IF(Table2[[#This Row],[Tanggal]]="","","VSAT")</f>
        <v/>
      </c>
    </row>
    <row r="430" spans="2:12" x14ac:dyDescent="0.25">
      <c r="B430" s="4" t="str">
        <f>_xlfn.IFNA(INDEX(Data!$B:$B,MATCH(Table2[[#This Row],[Desa/Kelurahan]],Data!$C:$C,0)),"")</f>
        <v/>
      </c>
      <c r="E430" s="2"/>
      <c r="G430" s="2"/>
      <c r="I430" s="5"/>
      <c r="J430" s="36" t="str">
        <f>IF(Table2[[#This Row],[Tanggal]]="","",TEXT(Table2[[#This Row],[Tanggal]],"mmm"))</f>
        <v/>
      </c>
      <c r="K430" s="36" t="str">
        <f>IF(Table2[[#This Row],[Tanggal]]="","",YEAR(Table2[[#This Row],[Tanggal]]))</f>
        <v/>
      </c>
      <c r="L430" s="50" t="str">
        <f>IF(Table2[[#This Row],[Tanggal]]="","","VSAT")</f>
        <v/>
      </c>
    </row>
    <row r="431" spans="2:12" x14ac:dyDescent="0.25">
      <c r="B431" s="4" t="str">
        <f>_xlfn.IFNA(INDEX(Data!$B:$B,MATCH(Table2[[#This Row],[Desa/Kelurahan]],Data!$C:$C,0)),"")</f>
        <v/>
      </c>
      <c r="E431" s="2"/>
      <c r="G431" s="2"/>
      <c r="I431" s="5"/>
      <c r="J431" s="36" t="str">
        <f>IF(Table2[[#This Row],[Tanggal]]="","",TEXT(Table2[[#This Row],[Tanggal]],"mmm"))</f>
        <v/>
      </c>
      <c r="K431" s="36" t="str">
        <f>IF(Table2[[#This Row],[Tanggal]]="","",YEAR(Table2[[#This Row],[Tanggal]]))</f>
        <v/>
      </c>
      <c r="L431" s="50" t="str">
        <f>IF(Table2[[#This Row],[Tanggal]]="","","VSAT")</f>
        <v/>
      </c>
    </row>
    <row r="432" spans="2:12" x14ac:dyDescent="0.25">
      <c r="B432" s="4" t="str">
        <f>_xlfn.IFNA(INDEX(Data!$B:$B,MATCH(Table2[[#This Row],[Desa/Kelurahan]],Data!$C:$C,0)),"")</f>
        <v/>
      </c>
      <c r="E432" s="2"/>
      <c r="G432" s="2"/>
      <c r="I432" s="5"/>
      <c r="J432" s="36" t="str">
        <f>IF(Table2[[#This Row],[Tanggal]]="","",TEXT(Table2[[#This Row],[Tanggal]],"mmm"))</f>
        <v/>
      </c>
      <c r="K432" s="36" t="str">
        <f>IF(Table2[[#This Row],[Tanggal]]="","",YEAR(Table2[[#This Row],[Tanggal]]))</f>
        <v/>
      </c>
      <c r="L432" s="50" t="str">
        <f>IF(Table2[[#This Row],[Tanggal]]="","","VSAT")</f>
        <v/>
      </c>
    </row>
    <row r="433" spans="2:12" x14ac:dyDescent="0.25">
      <c r="B433" s="4" t="str">
        <f>_xlfn.IFNA(INDEX(Data!$B:$B,MATCH(Table2[[#This Row],[Desa/Kelurahan]],Data!$C:$C,0)),"")</f>
        <v/>
      </c>
      <c r="E433" s="2"/>
      <c r="G433" s="2"/>
      <c r="I433" s="5"/>
      <c r="J433" s="36" t="str">
        <f>IF(Table2[[#This Row],[Tanggal]]="","",TEXT(Table2[[#This Row],[Tanggal]],"mmm"))</f>
        <v/>
      </c>
      <c r="K433" s="36" t="str">
        <f>IF(Table2[[#This Row],[Tanggal]]="","",YEAR(Table2[[#This Row],[Tanggal]]))</f>
        <v/>
      </c>
      <c r="L433" s="50" t="str">
        <f>IF(Table2[[#This Row],[Tanggal]]="","","VSAT")</f>
        <v/>
      </c>
    </row>
    <row r="434" spans="2:12" x14ac:dyDescent="0.25">
      <c r="B434" s="4" t="str">
        <f>_xlfn.IFNA(INDEX(Data!$B:$B,MATCH(Table2[[#This Row],[Desa/Kelurahan]],Data!$C:$C,0)),"")</f>
        <v/>
      </c>
      <c r="E434" s="2"/>
      <c r="G434" s="2"/>
      <c r="I434" s="5"/>
      <c r="J434" s="36" t="str">
        <f>IF(Table2[[#This Row],[Tanggal]]="","",TEXT(Table2[[#This Row],[Tanggal]],"mmm"))</f>
        <v/>
      </c>
      <c r="K434" s="36" t="str">
        <f>IF(Table2[[#This Row],[Tanggal]]="","",YEAR(Table2[[#This Row],[Tanggal]]))</f>
        <v/>
      </c>
      <c r="L434" s="50" t="str">
        <f>IF(Table2[[#This Row],[Tanggal]]="","","VSAT")</f>
        <v/>
      </c>
    </row>
    <row r="435" spans="2:12" x14ac:dyDescent="0.25">
      <c r="B435" s="4" t="str">
        <f>_xlfn.IFNA(INDEX(Data!$B:$B,MATCH(Table2[[#This Row],[Desa/Kelurahan]],Data!$C:$C,0)),"")</f>
        <v/>
      </c>
      <c r="E435" s="2"/>
      <c r="G435" s="2"/>
      <c r="I435" s="5"/>
      <c r="J435" s="36" t="str">
        <f>IF(Table2[[#This Row],[Tanggal]]="","",TEXT(Table2[[#This Row],[Tanggal]],"mmm"))</f>
        <v/>
      </c>
      <c r="K435" s="36" t="str">
        <f>IF(Table2[[#This Row],[Tanggal]]="","",YEAR(Table2[[#This Row],[Tanggal]]))</f>
        <v/>
      </c>
      <c r="L435" s="50" t="str">
        <f>IF(Table2[[#This Row],[Tanggal]]="","","VSAT")</f>
        <v/>
      </c>
    </row>
    <row r="436" spans="2:12" x14ac:dyDescent="0.25">
      <c r="B436" s="4" t="str">
        <f>_xlfn.IFNA(INDEX(Data!$B:$B,MATCH(Table2[[#This Row],[Desa/Kelurahan]],Data!$C:$C,0)),"")</f>
        <v/>
      </c>
      <c r="E436" s="2"/>
      <c r="G436" s="2"/>
      <c r="I436" s="5"/>
      <c r="J436" s="36" t="str">
        <f>IF(Table2[[#This Row],[Tanggal]]="","",TEXT(Table2[[#This Row],[Tanggal]],"mmm"))</f>
        <v/>
      </c>
      <c r="K436" s="36" t="str">
        <f>IF(Table2[[#This Row],[Tanggal]]="","",YEAR(Table2[[#This Row],[Tanggal]]))</f>
        <v/>
      </c>
      <c r="L436" s="50" t="str">
        <f>IF(Table2[[#This Row],[Tanggal]]="","","VSAT")</f>
        <v/>
      </c>
    </row>
    <row r="437" spans="2:12" x14ac:dyDescent="0.25">
      <c r="B437" s="4" t="str">
        <f>_xlfn.IFNA(INDEX(Data!$B:$B,MATCH(Table2[[#This Row],[Desa/Kelurahan]],Data!$C:$C,0)),"")</f>
        <v/>
      </c>
      <c r="E437" s="2"/>
      <c r="G437" s="2"/>
      <c r="I437" s="5"/>
      <c r="J437" s="36" t="str">
        <f>IF(Table2[[#This Row],[Tanggal]]="","",TEXT(Table2[[#This Row],[Tanggal]],"mmm"))</f>
        <v/>
      </c>
      <c r="K437" s="36" t="str">
        <f>IF(Table2[[#This Row],[Tanggal]]="","",YEAR(Table2[[#This Row],[Tanggal]]))</f>
        <v/>
      </c>
      <c r="L437" s="50" t="str">
        <f>IF(Table2[[#This Row],[Tanggal]]="","","VSAT")</f>
        <v/>
      </c>
    </row>
    <row r="438" spans="2:12" x14ac:dyDescent="0.25">
      <c r="B438" s="4" t="str">
        <f>_xlfn.IFNA(INDEX(Data!$B:$B,MATCH(Table2[[#This Row],[Desa/Kelurahan]],Data!$C:$C,0)),"")</f>
        <v/>
      </c>
      <c r="E438" s="2"/>
      <c r="G438" s="2"/>
      <c r="I438" s="5"/>
      <c r="J438" s="36" t="str">
        <f>IF(Table2[[#This Row],[Tanggal]]="","",TEXT(Table2[[#This Row],[Tanggal]],"mmm"))</f>
        <v/>
      </c>
      <c r="K438" s="36" t="str">
        <f>IF(Table2[[#This Row],[Tanggal]]="","",YEAR(Table2[[#This Row],[Tanggal]]))</f>
        <v/>
      </c>
      <c r="L438" s="50" t="str">
        <f>IF(Table2[[#This Row],[Tanggal]]="","","VSAT")</f>
        <v/>
      </c>
    </row>
    <row r="439" spans="2:12" x14ac:dyDescent="0.25">
      <c r="B439" s="4" t="str">
        <f>_xlfn.IFNA(INDEX(Data!$B:$B,MATCH(Table2[[#This Row],[Desa/Kelurahan]],Data!$C:$C,0)),"")</f>
        <v/>
      </c>
      <c r="E439" s="2"/>
      <c r="G439" s="2"/>
      <c r="I439" s="5"/>
      <c r="J439" s="36" t="str">
        <f>IF(Table2[[#This Row],[Tanggal]]="","",TEXT(Table2[[#This Row],[Tanggal]],"mmm"))</f>
        <v/>
      </c>
      <c r="K439" s="36" t="str">
        <f>IF(Table2[[#This Row],[Tanggal]]="","",YEAR(Table2[[#This Row],[Tanggal]]))</f>
        <v/>
      </c>
      <c r="L439" s="50" t="str">
        <f>IF(Table2[[#This Row],[Tanggal]]="","","VSAT")</f>
        <v/>
      </c>
    </row>
    <row r="440" spans="2:12" x14ac:dyDescent="0.25">
      <c r="B440" s="4" t="str">
        <f>_xlfn.IFNA(INDEX(Data!$B:$B,MATCH(Table2[[#This Row],[Desa/Kelurahan]],Data!$C:$C,0)),"")</f>
        <v/>
      </c>
      <c r="E440" s="2"/>
      <c r="G440" s="2"/>
      <c r="I440" s="5"/>
      <c r="J440" s="36" t="str">
        <f>IF(Table2[[#This Row],[Tanggal]]="","",TEXT(Table2[[#This Row],[Tanggal]],"mmm"))</f>
        <v/>
      </c>
      <c r="K440" s="36" t="str">
        <f>IF(Table2[[#This Row],[Tanggal]]="","",YEAR(Table2[[#This Row],[Tanggal]]))</f>
        <v/>
      </c>
      <c r="L440" s="50" t="str">
        <f>IF(Table2[[#This Row],[Tanggal]]="","","VSAT")</f>
        <v/>
      </c>
    </row>
    <row r="441" spans="2:12" x14ac:dyDescent="0.25">
      <c r="B441" s="4" t="str">
        <f>_xlfn.IFNA(INDEX(Data!$B:$B,MATCH(Table2[[#This Row],[Desa/Kelurahan]],Data!$C:$C,0)),"")</f>
        <v/>
      </c>
      <c r="E441" s="2"/>
      <c r="G441" s="2"/>
      <c r="I441" s="5"/>
      <c r="J441" s="36" t="str">
        <f>IF(Table2[[#This Row],[Tanggal]]="","",TEXT(Table2[[#This Row],[Tanggal]],"mmm"))</f>
        <v/>
      </c>
      <c r="K441" s="36" t="str">
        <f>IF(Table2[[#This Row],[Tanggal]]="","",YEAR(Table2[[#This Row],[Tanggal]]))</f>
        <v/>
      </c>
      <c r="L441" s="50" t="str">
        <f>IF(Table2[[#This Row],[Tanggal]]="","","VSAT")</f>
        <v/>
      </c>
    </row>
    <row r="442" spans="2:12" x14ac:dyDescent="0.25">
      <c r="B442" s="4" t="str">
        <f>_xlfn.IFNA(INDEX(Data!$B:$B,MATCH(Table2[[#This Row],[Desa/Kelurahan]],Data!$C:$C,0)),"")</f>
        <v/>
      </c>
      <c r="E442" s="2"/>
      <c r="G442" s="2"/>
      <c r="I442" s="5"/>
      <c r="J442" s="36" t="str">
        <f>IF(Table2[[#This Row],[Tanggal]]="","",TEXT(Table2[[#This Row],[Tanggal]],"mmm"))</f>
        <v/>
      </c>
      <c r="K442" s="36" t="str">
        <f>IF(Table2[[#This Row],[Tanggal]]="","",YEAR(Table2[[#This Row],[Tanggal]]))</f>
        <v/>
      </c>
      <c r="L442" s="50" t="str">
        <f>IF(Table2[[#This Row],[Tanggal]]="","","VSAT")</f>
        <v/>
      </c>
    </row>
    <row r="443" spans="2:12" x14ac:dyDescent="0.25">
      <c r="B443" s="4" t="str">
        <f>_xlfn.IFNA(INDEX(Data!$B:$B,MATCH(Table2[[#This Row],[Desa/Kelurahan]],Data!$C:$C,0)),"")</f>
        <v/>
      </c>
      <c r="E443" s="2"/>
      <c r="G443" s="2"/>
      <c r="I443" s="5"/>
      <c r="J443" s="36" t="str">
        <f>IF(Table2[[#This Row],[Tanggal]]="","",TEXT(Table2[[#This Row],[Tanggal]],"mmm"))</f>
        <v/>
      </c>
      <c r="K443" s="36" t="str">
        <f>IF(Table2[[#This Row],[Tanggal]]="","",YEAR(Table2[[#This Row],[Tanggal]]))</f>
        <v/>
      </c>
      <c r="L443" s="50" t="str">
        <f>IF(Table2[[#This Row],[Tanggal]]="","","VSAT")</f>
        <v/>
      </c>
    </row>
    <row r="444" spans="2:12" x14ac:dyDescent="0.25">
      <c r="B444" s="4" t="str">
        <f>_xlfn.IFNA(INDEX(Data!$B:$B,MATCH(Table2[[#This Row],[Desa/Kelurahan]],Data!$C:$C,0)),"")</f>
        <v/>
      </c>
      <c r="E444" s="2"/>
      <c r="G444" s="2"/>
      <c r="I444" s="5"/>
      <c r="J444" s="36" t="str">
        <f>IF(Table2[[#This Row],[Tanggal]]="","",TEXT(Table2[[#This Row],[Tanggal]],"mmm"))</f>
        <v/>
      </c>
      <c r="K444" s="36" t="str">
        <f>IF(Table2[[#This Row],[Tanggal]]="","",YEAR(Table2[[#This Row],[Tanggal]]))</f>
        <v/>
      </c>
      <c r="L444" s="50" t="str">
        <f>IF(Table2[[#This Row],[Tanggal]]="","","VSAT")</f>
        <v/>
      </c>
    </row>
    <row r="445" spans="2:12" x14ac:dyDescent="0.25">
      <c r="B445" s="4" t="str">
        <f>_xlfn.IFNA(INDEX(Data!$B:$B,MATCH(Table2[[#This Row],[Desa/Kelurahan]],Data!$C:$C,0)),"")</f>
        <v/>
      </c>
      <c r="E445" s="2"/>
      <c r="G445" s="2"/>
      <c r="I445" s="5"/>
      <c r="J445" s="36" t="str">
        <f>IF(Table2[[#This Row],[Tanggal]]="","",TEXT(Table2[[#This Row],[Tanggal]],"mmm"))</f>
        <v/>
      </c>
      <c r="K445" s="36" t="str">
        <f>IF(Table2[[#This Row],[Tanggal]]="","",YEAR(Table2[[#This Row],[Tanggal]]))</f>
        <v/>
      </c>
      <c r="L445" s="50" t="str">
        <f>IF(Table2[[#This Row],[Tanggal]]="","","VSAT")</f>
        <v/>
      </c>
    </row>
    <row r="446" spans="2:12" x14ac:dyDescent="0.25">
      <c r="B446" s="4" t="str">
        <f>_xlfn.IFNA(INDEX(Data!$B:$B,MATCH(Table2[[#This Row],[Desa/Kelurahan]],Data!$C:$C,0)),"")</f>
        <v/>
      </c>
      <c r="E446" s="2"/>
      <c r="G446" s="2"/>
      <c r="I446" s="5"/>
      <c r="J446" s="36" t="str">
        <f>IF(Table2[[#This Row],[Tanggal]]="","",TEXT(Table2[[#This Row],[Tanggal]],"mmm"))</f>
        <v/>
      </c>
      <c r="K446" s="36" t="str">
        <f>IF(Table2[[#This Row],[Tanggal]]="","",YEAR(Table2[[#This Row],[Tanggal]]))</f>
        <v/>
      </c>
      <c r="L446" s="50" t="str">
        <f>IF(Table2[[#This Row],[Tanggal]]="","","VSAT")</f>
        <v/>
      </c>
    </row>
    <row r="447" spans="2:12" x14ac:dyDescent="0.25">
      <c r="B447" s="4" t="str">
        <f>_xlfn.IFNA(INDEX(Data!$B:$B,MATCH(Table2[[#This Row],[Desa/Kelurahan]],Data!$C:$C,0)),"")</f>
        <v/>
      </c>
      <c r="E447" s="2"/>
      <c r="G447" s="2"/>
      <c r="I447" s="5"/>
      <c r="J447" s="36" t="str">
        <f>IF(Table2[[#This Row],[Tanggal]]="","",TEXT(Table2[[#This Row],[Tanggal]],"mmm"))</f>
        <v/>
      </c>
      <c r="K447" s="36" t="str">
        <f>IF(Table2[[#This Row],[Tanggal]]="","",YEAR(Table2[[#This Row],[Tanggal]]))</f>
        <v/>
      </c>
      <c r="L447" s="50" t="str">
        <f>IF(Table2[[#This Row],[Tanggal]]="","","VSAT")</f>
        <v/>
      </c>
    </row>
    <row r="448" spans="2:12" x14ac:dyDescent="0.25">
      <c r="B448" s="4" t="str">
        <f>_xlfn.IFNA(INDEX(Data!$B:$B,MATCH(Table2[[#This Row],[Desa/Kelurahan]],Data!$C:$C,0)),"")</f>
        <v/>
      </c>
      <c r="E448" s="2"/>
      <c r="G448" s="2"/>
      <c r="I448" s="5"/>
      <c r="J448" s="36" t="str">
        <f>IF(Table2[[#This Row],[Tanggal]]="","",TEXT(Table2[[#This Row],[Tanggal]],"mmm"))</f>
        <v/>
      </c>
      <c r="K448" s="36" t="str">
        <f>IF(Table2[[#This Row],[Tanggal]]="","",YEAR(Table2[[#This Row],[Tanggal]]))</f>
        <v/>
      </c>
      <c r="L448" s="50" t="str">
        <f>IF(Table2[[#This Row],[Tanggal]]="","","VSAT")</f>
        <v/>
      </c>
    </row>
    <row r="449" spans="2:12" x14ac:dyDescent="0.25">
      <c r="B449" s="4" t="str">
        <f>_xlfn.IFNA(INDEX(Data!$B:$B,MATCH(Table2[[#This Row],[Desa/Kelurahan]],Data!$C:$C,0)),"")</f>
        <v/>
      </c>
      <c r="E449" s="2"/>
      <c r="G449" s="2"/>
      <c r="I449" s="5"/>
      <c r="J449" s="36" t="str">
        <f>IF(Table2[[#This Row],[Tanggal]]="","",TEXT(Table2[[#This Row],[Tanggal]],"mmm"))</f>
        <v/>
      </c>
      <c r="K449" s="36" t="str">
        <f>IF(Table2[[#This Row],[Tanggal]]="","",YEAR(Table2[[#This Row],[Tanggal]]))</f>
        <v/>
      </c>
      <c r="L449" s="50" t="str">
        <f>IF(Table2[[#This Row],[Tanggal]]="","","VSAT")</f>
        <v/>
      </c>
    </row>
    <row r="450" spans="2:12" x14ac:dyDescent="0.25">
      <c r="B450" s="4" t="str">
        <f>_xlfn.IFNA(INDEX(Data!$B:$B,MATCH(Table2[[#This Row],[Desa/Kelurahan]],Data!$C:$C,0)),"")</f>
        <v/>
      </c>
      <c r="E450" s="2"/>
      <c r="G450" s="2"/>
      <c r="I450" s="5"/>
      <c r="J450" s="36" t="str">
        <f>IF(Table2[[#This Row],[Tanggal]]="","",TEXT(Table2[[#This Row],[Tanggal]],"mmm"))</f>
        <v/>
      </c>
      <c r="K450" s="36" t="str">
        <f>IF(Table2[[#This Row],[Tanggal]]="","",YEAR(Table2[[#This Row],[Tanggal]]))</f>
        <v/>
      </c>
      <c r="L450" s="50" t="str">
        <f>IF(Table2[[#This Row],[Tanggal]]="","","VSAT")</f>
        <v/>
      </c>
    </row>
    <row r="451" spans="2:12" x14ac:dyDescent="0.25">
      <c r="B451" s="4" t="str">
        <f>_xlfn.IFNA(INDEX(Data!$B:$B,MATCH(Table2[[#This Row],[Desa/Kelurahan]],Data!$C:$C,0)),"")</f>
        <v/>
      </c>
      <c r="E451" s="2"/>
      <c r="G451" s="2"/>
      <c r="I451" s="5"/>
      <c r="J451" s="36" t="str">
        <f>IF(Table2[[#This Row],[Tanggal]]="","",TEXT(Table2[[#This Row],[Tanggal]],"mmm"))</f>
        <v/>
      </c>
      <c r="K451" s="36" t="str">
        <f>IF(Table2[[#This Row],[Tanggal]]="","",YEAR(Table2[[#This Row],[Tanggal]]))</f>
        <v/>
      </c>
      <c r="L451" s="50" t="str">
        <f>IF(Table2[[#This Row],[Tanggal]]="","","VSAT")</f>
        <v/>
      </c>
    </row>
    <row r="452" spans="2:12" x14ac:dyDescent="0.25">
      <c r="B452" s="4" t="str">
        <f>_xlfn.IFNA(INDEX(Data!$B:$B,MATCH(Table2[[#This Row],[Desa/Kelurahan]],Data!$C:$C,0)),"")</f>
        <v/>
      </c>
      <c r="E452" s="2"/>
      <c r="G452" s="2"/>
      <c r="I452" s="5"/>
      <c r="J452" s="36" t="str">
        <f>IF(Table2[[#This Row],[Tanggal]]="","",TEXT(Table2[[#This Row],[Tanggal]],"mmm"))</f>
        <v/>
      </c>
      <c r="K452" s="36" t="str">
        <f>IF(Table2[[#This Row],[Tanggal]]="","",YEAR(Table2[[#This Row],[Tanggal]]))</f>
        <v/>
      </c>
      <c r="L452" s="50" t="str">
        <f>IF(Table2[[#This Row],[Tanggal]]="","","VSAT")</f>
        <v/>
      </c>
    </row>
    <row r="453" spans="2:12" x14ac:dyDescent="0.25">
      <c r="B453" s="4" t="str">
        <f>_xlfn.IFNA(INDEX(Data!$B:$B,MATCH(Table2[[#This Row],[Desa/Kelurahan]],Data!$C:$C,0)),"")</f>
        <v/>
      </c>
      <c r="E453" s="2"/>
      <c r="G453" s="2"/>
      <c r="I453" s="5"/>
      <c r="J453" s="36" t="str">
        <f>IF(Table2[[#This Row],[Tanggal]]="","",TEXT(Table2[[#This Row],[Tanggal]],"mmm"))</f>
        <v/>
      </c>
      <c r="K453" s="36" t="str">
        <f>IF(Table2[[#This Row],[Tanggal]]="","",YEAR(Table2[[#This Row],[Tanggal]]))</f>
        <v/>
      </c>
      <c r="L453" s="50" t="str">
        <f>IF(Table2[[#This Row],[Tanggal]]="","","VSAT")</f>
        <v/>
      </c>
    </row>
    <row r="454" spans="2:12" x14ac:dyDescent="0.25">
      <c r="B454" s="4" t="str">
        <f>_xlfn.IFNA(INDEX(Data!$B:$B,MATCH(Table2[[#This Row],[Desa/Kelurahan]],Data!$C:$C,0)),"")</f>
        <v/>
      </c>
      <c r="E454" s="2"/>
      <c r="G454" s="2"/>
      <c r="I454" s="5"/>
      <c r="J454" s="36" t="str">
        <f>IF(Table2[[#This Row],[Tanggal]]="","",TEXT(Table2[[#This Row],[Tanggal]],"mmm"))</f>
        <v/>
      </c>
      <c r="K454" s="36" t="str">
        <f>IF(Table2[[#This Row],[Tanggal]]="","",YEAR(Table2[[#This Row],[Tanggal]]))</f>
        <v/>
      </c>
      <c r="L454" s="50" t="str">
        <f>IF(Table2[[#This Row],[Tanggal]]="","","VSAT")</f>
        <v/>
      </c>
    </row>
    <row r="455" spans="2:12" x14ac:dyDescent="0.25">
      <c r="B455" s="4" t="str">
        <f>_xlfn.IFNA(INDEX(Data!$B:$B,MATCH(Table2[[#This Row],[Desa/Kelurahan]],Data!$C:$C,0)),"")</f>
        <v/>
      </c>
      <c r="E455" s="2"/>
      <c r="G455" s="2"/>
      <c r="I455" s="5"/>
      <c r="J455" s="36" t="str">
        <f>IF(Table2[[#This Row],[Tanggal]]="","",TEXT(Table2[[#This Row],[Tanggal]],"mmm"))</f>
        <v/>
      </c>
      <c r="K455" s="36" t="str">
        <f>IF(Table2[[#This Row],[Tanggal]]="","",YEAR(Table2[[#This Row],[Tanggal]]))</f>
        <v/>
      </c>
      <c r="L455" s="50" t="str">
        <f>IF(Table2[[#This Row],[Tanggal]]="","","VSAT")</f>
        <v/>
      </c>
    </row>
    <row r="456" spans="2:12" x14ac:dyDescent="0.25">
      <c r="B456" s="4" t="str">
        <f>_xlfn.IFNA(INDEX(Data!$B:$B,MATCH(Table2[[#This Row],[Desa/Kelurahan]],Data!$C:$C,0)),"")</f>
        <v/>
      </c>
      <c r="E456" s="2"/>
      <c r="G456" s="2"/>
      <c r="I456" s="5"/>
      <c r="J456" s="36" t="str">
        <f>IF(Table2[[#This Row],[Tanggal]]="","",TEXT(Table2[[#This Row],[Tanggal]],"mmm"))</f>
        <v/>
      </c>
      <c r="K456" s="36" t="str">
        <f>IF(Table2[[#This Row],[Tanggal]]="","",YEAR(Table2[[#This Row],[Tanggal]]))</f>
        <v/>
      </c>
      <c r="L456" s="50" t="str">
        <f>IF(Table2[[#This Row],[Tanggal]]="","","VSAT")</f>
        <v/>
      </c>
    </row>
    <row r="457" spans="2:12" x14ac:dyDescent="0.25">
      <c r="B457" s="4" t="str">
        <f>_xlfn.IFNA(INDEX(Data!$B:$B,MATCH(Table2[[#This Row],[Desa/Kelurahan]],Data!$C:$C,0)),"")</f>
        <v/>
      </c>
      <c r="E457" s="2"/>
      <c r="G457" s="2"/>
      <c r="I457" s="5"/>
      <c r="J457" s="36" t="str">
        <f>IF(Table2[[#This Row],[Tanggal]]="","",TEXT(Table2[[#This Row],[Tanggal]],"mmm"))</f>
        <v/>
      </c>
      <c r="K457" s="36" t="str">
        <f>IF(Table2[[#This Row],[Tanggal]]="","",YEAR(Table2[[#This Row],[Tanggal]]))</f>
        <v/>
      </c>
      <c r="L457" s="50" t="str">
        <f>IF(Table2[[#This Row],[Tanggal]]="","","VSAT")</f>
        <v/>
      </c>
    </row>
    <row r="458" spans="2:12" x14ac:dyDescent="0.25">
      <c r="B458" s="4" t="str">
        <f>_xlfn.IFNA(INDEX(Data!$B:$B,MATCH(Table2[[#This Row],[Desa/Kelurahan]],Data!$C:$C,0)),"")</f>
        <v/>
      </c>
      <c r="E458" s="2"/>
      <c r="G458" s="2"/>
      <c r="I458" s="5"/>
      <c r="J458" s="36" t="str">
        <f>IF(Table2[[#This Row],[Tanggal]]="","",TEXT(Table2[[#This Row],[Tanggal]],"mmm"))</f>
        <v/>
      </c>
      <c r="K458" s="36" t="str">
        <f>IF(Table2[[#This Row],[Tanggal]]="","",YEAR(Table2[[#This Row],[Tanggal]]))</f>
        <v/>
      </c>
      <c r="L458" s="50" t="str">
        <f>IF(Table2[[#This Row],[Tanggal]]="","","VSAT")</f>
        <v/>
      </c>
    </row>
    <row r="459" spans="2:12" x14ac:dyDescent="0.25">
      <c r="B459" s="4" t="str">
        <f>_xlfn.IFNA(INDEX(Data!$B:$B,MATCH(Table2[[#This Row],[Desa/Kelurahan]],Data!$C:$C,0)),"")</f>
        <v/>
      </c>
      <c r="E459" s="2"/>
      <c r="G459" s="2"/>
      <c r="I459" s="5"/>
      <c r="J459" s="36" t="str">
        <f>IF(Table2[[#This Row],[Tanggal]]="","",TEXT(Table2[[#This Row],[Tanggal]],"mmm"))</f>
        <v/>
      </c>
      <c r="K459" s="36" t="str">
        <f>IF(Table2[[#This Row],[Tanggal]]="","",YEAR(Table2[[#This Row],[Tanggal]]))</f>
        <v/>
      </c>
      <c r="L459" s="50" t="str">
        <f>IF(Table2[[#This Row],[Tanggal]]="","","VSAT")</f>
        <v/>
      </c>
    </row>
    <row r="460" spans="2:12" x14ac:dyDescent="0.25">
      <c r="B460" s="4" t="str">
        <f>_xlfn.IFNA(INDEX(Data!$B:$B,MATCH(Table2[[#This Row],[Desa/Kelurahan]],Data!$C:$C,0)),"")</f>
        <v/>
      </c>
      <c r="E460" s="2"/>
      <c r="G460" s="2"/>
      <c r="I460" s="5"/>
      <c r="J460" s="36" t="str">
        <f>IF(Table2[[#This Row],[Tanggal]]="","",TEXT(Table2[[#This Row],[Tanggal]],"mmm"))</f>
        <v/>
      </c>
      <c r="K460" s="36" t="str">
        <f>IF(Table2[[#This Row],[Tanggal]]="","",YEAR(Table2[[#This Row],[Tanggal]]))</f>
        <v/>
      </c>
      <c r="L460" s="50" t="str">
        <f>IF(Table2[[#This Row],[Tanggal]]="","","VSAT")</f>
        <v/>
      </c>
    </row>
    <row r="461" spans="2:12" x14ac:dyDescent="0.25">
      <c r="B461" s="4" t="str">
        <f>_xlfn.IFNA(INDEX(Data!$B:$B,MATCH(Table2[[#This Row],[Desa/Kelurahan]],Data!$C:$C,0)),"")</f>
        <v/>
      </c>
      <c r="E461" s="2"/>
      <c r="G461" s="2"/>
      <c r="I461" s="5"/>
      <c r="J461" s="36" t="str">
        <f>IF(Table2[[#This Row],[Tanggal]]="","",TEXT(Table2[[#This Row],[Tanggal]],"mmm"))</f>
        <v/>
      </c>
      <c r="K461" s="36" t="str">
        <f>IF(Table2[[#This Row],[Tanggal]]="","",YEAR(Table2[[#This Row],[Tanggal]]))</f>
        <v/>
      </c>
      <c r="L461" s="50" t="str">
        <f>IF(Table2[[#This Row],[Tanggal]]="","","VSAT")</f>
        <v/>
      </c>
    </row>
    <row r="462" spans="2:12" x14ac:dyDescent="0.25">
      <c r="B462" s="4" t="str">
        <f>_xlfn.IFNA(INDEX(Data!$B:$B,MATCH(Table2[[#This Row],[Desa/Kelurahan]],Data!$C:$C,0)),"")</f>
        <v/>
      </c>
      <c r="E462" s="2"/>
      <c r="G462" s="2"/>
      <c r="I462" s="5"/>
      <c r="J462" s="36" t="str">
        <f>IF(Table2[[#This Row],[Tanggal]]="","",TEXT(Table2[[#This Row],[Tanggal]],"mmm"))</f>
        <v/>
      </c>
      <c r="K462" s="36" t="str">
        <f>IF(Table2[[#This Row],[Tanggal]]="","",YEAR(Table2[[#This Row],[Tanggal]]))</f>
        <v/>
      </c>
      <c r="L462" s="50" t="str">
        <f>IF(Table2[[#This Row],[Tanggal]]="","","VSAT")</f>
        <v/>
      </c>
    </row>
    <row r="463" spans="2:12" x14ac:dyDescent="0.25">
      <c r="B463" s="4" t="str">
        <f>_xlfn.IFNA(INDEX(Data!$B:$B,MATCH(Table2[[#This Row],[Desa/Kelurahan]],Data!$C:$C,0)),"")</f>
        <v/>
      </c>
      <c r="E463" s="2"/>
      <c r="G463" s="2"/>
      <c r="I463" s="5"/>
      <c r="J463" s="36" t="str">
        <f>IF(Table2[[#This Row],[Tanggal]]="","",TEXT(Table2[[#This Row],[Tanggal]],"mmm"))</f>
        <v/>
      </c>
      <c r="K463" s="36" t="str">
        <f>IF(Table2[[#This Row],[Tanggal]]="","",YEAR(Table2[[#This Row],[Tanggal]]))</f>
        <v/>
      </c>
      <c r="L463" s="50" t="str">
        <f>IF(Table2[[#This Row],[Tanggal]]="","","VSAT")</f>
        <v/>
      </c>
    </row>
    <row r="464" spans="2:12" x14ac:dyDescent="0.25">
      <c r="B464" s="4" t="str">
        <f>_xlfn.IFNA(INDEX(Data!$B:$B,MATCH(Table2[[#This Row],[Desa/Kelurahan]],Data!$C:$C,0)),"")</f>
        <v/>
      </c>
      <c r="E464" s="2"/>
      <c r="G464" s="2"/>
      <c r="I464" s="5"/>
      <c r="J464" s="36" t="str">
        <f>IF(Table2[[#This Row],[Tanggal]]="","",TEXT(Table2[[#This Row],[Tanggal]],"mmm"))</f>
        <v/>
      </c>
      <c r="K464" s="36" t="str">
        <f>IF(Table2[[#This Row],[Tanggal]]="","",YEAR(Table2[[#This Row],[Tanggal]]))</f>
        <v/>
      </c>
      <c r="L464" s="50" t="str">
        <f>IF(Table2[[#This Row],[Tanggal]]="","","VSAT")</f>
        <v/>
      </c>
    </row>
    <row r="465" spans="2:12" x14ac:dyDescent="0.25">
      <c r="B465" s="4" t="str">
        <f>_xlfn.IFNA(INDEX(Data!$B:$B,MATCH(Table2[[#This Row],[Desa/Kelurahan]],Data!$C:$C,0)),"")</f>
        <v/>
      </c>
      <c r="E465" s="2"/>
      <c r="G465" s="2"/>
      <c r="I465" s="5"/>
      <c r="J465" s="36" t="str">
        <f>IF(Table2[[#This Row],[Tanggal]]="","",TEXT(Table2[[#This Row],[Tanggal]],"mmm"))</f>
        <v/>
      </c>
      <c r="K465" s="36" t="str">
        <f>IF(Table2[[#This Row],[Tanggal]]="","",YEAR(Table2[[#This Row],[Tanggal]]))</f>
        <v/>
      </c>
      <c r="L465" s="50" t="str">
        <f>IF(Table2[[#This Row],[Tanggal]]="","","VSAT")</f>
        <v/>
      </c>
    </row>
    <row r="466" spans="2:12" x14ac:dyDescent="0.25">
      <c r="B466" s="4" t="str">
        <f>_xlfn.IFNA(INDEX(Data!$B:$B,MATCH(Table2[[#This Row],[Desa/Kelurahan]],Data!$C:$C,0)),"")</f>
        <v/>
      </c>
      <c r="E466" s="2"/>
      <c r="G466" s="2"/>
      <c r="I466" s="5"/>
      <c r="J466" s="36" t="str">
        <f>IF(Table2[[#This Row],[Tanggal]]="","",TEXT(Table2[[#This Row],[Tanggal]],"mmm"))</f>
        <v/>
      </c>
      <c r="K466" s="36" t="str">
        <f>IF(Table2[[#This Row],[Tanggal]]="","",YEAR(Table2[[#This Row],[Tanggal]]))</f>
        <v/>
      </c>
      <c r="L466" s="50" t="str">
        <f>IF(Table2[[#This Row],[Tanggal]]="","","VSAT")</f>
        <v/>
      </c>
    </row>
    <row r="467" spans="2:12" x14ac:dyDescent="0.25">
      <c r="B467" s="4" t="str">
        <f>_xlfn.IFNA(INDEX(Data!$B:$B,MATCH(Table2[[#This Row],[Desa/Kelurahan]],Data!$C:$C,0)),"")</f>
        <v/>
      </c>
      <c r="E467" s="2"/>
      <c r="G467" s="2"/>
      <c r="I467" s="5"/>
      <c r="J467" s="36" t="str">
        <f>IF(Table2[[#This Row],[Tanggal]]="","",TEXT(Table2[[#This Row],[Tanggal]],"mmm"))</f>
        <v/>
      </c>
      <c r="K467" s="36" t="str">
        <f>IF(Table2[[#This Row],[Tanggal]]="","",YEAR(Table2[[#This Row],[Tanggal]]))</f>
        <v/>
      </c>
      <c r="L467" s="50" t="str">
        <f>IF(Table2[[#This Row],[Tanggal]]="","","VSAT")</f>
        <v/>
      </c>
    </row>
    <row r="468" spans="2:12" x14ac:dyDescent="0.25">
      <c r="B468" s="4" t="str">
        <f>_xlfn.IFNA(INDEX(Data!$B:$B,MATCH(Table2[[#This Row],[Desa/Kelurahan]],Data!$C:$C,0)),"")</f>
        <v/>
      </c>
      <c r="E468" s="2"/>
      <c r="G468" s="2"/>
      <c r="I468" s="5"/>
      <c r="J468" s="36" t="str">
        <f>IF(Table2[[#This Row],[Tanggal]]="","",TEXT(Table2[[#This Row],[Tanggal]],"mmm"))</f>
        <v/>
      </c>
      <c r="K468" s="36" t="str">
        <f>IF(Table2[[#This Row],[Tanggal]]="","",YEAR(Table2[[#This Row],[Tanggal]]))</f>
        <v/>
      </c>
      <c r="L468" s="50" t="str">
        <f>IF(Table2[[#This Row],[Tanggal]]="","","VSAT")</f>
        <v/>
      </c>
    </row>
    <row r="469" spans="2:12" x14ac:dyDescent="0.25">
      <c r="B469" s="4" t="str">
        <f>_xlfn.IFNA(INDEX(Data!$B:$B,MATCH(Table2[[#This Row],[Desa/Kelurahan]],Data!$C:$C,0)),"")</f>
        <v/>
      </c>
      <c r="E469" s="2"/>
      <c r="G469" s="2"/>
      <c r="I469" s="5"/>
      <c r="J469" s="36" t="str">
        <f>IF(Table2[[#This Row],[Tanggal]]="","",TEXT(Table2[[#This Row],[Tanggal]],"mmm"))</f>
        <v/>
      </c>
      <c r="K469" s="36" t="str">
        <f>IF(Table2[[#This Row],[Tanggal]]="","",YEAR(Table2[[#This Row],[Tanggal]]))</f>
        <v/>
      </c>
      <c r="L469" s="50" t="str">
        <f>IF(Table2[[#This Row],[Tanggal]]="","","VSAT")</f>
        <v/>
      </c>
    </row>
    <row r="470" spans="2:12" x14ac:dyDescent="0.25">
      <c r="B470" s="4" t="str">
        <f>_xlfn.IFNA(INDEX(Data!$B:$B,MATCH(Table2[[#This Row],[Desa/Kelurahan]],Data!$C:$C,0)),"")</f>
        <v/>
      </c>
      <c r="E470" s="2"/>
      <c r="G470" s="2"/>
      <c r="I470" s="5"/>
      <c r="J470" s="36" t="str">
        <f>IF(Table2[[#This Row],[Tanggal]]="","",TEXT(Table2[[#This Row],[Tanggal]],"mmm"))</f>
        <v/>
      </c>
      <c r="K470" s="36" t="str">
        <f>IF(Table2[[#This Row],[Tanggal]]="","",YEAR(Table2[[#This Row],[Tanggal]]))</f>
        <v/>
      </c>
      <c r="L470" s="50" t="str">
        <f>IF(Table2[[#This Row],[Tanggal]]="","","VSAT")</f>
        <v/>
      </c>
    </row>
    <row r="471" spans="2:12" x14ac:dyDescent="0.25">
      <c r="B471" s="4" t="str">
        <f>_xlfn.IFNA(INDEX(Data!$B:$B,MATCH(Table2[[#This Row],[Desa/Kelurahan]],Data!$C:$C,0)),"")</f>
        <v/>
      </c>
      <c r="E471" s="2"/>
      <c r="G471" s="2"/>
      <c r="I471" s="5"/>
      <c r="J471" s="36" t="str">
        <f>IF(Table2[[#This Row],[Tanggal]]="","",TEXT(Table2[[#This Row],[Tanggal]],"mmm"))</f>
        <v/>
      </c>
      <c r="K471" s="36" t="str">
        <f>IF(Table2[[#This Row],[Tanggal]]="","",YEAR(Table2[[#This Row],[Tanggal]]))</f>
        <v/>
      </c>
      <c r="L471" s="50" t="str">
        <f>IF(Table2[[#This Row],[Tanggal]]="","","VSAT")</f>
        <v/>
      </c>
    </row>
    <row r="472" spans="2:12" x14ac:dyDescent="0.25">
      <c r="B472" s="4" t="str">
        <f>_xlfn.IFNA(INDEX(Data!$B:$B,MATCH(Table2[[#This Row],[Desa/Kelurahan]],Data!$C:$C,0)),"")</f>
        <v/>
      </c>
      <c r="E472" s="2"/>
      <c r="G472" s="2"/>
      <c r="I472" s="5"/>
      <c r="J472" s="36" t="str">
        <f>IF(Table2[[#This Row],[Tanggal]]="","",TEXT(Table2[[#This Row],[Tanggal]],"mmm"))</f>
        <v/>
      </c>
      <c r="K472" s="36" t="str">
        <f>IF(Table2[[#This Row],[Tanggal]]="","",YEAR(Table2[[#This Row],[Tanggal]]))</f>
        <v/>
      </c>
      <c r="L472" s="50" t="str">
        <f>IF(Table2[[#This Row],[Tanggal]]="","","VSAT")</f>
        <v/>
      </c>
    </row>
    <row r="473" spans="2:12" x14ac:dyDescent="0.25">
      <c r="B473" s="4" t="str">
        <f>_xlfn.IFNA(INDEX(Data!$B:$B,MATCH(Table2[[#This Row],[Desa/Kelurahan]],Data!$C:$C,0)),"")</f>
        <v/>
      </c>
      <c r="E473" s="2"/>
      <c r="G473" s="2"/>
      <c r="I473" s="5"/>
      <c r="J473" s="36" t="str">
        <f>IF(Table2[[#This Row],[Tanggal]]="","",TEXT(Table2[[#This Row],[Tanggal]],"mmm"))</f>
        <v/>
      </c>
      <c r="K473" s="36" t="str">
        <f>IF(Table2[[#This Row],[Tanggal]]="","",YEAR(Table2[[#This Row],[Tanggal]]))</f>
        <v/>
      </c>
      <c r="L473" s="50" t="str">
        <f>IF(Table2[[#This Row],[Tanggal]]="","","VSAT")</f>
        <v/>
      </c>
    </row>
    <row r="474" spans="2:12" x14ac:dyDescent="0.25">
      <c r="B474" s="4" t="str">
        <f>_xlfn.IFNA(INDEX(Data!$B:$B,MATCH(Table2[[#This Row],[Desa/Kelurahan]],Data!$C:$C,0)),"")</f>
        <v/>
      </c>
      <c r="E474" s="2"/>
      <c r="G474" s="2"/>
      <c r="I474" s="5"/>
      <c r="J474" s="36" t="str">
        <f>IF(Table2[[#This Row],[Tanggal]]="","",TEXT(Table2[[#This Row],[Tanggal]],"mmm"))</f>
        <v/>
      </c>
      <c r="K474" s="36" t="str">
        <f>IF(Table2[[#This Row],[Tanggal]]="","",YEAR(Table2[[#This Row],[Tanggal]]))</f>
        <v/>
      </c>
      <c r="L474" s="50" t="str">
        <f>IF(Table2[[#This Row],[Tanggal]]="","","VSAT")</f>
        <v/>
      </c>
    </row>
    <row r="475" spans="2:12" x14ac:dyDescent="0.25">
      <c r="B475" s="4" t="str">
        <f>_xlfn.IFNA(INDEX(Data!$B:$B,MATCH(Table2[[#This Row],[Desa/Kelurahan]],Data!$C:$C,0)),"")</f>
        <v/>
      </c>
      <c r="E475" s="2"/>
      <c r="G475" s="2"/>
      <c r="I475" s="5"/>
      <c r="J475" s="36" t="str">
        <f>IF(Table2[[#This Row],[Tanggal]]="","",TEXT(Table2[[#This Row],[Tanggal]],"mmm"))</f>
        <v/>
      </c>
      <c r="K475" s="36" t="str">
        <f>IF(Table2[[#This Row],[Tanggal]]="","",YEAR(Table2[[#This Row],[Tanggal]]))</f>
        <v/>
      </c>
      <c r="L475" s="50" t="str">
        <f>IF(Table2[[#This Row],[Tanggal]]="","","VSAT")</f>
        <v/>
      </c>
    </row>
    <row r="476" spans="2:12" x14ac:dyDescent="0.25">
      <c r="B476" s="4" t="str">
        <f>_xlfn.IFNA(INDEX(Data!$B:$B,MATCH(Table2[[#This Row],[Desa/Kelurahan]],Data!$C:$C,0)),"")</f>
        <v/>
      </c>
      <c r="E476" s="2"/>
      <c r="G476" s="2"/>
      <c r="I476" s="5"/>
      <c r="J476" s="36" t="str">
        <f>IF(Table2[[#This Row],[Tanggal]]="","",TEXT(Table2[[#This Row],[Tanggal]],"mmm"))</f>
        <v/>
      </c>
      <c r="K476" s="36" t="str">
        <f>IF(Table2[[#This Row],[Tanggal]]="","",YEAR(Table2[[#This Row],[Tanggal]]))</f>
        <v/>
      </c>
      <c r="L476" s="50" t="str">
        <f>IF(Table2[[#This Row],[Tanggal]]="","","VSAT")</f>
        <v/>
      </c>
    </row>
    <row r="477" spans="2:12" x14ac:dyDescent="0.25">
      <c r="B477" s="4" t="str">
        <f>_xlfn.IFNA(INDEX(Data!$B:$B,MATCH(Table2[[#This Row],[Desa/Kelurahan]],Data!$C:$C,0)),"")</f>
        <v/>
      </c>
      <c r="E477" s="2"/>
      <c r="G477" s="2"/>
      <c r="I477" s="5"/>
      <c r="J477" s="36" t="str">
        <f>IF(Table2[[#This Row],[Tanggal]]="","",TEXT(Table2[[#This Row],[Tanggal]],"mmm"))</f>
        <v/>
      </c>
      <c r="K477" s="36" t="str">
        <f>IF(Table2[[#This Row],[Tanggal]]="","",YEAR(Table2[[#This Row],[Tanggal]]))</f>
        <v/>
      </c>
      <c r="L477" s="50" t="str">
        <f>IF(Table2[[#This Row],[Tanggal]]="","","VSAT")</f>
        <v/>
      </c>
    </row>
    <row r="478" spans="2:12" x14ac:dyDescent="0.25">
      <c r="B478" s="4" t="str">
        <f>_xlfn.IFNA(INDEX(Data!$B:$B,MATCH(Table2[[#This Row],[Desa/Kelurahan]],Data!$C:$C,0)),"")</f>
        <v/>
      </c>
      <c r="E478" s="2"/>
      <c r="G478" s="2"/>
      <c r="I478" s="5"/>
      <c r="J478" s="36" t="str">
        <f>IF(Table2[[#This Row],[Tanggal]]="","",TEXT(Table2[[#This Row],[Tanggal]],"mmm"))</f>
        <v/>
      </c>
      <c r="K478" s="36" t="str">
        <f>IF(Table2[[#This Row],[Tanggal]]="","",YEAR(Table2[[#This Row],[Tanggal]]))</f>
        <v/>
      </c>
      <c r="L478" s="50" t="str">
        <f>IF(Table2[[#This Row],[Tanggal]]="","","VSAT")</f>
        <v/>
      </c>
    </row>
    <row r="479" spans="2:12" x14ac:dyDescent="0.25">
      <c r="B479" s="4" t="str">
        <f>_xlfn.IFNA(INDEX(Data!$B:$B,MATCH(Table2[[#This Row],[Desa/Kelurahan]],Data!$C:$C,0)),"")</f>
        <v/>
      </c>
      <c r="E479" s="2"/>
      <c r="G479" s="2"/>
      <c r="I479" s="5"/>
      <c r="J479" s="36" t="str">
        <f>IF(Table2[[#This Row],[Tanggal]]="","",TEXT(Table2[[#This Row],[Tanggal]],"mmm"))</f>
        <v/>
      </c>
      <c r="K479" s="36" t="str">
        <f>IF(Table2[[#This Row],[Tanggal]]="","",YEAR(Table2[[#This Row],[Tanggal]]))</f>
        <v/>
      </c>
      <c r="L479" s="50" t="str">
        <f>IF(Table2[[#This Row],[Tanggal]]="","","VSAT")</f>
        <v/>
      </c>
    </row>
    <row r="480" spans="2:12" x14ac:dyDescent="0.25">
      <c r="B480" s="4" t="str">
        <f>_xlfn.IFNA(INDEX(Data!$B:$B,MATCH(Table2[[#This Row],[Desa/Kelurahan]],Data!$C:$C,0)),"")</f>
        <v/>
      </c>
      <c r="E480" s="2"/>
      <c r="G480" s="2"/>
      <c r="I480" s="5"/>
      <c r="J480" s="36" t="str">
        <f>IF(Table2[[#This Row],[Tanggal]]="","",TEXT(Table2[[#This Row],[Tanggal]],"mmm"))</f>
        <v/>
      </c>
      <c r="K480" s="36" t="str">
        <f>IF(Table2[[#This Row],[Tanggal]]="","",YEAR(Table2[[#This Row],[Tanggal]]))</f>
        <v/>
      </c>
      <c r="L480" s="50" t="str">
        <f>IF(Table2[[#This Row],[Tanggal]]="","","VSAT")</f>
        <v/>
      </c>
    </row>
    <row r="481" spans="2:12" x14ac:dyDescent="0.25">
      <c r="B481" s="4" t="str">
        <f>_xlfn.IFNA(INDEX(Data!$B:$B,MATCH(Table2[[#This Row],[Desa/Kelurahan]],Data!$C:$C,0)),"")</f>
        <v/>
      </c>
      <c r="E481" s="2"/>
      <c r="G481" s="2"/>
      <c r="I481" s="5"/>
      <c r="J481" s="36" t="str">
        <f>IF(Table2[[#This Row],[Tanggal]]="","",TEXT(Table2[[#This Row],[Tanggal]],"mmm"))</f>
        <v/>
      </c>
      <c r="K481" s="36" t="str">
        <f>IF(Table2[[#This Row],[Tanggal]]="","",YEAR(Table2[[#This Row],[Tanggal]]))</f>
        <v/>
      </c>
      <c r="L481" s="50" t="str">
        <f>IF(Table2[[#This Row],[Tanggal]]="","","VSAT")</f>
        <v/>
      </c>
    </row>
    <row r="482" spans="2:12" x14ac:dyDescent="0.25">
      <c r="B482" s="4" t="str">
        <f>_xlfn.IFNA(INDEX(Data!$B:$B,MATCH(Table2[[#This Row],[Desa/Kelurahan]],Data!$C:$C,0)),"")</f>
        <v/>
      </c>
      <c r="E482" s="2"/>
      <c r="G482" s="2"/>
      <c r="I482" s="5"/>
      <c r="J482" s="36" t="str">
        <f>IF(Table2[[#This Row],[Tanggal]]="","",TEXT(Table2[[#This Row],[Tanggal]],"mmm"))</f>
        <v/>
      </c>
      <c r="K482" s="36" t="str">
        <f>IF(Table2[[#This Row],[Tanggal]]="","",YEAR(Table2[[#This Row],[Tanggal]]))</f>
        <v/>
      </c>
      <c r="L482" s="50" t="str">
        <f>IF(Table2[[#This Row],[Tanggal]]="","","VSAT")</f>
        <v/>
      </c>
    </row>
    <row r="483" spans="2:12" x14ac:dyDescent="0.25">
      <c r="B483" s="4" t="str">
        <f>_xlfn.IFNA(INDEX(Data!$B:$B,MATCH(Table2[[#This Row],[Desa/Kelurahan]],Data!$C:$C,0)),"")</f>
        <v/>
      </c>
      <c r="E483" s="2"/>
      <c r="G483" s="2"/>
      <c r="I483" s="5"/>
      <c r="J483" s="36" t="str">
        <f>IF(Table2[[#This Row],[Tanggal]]="","",TEXT(Table2[[#This Row],[Tanggal]],"mmm"))</f>
        <v/>
      </c>
      <c r="K483" s="36" t="str">
        <f>IF(Table2[[#This Row],[Tanggal]]="","",YEAR(Table2[[#This Row],[Tanggal]]))</f>
        <v/>
      </c>
      <c r="L483" s="50" t="str">
        <f>IF(Table2[[#This Row],[Tanggal]]="","","VSAT")</f>
        <v/>
      </c>
    </row>
    <row r="484" spans="2:12" x14ac:dyDescent="0.25">
      <c r="B484" s="4" t="str">
        <f>_xlfn.IFNA(INDEX(Data!$B:$B,MATCH(Table2[[#This Row],[Desa/Kelurahan]],Data!$C:$C,0)),"")</f>
        <v/>
      </c>
      <c r="E484" s="2"/>
      <c r="G484" s="2"/>
      <c r="I484" s="5"/>
      <c r="J484" s="36" t="str">
        <f>IF(Table2[[#This Row],[Tanggal]]="","",TEXT(Table2[[#This Row],[Tanggal]],"mmm"))</f>
        <v/>
      </c>
      <c r="K484" s="36" t="str">
        <f>IF(Table2[[#This Row],[Tanggal]]="","",YEAR(Table2[[#This Row],[Tanggal]]))</f>
        <v/>
      </c>
      <c r="L484" s="50" t="str">
        <f>IF(Table2[[#This Row],[Tanggal]]="","","VSAT")</f>
        <v/>
      </c>
    </row>
    <row r="485" spans="2:12" x14ac:dyDescent="0.25">
      <c r="B485" s="4" t="str">
        <f>_xlfn.IFNA(INDEX(Data!$B:$B,MATCH(Table2[[#This Row],[Desa/Kelurahan]],Data!$C:$C,0)),"")</f>
        <v/>
      </c>
      <c r="E485" s="2"/>
      <c r="G485" s="2"/>
      <c r="I485" s="5"/>
      <c r="J485" s="36" t="str">
        <f>IF(Table2[[#This Row],[Tanggal]]="","",TEXT(Table2[[#This Row],[Tanggal]],"mmm"))</f>
        <v/>
      </c>
      <c r="K485" s="36" t="str">
        <f>IF(Table2[[#This Row],[Tanggal]]="","",YEAR(Table2[[#This Row],[Tanggal]]))</f>
        <v/>
      </c>
      <c r="L485" s="50" t="str">
        <f>IF(Table2[[#This Row],[Tanggal]]="","","VSAT")</f>
        <v/>
      </c>
    </row>
    <row r="486" spans="2:12" x14ac:dyDescent="0.25">
      <c r="B486" s="4" t="str">
        <f>_xlfn.IFNA(INDEX(Data!$B:$B,MATCH(Table2[[#This Row],[Desa/Kelurahan]],Data!$C:$C,0)),"")</f>
        <v/>
      </c>
      <c r="E486" s="2"/>
      <c r="G486" s="2"/>
      <c r="I486" s="5"/>
      <c r="J486" s="36" t="str">
        <f>IF(Table2[[#This Row],[Tanggal]]="","",TEXT(Table2[[#This Row],[Tanggal]],"mmm"))</f>
        <v/>
      </c>
      <c r="K486" s="36" t="str">
        <f>IF(Table2[[#This Row],[Tanggal]]="","",YEAR(Table2[[#This Row],[Tanggal]]))</f>
        <v/>
      </c>
      <c r="L486" s="50" t="str">
        <f>IF(Table2[[#This Row],[Tanggal]]="","","VSAT")</f>
        <v/>
      </c>
    </row>
    <row r="487" spans="2:12" x14ac:dyDescent="0.25">
      <c r="B487" s="4" t="str">
        <f>_xlfn.IFNA(INDEX(Data!$B:$B,MATCH(Table2[[#This Row],[Desa/Kelurahan]],Data!$C:$C,0)),"")</f>
        <v/>
      </c>
      <c r="E487" s="2"/>
      <c r="G487" s="2"/>
      <c r="I487" s="5"/>
      <c r="J487" s="36" t="str">
        <f>IF(Table2[[#This Row],[Tanggal]]="","",TEXT(Table2[[#This Row],[Tanggal]],"mmm"))</f>
        <v/>
      </c>
      <c r="K487" s="36" t="str">
        <f>IF(Table2[[#This Row],[Tanggal]]="","",YEAR(Table2[[#This Row],[Tanggal]]))</f>
        <v/>
      </c>
      <c r="L487" s="50" t="str">
        <f>IF(Table2[[#This Row],[Tanggal]]="","","VSAT")</f>
        <v/>
      </c>
    </row>
    <row r="488" spans="2:12" x14ac:dyDescent="0.25">
      <c r="B488" s="4" t="str">
        <f>_xlfn.IFNA(INDEX(Data!$B:$B,MATCH(Table2[[#This Row],[Desa/Kelurahan]],Data!$C:$C,0)),"")</f>
        <v/>
      </c>
      <c r="E488" s="2"/>
      <c r="G488" s="2"/>
      <c r="I488" s="5"/>
      <c r="J488" s="36" t="str">
        <f>IF(Table2[[#This Row],[Tanggal]]="","",TEXT(Table2[[#This Row],[Tanggal]],"mmm"))</f>
        <v/>
      </c>
      <c r="K488" s="36" t="str">
        <f>IF(Table2[[#This Row],[Tanggal]]="","",YEAR(Table2[[#This Row],[Tanggal]]))</f>
        <v/>
      </c>
      <c r="L488" s="50" t="str">
        <f>IF(Table2[[#This Row],[Tanggal]]="","","VSAT")</f>
        <v/>
      </c>
    </row>
    <row r="489" spans="2:12" x14ac:dyDescent="0.25">
      <c r="B489" s="4" t="str">
        <f>_xlfn.IFNA(INDEX(Data!$B:$B,MATCH(Table2[[#This Row],[Desa/Kelurahan]],Data!$C:$C,0)),"")</f>
        <v/>
      </c>
      <c r="E489" s="2"/>
      <c r="G489" s="2"/>
      <c r="I489" s="5"/>
      <c r="J489" s="36" t="str">
        <f>IF(Table2[[#This Row],[Tanggal]]="","",TEXT(Table2[[#This Row],[Tanggal]],"mmm"))</f>
        <v/>
      </c>
      <c r="K489" s="36" t="str">
        <f>IF(Table2[[#This Row],[Tanggal]]="","",YEAR(Table2[[#This Row],[Tanggal]]))</f>
        <v/>
      </c>
      <c r="L489" s="50" t="str">
        <f>IF(Table2[[#This Row],[Tanggal]]="","","VSAT")</f>
        <v/>
      </c>
    </row>
    <row r="490" spans="2:12" x14ac:dyDescent="0.25">
      <c r="B490" s="4" t="str">
        <f>_xlfn.IFNA(INDEX(Data!$B:$B,MATCH(Table2[[#This Row],[Desa/Kelurahan]],Data!$C:$C,0)),"")</f>
        <v/>
      </c>
      <c r="E490" s="2"/>
      <c r="G490" s="2"/>
      <c r="I490" s="5"/>
      <c r="J490" s="36" t="str">
        <f>IF(Table2[[#This Row],[Tanggal]]="","",TEXT(Table2[[#This Row],[Tanggal]],"mmm"))</f>
        <v/>
      </c>
      <c r="K490" s="36" t="str">
        <f>IF(Table2[[#This Row],[Tanggal]]="","",YEAR(Table2[[#This Row],[Tanggal]]))</f>
        <v/>
      </c>
      <c r="L490" s="50" t="str">
        <f>IF(Table2[[#This Row],[Tanggal]]="","","VSAT")</f>
        <v/>
      </c>
    </row>
    <row r="491" spans="2:12" x14ac:dyDescent="0.25">
      <c r="B491" s="4" t="str">
        <f>_xlfn.IFNA(INDEX(Data!$B:$B,MATCH(Table2[[#This Row],[Desa/Kelurahan]],Data!$C:$C,0)),"")</f>
        <v/>
      </c>
      <c r="E491" s="2"/>
      <c r="G491" s="2"/>
      <c r="I491" s="5"/>
      <c r="J491" s="36" t="str">
        <f>IF(Table2[[#This Row],[Tanggal]]="","",TEXT(Table2[[#This Row],[Tanggal]],"mmm"))</f>
        <v/>
      </c>
      <c r="K491" s="36" t="str">
        <f>IF(Table2[[#This Row],[Tanggal]]="","",YEAR(Table2[[#This Row],[Tanggal]]))</f>
        <v/>
      </c>
      <c r="L491" s="50" t="str">
        <f>IF(Table2[[#This Row],[Tanggal]]="","","VSAT")</f>
        <v/>
      </c>
    </row>
    <row r="492" spans="2:12" x14ac:dyDescent="0.25">
      <c r="B492" s="4" t="str">
        <f>_xlfn.IFNA(INDEX(Data!$B:$B,MATCH(Table2[[#This Row],[Desa/Kelurahan]],Data!$C:$C,0)),"")</f>
        <v/>
      </c>
      <c r="E492" s="2"/>
      <c r="G492" s="2"/>
      <c r="I492" s="5"/>
      <c r="J492" s="36" t="str">
        <f>IF(Table2[[#This Row],[Tanggal]]="","",TEXT(Table2[[#This Row],[Tanggal]],"mmm"))</f>
        <v/>
      </c>
      <c r="K492" s="36" t="str">
        <f>IF(Table2[[#This Row],[Tanggal]]="","",YEAR(Table2[[#This Row],[Tanggal]]))</f>
        <v/>
      </c>
      <c r="L492" s="50" t="str">
        <f>IF(Table2[[#This Row],[Tanggal]]="","","VSAT")</f>
        <v/>
      </c>
    </row>
    <row r="493" spans="2:12" x14ac:dyDescent="0.25">
      <c r="B493" s="4" t="str">
        <f>_xlfn.IFNA(INDEX(Data!$B:$B,MATCH(Table2[[#This Row],[Desa/Kelurahan]],Data!$C:$C,0)),"")</f>
        <v/>
      </c>
      <c r="E493" s="2"/>
      <c r="G493" s="2"/>
      <c r="I493" s="5"/>
      <c r="J493" s="36" t="str">
        <f>IF(Table2[[#This Row],[Tanggal]]="","",TEXT(Table2[[#This Row],[Tanggal]],"mmm"))</f>
        <v/>
      </c>
      <c r="K493" s="36" t="str">
        <f>IF(Table2[[#This Row],[Tanggal]]="","",YEAR(Table2[[#This Row],[Tanggal]]))</f>
        <v/>
      </c>
      <c r="L493" s="50" t="str">
        <f>IF(Table2[[#This Row],[Tanggal]]="","","VSAT")</f>
        <v/>
      </c>
    </row>
    <row r="494" spans="2:12" x14ac:dyDescent="0.25">
      <c r="B494" s="4" t="str">
        <f>_xlfn.IFNA(INDEX(Data!$B:$B,MATCH(Table2[[#This Row],[Desa/Kelurahan]],Data!$C:$C,0)),"")</f>
        <v/>
      </c>
      <c r="E494" s="2"/>
      <c r="G494" s="2"/>
      <c r="I494" s="5"/>
      <c r="J494" s="36" t="str">
        <f>IF(Table2[[#This Row],[Tanggal]]="","",TEXT(Table2[[#This Row],[Tanggal]],"mmm"))</f>
        <v/>
      </c>
      <c r="K494" s="36" t="str">
        <f>IF(Table2[[#This Row],[Tanggal]]="","",YEAR(Table2[[#This Row],[Tanggal]]))</f>
        <v/>
      </c>
      <c r="L494" s="50" t="str">
        <f>IF(Table2[[#This Row],[Tanggal]]="","","VSAT")</f>
        <v/>
      </c>
    </row>
    <row r="495" spans="2:12" x14ac:dyDescent="0.25">
      <c r="B495" s="4" t="str">
        <f>_xlfn.IFNA(INDEX(Data!$B:$B,MATCH(Table2[[#This Row],[Desa/Kelurahan]],Data!$C:$C,0)),"")</f>
        <v/>
      </c>
      <c r="E495" s="2"/>
      <c r="G495" s="2"/>
      <c r="I495" s="5"/>
      <c r="J495" s="36" t="str">
        <f>IF(Table2[[#This Row],[Tanggal]]="","",TEXT(Table2[[#This Row],[Tanggal]],"mmm"))</f>
        <v/>
      </c>
      <c r="K495" s="36" t="str">
        <f>IF(Table2[[#This Row],[Tanggal]]="","",YEAR(Table2[[#This Row],[Tanggal]]))</f>
        <v/>
      </c>
      <c r="L495" s="50" t="str">
        <f>IF(Table2[[#This Row],[Tanggal]]="","","VSAT")</f>
        <v/>
      </c>
    </row>
    <row r="496" spans="2:12" x14ac:dyDescent="0.25">
      <c r="B496" s="4" t="str">
        <f>_xlfn.IFNA(INDEX(Data!$B:$B,MATCH(Table2[[#This Row],[Desa/Kelurahan]],Data!$C:$C,0)),"")</f>
        <v/>
      </c>
      <c r="E496" s="2"/>
      <c r="G496" s="2"/>
      <c r="I496" s="5"/>
      <c r="J496" s="36" t="str">
        <f>IF(Table2[[#This Row],[Tanggal]]="","",TEXT(Table2[[#This Row],[Tanggal]],"mmm"))</f>
        <v/>
      </c>
      <c r="K496" s="36" t="str">
        <f>IF(Table2[[#This Row],[Tanggal]]="","",YEAR(Table2[[#This Row],[Tanggal]]))</f>
        <v/>
      </c>
      <c r="L496" s="50" t="str">
        <f>IF(Table2[[#This Row],[Tanggal]]="","","VSAT")</f>
        <v/>
      </c>
    </row>
    <row r="497" spans="2:12" x14ac:dyDescent="0.25">
      <c r="B497" s="4" t="str">
        <f>_xlfn.IFNA(INDEX(Data!$B:$B,MATCH(Table2[[#This Row],[Desa/Kelurahan]],Data!$C:$C,0)),"")</f>
        <v/>
      </c>
      <c r="E497" s="2"/>
      <c r="G497" s="2"/>
      <c r="I497" s="5"/>
      <c r="J497" s="36" t="str">
        <f>IF(Table2[[#This Row],[Tanggal]]="","",TEXT(Table2[[#This Row],[Tanggal]],"mmm"))</f>
        <v/>
      </c>
      <c r="K497" s="36" t="str">
        <f>IF(Table2[[#This Row],[Tanggal]]="","",YEAR(Table2[[#This Row],[Tanggal]]))</f>
        <v/>
      </c>
      <c r="L497" s="50" t="str">
        <f>IF(Table2[[#This Row],[Tanggal]]="","","VSAT")</f>
        <v/>
      </c>
    </row>
    <row r="498" spans="2:12" x14ac:dyDescent="0.25">
      <c r="B498" s="4" t="str">
        <f>_xlfn.IFNA(INDEX(Data!$B:$B,MATCH(Table2[[#This Row],[Desa/Kelurahan]],Data!$C:$C,0)),"")</f>
        <v/>
      </c>
      <c r="E498" s="2"/>
      <c r="G498" s="2"/>
      <c r="I498" s="5"/>
      <c r="J498" s="36" t="str">
        <f>IF(Table2[[#This Row],[Tanggal]]="","",TEXT(Table2[[#This Row],[Tanggal]],"mmm"))</f>
        <v/>
      </c>
      <c r="K498" s="36" t="str">
        <f>IF(Table2[[#This Row],[Tanggal]]="","",YEAR(Table2[[#This Row],[Tanggal]]))</f>
        <v/>
      </c>
      <c r="L498" s="50" t="str">
        <f>IF(Table2[[#This Row],[Tanggal]]="","","VSAT")</f>
        <v/>
      </c>
    </row>
    <row r="499" spans="2:12" x14ac:dyDescent="0.25">
      <c r="B499" s="4" t="str">
        <f>_xlfn.IFNA(INDEX(Data!$B:$B,MATCH(Table2[[#This Row],[Desa/Kelurahan]],Data!$C:$C,0)),"")</f>
        <v/>
      </c>
      <c r="E499" s="2"/>
      <c r="G499" s="2"/>
      <c r="I499" s="5"/>
      <c r="J499" s="36" t="str">
        <f>IF(Table2[[#This Row],[Tanggal]]="","",TEXT(Table2[[#This Row],[Tanggal]],"mmm"))</f>
        <v/>
      </c>
      <c r="K499" s="36" t="str">
        <f>IF(Table2[[#This Row],[Tanggal]]="","",YEAR(Table2[[#This Row],[Tanggal]]))</f>
        <v/>
      </c>
      <c r="L499" s="50" t="str">
        <f>IF(Table2[[#This Row],[Tanggal]]="","","VSAT")</f>
        <v/>
      </c>
    </row>
    <row r="500" spans="2:12" x14ac:dyDescent="0.25">
      <c r="B500" s="4" t="str">
        <f>_xlfn.IFNA(INDEX(Data!$B:$B,MATCH(Table2[[#This Row],[Desa/Kelurahan]],Data!$C:$C,0)),"")</f>
        <v/>
      </c>
      <c r="E500" s="2"/>
      <c r="G500" s="2"/>
      <c r="I500" s="5"/>
      <c r="J500" s="36" t="str">
        <f>IF(Table2[[#This Row],[Tanggal]]="","",TEXT(Table2[[#This Row],[Tanggal]],"mmm"))</f>
        <v/>
      </c>
      <c r="K500" s="36" t="str">
        <f>IF(Table2[[#This Row],[Tanggal]]="","",YEAR(Table2[[#This Row],[Tanggal]]))</f>
        <v/>
      </c>
      <c r="L500" s="50" t="str">
        <f>IF(Table2[[#This Row],[Tanggal]]="","","VSAT")</f>
        <v/>
      </c>
    </row>
    <row r="501" spans="2:12" x14ac:dyDescent="0.25">
      <c r="B501" s="4" t="str">
        <f>_xlfn.IFNA(INDEX(Data!$B:$B,MATCH(Table2[[#This Row],[Desa/Kelurahan]],Data!$C:$C,0)),"")</f>
        <v/>
      </c>
      <c r="E501" s="2"/>
      <c r="G501" s="2"/>
      <c r="I501" s="5"/>
      <c r="J501" s="36" t="str">
        <f>IF(Table2[[#This Row],[Tanggal]]="","",TEXT(Table2[[#This Row],[Tanggal]],"mmm"))</f>
        <v/>
      </c>
      <c r="K501" s="36" t="str">
        <f>IF(Table2[[#This Row],[Tanggal]]="","",YEAR(Table2[[#This Row],[Tanggal]]))</f>
        <v/>
      </c>
      <c r="L501" s="50" t="str">
        <f>IF(Table2[[#This Row],[Tanggal]]="","","VSAT")</f>
        <v/>
      </c>
    </row>
    <row r="502" spans="2:12" x14ac:dyDescent="0.25">
      <c r="B502" s="4" t="str">
        <f>_xlfn.IFNA(INDEX(Data!$B:$B,MATCH(Table2[[#This Row],[Desa/Kelurahan]],Data!$C:$C,0)),"")</f>
        <v/>
      </c>
      <c r="E502" s="2"/>
      <c r="G502" s="2"/>
      <c r="I502" s="5"/>
      <c r="J502" s="36" t="str">
        <f>IF(Table2[[#This Row],[Tanggal]]="","",TEXT(Table2[[#This Row],[Tanggal]],"mmm"))</f>
        <v/>
      </c>
      <c r="K502" s="36" t="str">
        <f>IF(Table2[[#This Row],[Tanggal]]="","",YEAR(Table2[[#This Row],[Tanggal]]))</f>
        <v/>
      </c>
      <c r="L502" s="50" t="str">
        <f>IF(Table2[[#This Row],[Tanggal]]="","","VSAT")</f>
        <v/>
      </c>
    </row>
    <row r="503" spans="2:12" x14ac:dyDescent="0.25">
      <c r="B503" s="4" t="str">
        <f>_xlfn.IFNA(INDEX(Data!$B:$B,MATCH(Table2[[#This Row],[Desa/Kelurahan]],Data!$C:$C,0)),"")</f>
        <v/>
      </c>
      <c r="E503" s="2"/>
      <c r="G503" s="2"/>
      <c r="I503" s="5"/>
      <c r="J503" s="36" t="str">
        <f>IF(Table2[[#This Row],[Tanggal]]="","",TEXT(Table2[[#This Row],[Tanggal]],"mmm"))</f>
        <v/>
      </c>
      <c r="K503" s="36" t="str">
        <f>IF(Table2[[#This Row],[Tanggal]]="","",YEAR(Table2[[#This Row],[Tanggal]]))</f>
        <v/>
      </c>
      <c r="L503" s="50" t="str">
        <f>IF(Table2[[#This Row],[Tanggal]]="","","VSAT")</f>
        <v/>
      </c>
    </row>
    <row r="504" spans="2:12" x14ac:dyDescent="0.25">
      <c r="B504" s="4" t="str">
        <f>_xlfn.IFNA(INDEX(Data!$B:$B,MATCH(Table2[[#This Row],[Desa/Kelurahan]],Data!$C:$C,0)),"")</f>
        <v/>
      </c>
      <c r="E504" s="2"/>
      <c r="G504" s="2"/>
      <c r="I504" s="5"/>
      <c r="J504" s="36" t="str">
        <f>IF(Table2[[#This Row],[Tanggal]]="","",TEXT(Table2[[#This Row],[Tanggal]],"mmm"))</f>
        <v/>
      </c>
      <c r="K504" s="36" t="str">
        <f>IF(Table2[[#This Row],[Tanggal]]="","",YEAR(Table2[[#This Row],[Tanggal]]))</f>
        <v/>
      </c>
      <c r="L504" s="50" t="str">
        <f>IF(Table2[[#This Row],[Tanggal]]="","","VSAT")</f>
        <v/>
      </c>
    </row>
    <row r="505" spans="2:12" x14ac:dyDescent="0.25">
      <c r="B505" s="4" t="str">
        <f>_xlfn.IFNA(INDEX(Data!$B:$B,MATCH(Table2[[#This Row],[Desa/Kelurahan]],Data!$C:$C,0)),"")</f>
        <v/>
      </c>
      <c r="E505" s="2"/>
      <c r="G505" s="2"/>
      <c r="I505" s="5"/>
      <c r="J505" s="36" t="str">
        <f>IF(Table2[[#This Row],[Tanggal]]="","",TEXT(Table2[[#This Row],[Tanggal]],"mmm"))</f>
        <v/>
      </c>
      <c r="K505" s="36" t="str">
        <f>IF(Table2[[#This Row],[Tanggal]]="","",YEAR(Table2[[#This Row],[Tanggal]]))</f>
        <v/>
      </c>
      <c r="L505" s="50" t="str">
        <f>IF(Table2[[#This Row],[Tanggal]]="","","VSAT")</f>
        <v/>
      </c>
    </row>
    <row r="506" spans="2:12" x14ac:dyDescent="0.25">
      <c r="B506" s="4" t="str">
        <f>_xlfn.IFNA(INDEX(Data!$B:$B,MATCH(Table2[[#This Row],[Desa/Kelurahan]],Data!$C:$C,0)),"")</f>
        <v/>
      </c>
      <c r="E506" s="2"/>
      <c r="G506" s="2"/>
      <c r="I506" s="5"/>
      <c r="J506" s="36" t="str">
        <f>IF(Table2[[#This Row],[Tanggal]]="","",TEXT(Table2[[#This Row],[Tanggal]],"mmm"))</f>
        <v/>
      </c>
      <c r="K506" s="36" t="str">
        <f>IF(Table2[[#This Row],[Tanggal]]="","",YEAR(Table2[[#This Row],[Tanggal]]))</f>
        <v/>
      </c>
      <c r="L506" s="50" t="str">
        <f>IF(Table2[[#This Row],[Tanggal]]="","","VSAT")</f>
        <v/>
      </c>
    </row>
    <row r="507" spans="2:12" x14ac:dyDescent="0.25">
      <c r="B507" s="4" t="str">
        <f>_xlfn.IFNA(INDEX(Data!$B:$B,MATCH(Table2[[#This Row],[Desa/Kelurahan]],Data!$C:$C,0)),"")</f>
        <v/>
      </c>
      <c r="E507" s="2"/>
      <c r="G507" s="2"/>
      <c r="I507" s="5"/>
      <c r="J507" s="36" t="str">
        <f>IF(Table2[[#This Row],[Tanggal]]="","",TEXT(Table2[[#This Row],[Tanggal]],"mmm"))</f>
        <v/>
      </c>
      <c r="K507" s="36" t="str">
        <f>IF(Table2[[#This Row],[Tanggal]]="","",YEAR(Table2[[#This Row],[Tanggal]]))</f>
        <v/>
      </c>
      <c r="L507" s="50" t="str">
        <f>IF(Table2[[#This Row],[Tanggal]]="","","VSAT")</f>
        <v/>
      </c>
    </row>
    <row r="508" spans="2:12" x14ac:dyDescent="0.25">
      <c r="B508" s="4" t="str">
        <f>_xlfn.IFNA(INDEX(Data!$B:$B,MATCH(Table2[[#This Row],[Desa/Kelurahan]],Data!$C:$C,0)),"")</f>
        <v/>
      </c>
      <c r="E508" s="2"/>
      <c r="G508" s="2"/>
      <c r="I508" s="5"/>
      <c r="J508" s="36" t="str">
        <f>IF(Table2[[#This Row],[Tanggal]]="","",TEXT(Table2[[#This Row],[Tanggal]],"mmm"))</f>
        <v/>
      </c>
      <c r="K508" s="36" t="str">
        <f>IF(Table2[[#This Row],[Tanggal]]="","",YEAR(Table2[[#This Row],[Tanggal]]))</f>
        <v/>
      </c>
      <c r="L508" s="50" t="str">
        <f>IF(Table2[[#This Row],[Tanggal]]="","","VSAT")</f>
        <v/>
      </c>
    </row>
    <row r="509" spans="2:12" x14ac:dyDescent="0.25">
      <c r="B509" s="4" t="str">
        <f>_xlfn.IFNA(INDEX(Data!$B:$B,MATCH(Table2[[#This Row],[Desa/Kelurahan]],Data!$C:$C,0)),"")</f>
        <v/>
      </c>
      <c r="E509" s="2"/>
      <c r="G509" s="2"/>
      <c r="I509" s="5"/>
      <c r="J509" s="36" t="str">
        <f>IF(Table2[[#This Row],[Tanggal]]="","",TEXT(Table2[[#This Row],[Tanggal]],"mmm"))</f>
        <v/>
      </c>
      <c r="K509" s="36" t="str">
        <f>IF(Table2[[#This Row],[Tanggal]]="","",YEAR(Table2[[#This Row],[Tanggal]]))</f>
        <v/>
      </c>
      <c r="L509" s="50" t="str">
        <f>IF(Table2[[#This Row],[Tanggal]]="","","VSAT")</f>
        <v/>
      </c>
    </row>
    <row r="510" spans="2:12" x14ac:dyDescent="0.25">
      <c r="B510" s="4" t="str">
        <f>_xlfn.IFNA(INDEX(Data!$B:$B,MATCH(Table2[[#This Row],[Desa/Kelurahan]],Data!$C:$C,0)),"")</f>
        <v/>
      </c>
      <c r="E510" s="2"/>
      <c r="G510" s="2"/>
      <c r="I510" s="5"/>
      <c r="J510" s="36" t="str">
        <f>IF(Table2[[#This Row],[Tanggal]]="","",TEXT(Table2[[#This Row],[Tanggal]],"mmm"))</f>
        <v/>
      </c>
      <c r="K510" s="36" t="str">
        <f>IF(Table2[[#This Row],[Tanggal]]="","",YEAR(Table2[[#This Row],[Tanggal]]))</f>
        <v/>
      </c>
      <c r="L510" s="50" t="str">
        <f>IF(Table2[[#This Row],[Tanggal]]="","","VSAT")</f>
        <v/>
      </c>
    </row>
    <row r="511" spans="2:12" x14ac:dyDescent="0.25">
      <c r="B511" s="4" t="str">
        <f>_xlfn.IFNA(INDEX(Data!$B:$B,MATCH(Table2[[#This Row],[Desa/Kelurahan]],Data!$C:$C,0)),"")</f>
        <v/>
      </c>
      <c r="E511" s="2"/>
      <c r="G511" s="2"/>
      <c r="I511" s="5"/>
      <c r="J511" s="36" t="str">
        <f>IF(Table2[[#This Row],[Tanggal]]="","",TEXT(Table2[[#This Row],[Tanggal]],"mmm"))</f>
        <v/>
      </c>
      <c r="K511" s="36" t="str">
        <f>IF(Table2[[#This Row],[Tanggal]]="","",YEAR(Table2[[#This Row],[Tanggal]]))</f>
        <v/>
      </c>
      <c r="L511" s="50" t="str">
        <f>IF(Table2[[#This Row],[Tanggal]]="","","VSAT")</f>
        <v/>
      </c>
    </row>
    <row r="512" spans="2:12" x14ac:dyDescent="0.25">
      <c r="B512" s="4" t="str">
        <f>_xlfn.IFNA(INDEX(Data!$B:$B,MATCH(Table2[[#This Row],[Desa/Kelurahan]],Data!$C:$C,0)),"")</f>
        <v/>
      </c>
      <c r="E512" s="2"/>
      <c r="G512" s="2"/>
      <c r="I512" s="5"/>
      <c r="J512" s="36" t="str">
        <f>IF(Table2[[#This Row],[Tanggal]]="","",TEXT(Table2[[#This Row],[Tanggal]],"mmm"))</f>
        <v/>
      </c>
      <c r="K512" s="36" t="str">
        <f>IF(Table2[[#This Row],[Tanggal]]="","",YEAR(Table2[[#This Row],[Tanggal]]))</f>
        <v/>
      </c>
      <c r="L512" s="50" t="str">
        <f>IF(Table2[[#This Row],[Tanggal]]="","","VSAT")</f>
        <v/>
      </c>
    </row>
    <row r="513" spans="2:12" x14ac:dyDescent="0.25">
      <c r="B513" s="4" t="str">
        <f>_xlfn.IFNA(INDEX(Data!$B:$B,MATCH(Table2[[#This Row],[Desa/Kelurahan]],Data!$C:$C,0)),"")</f>
        <v/>
      </c>
      <c r="E513" s="2"/>
      <c r="G513" s="2"/>
      <c r="I513" s="5"/>
      <c r="J513" s="36" t="str">
        <f>IF(Table2[[#This Row],[Tanggal]]="","",TEXT(Table2[[#This Row],[Tanggal]],"mmm"))</f>
        <v/>
      </c>
      <c r="K513" s="36" t="str">
        <f>IF(Table2[[#This Row],[Tanggal]]="","",YEAR(Table2[[#This Row],[Tanggal]]))</f>
        <v/>
      </c>
      <c r="L513" s="50" t="str">
        <f>IF(Table2[[#This Row],[Tanggal]]="","","VSAT")</f>
        <v/>
      </c>
    </row>
    <row r="514" spans="2:12" x14ac:dyDescent="0.25">
      <c r="B514" s="4" t="str">
        <f>_xlfn.IFNA(INDEX(Data!$B:$B,MATCH(Table2[[#This Row],[Desa/Kelurahan]],Data!$C:$C,0)),"")</f>
        <v/>
      </c>
      <c r="E514" s="2"/>
      <c r="G514" s="2"/>
      <c r="I514" s="5"/>
      <c r="J514" s="36" t="str">
        <f>IF(Table2[[#This Row],[Tanggal]]="","",TEXT(Table2[[#This Row],[Tanggal]],"mmm"))</f>
        <v/>
      </c>
      <c r="K514" s="36" t="str">
        <f>IF(Table2[[#This Row],[Tanggal]]="","",YEAR(Table2[[#This Row],[Tanggal]]))</f>
        <v/>
      </c>
      <c r="L514" s="50" t="str">
        <f>IF(Table2[[#This Row],[Tanggal]]="","","VSAT")</f>
        <v/>
      </c>
    </row>
    <row r="515" spans="2:12" x14ac:dyDescent="0.25">
      <c r="B515" s="4" t="str">
        <f>_xlfn.IFNA(INDEX(Data!$B:$B,MATCH(Table2[[#This Row],[Desa/Kelurahan]],Data!$C:$C,0)),"")</f>
        <v/>
      </c>
      <c r="E515" s="2"/>
      <c r="G515" s="2"/>
      <c r="I515" s="5"/>
      <c r="J515" s="36" t="str">
        <f>IF(Table2[[#This Row],[Tanggal]]="","",TEXT(Table2[[#This Row],[Tanggal]],"mmm"))</f>
        <v/>
      </c>
      <c r="K515" s="36" t="str">
        <f>IF(Table2[[#This Row],[Tanggal]]="","",YEAR(Table2[[#This Row],[Tanggal]]))</f>
        <v/>
      </c>
      <c r="L515" s="50" t="str">
        <f>IF(Table2[[#This Row],[Tanggal]]="","","VSAT")</f>
        <v/>
      </c>
    </row>
    <row r="516" spans="2:12" x14ac:dyDescent="0.25">
      <c r="B516" s="4" t="str">
        <f>_xlfn.IFNA(INDEX(Data!$B:$B,MATCH(Table2[[#This Row],[Desa/Kelurahan]],Data!$C:$C,0)),"")</f>
        <v/>
      </c>
      <c r="E516" s="2"/>
      <c r="G516" s="2"/>
      <c r="I516" s="5"/>
      <c r="J516" s="36" t="str">
        <f>IF(Table2[[#This Row],[Tanggal]]="","",TEXT(Table2[[#This Row],[Tanggal]],"mmm"))</f>
        <v/>
      </c>
      <c r="K516" s="36" t="str">
        <f>IF(Table2[[#This Row],[Tanggal]]="","",YEAR(Table2[[#This Row],[Tanggal]]))</f>
        <v/>
      </c>
      <c r="L516" s="50" t="str">
        <f>IF(Table2[[#This Row],[Tanggal]]="","","VSAT")</f>
        <v/>
      </c>
    </row>
    <row r="517" spans="2:12" x14ac:dyDescent="0.25">
      <c r="B517" s="4" t="str">
        <f>_xlfn.IFNA(INDEX(Data!$B:$B,MATCH(Table2[[#This Row],[Desa/Kelurahan]],Data!$C:$C,0)),"")</f>
        <v/>
      </c>
      <c r="E517" s="2"/>
      <c r="G517" s="2"/>
      <c r="I517" s="5"/>
      <c r="J517" s="36" t="str">
        <f>IF(Table2[[#This Row],[Tanggal]]="","",TEXT(Table2[[#This Row],[Tanggal]],"mmm"))</f>
        <v/>
      </c>
      <c r="K517" s="36" t="str">
        <f>IF(Table2[[#This Row],[Tanggal]]="","",YEAR(Table2[[#This Row],[Tanggal]]))</f>
        <v/>
      </c>
      <c r="L517" s="50" t="str">
        <f>IF(Table2[[#This Row],[Tanggal]]="","","VSAT")</f>
        <v/>
      </c>
    </row>
    <row r="518" spans="2:12" x14ac:dyDescent="0.25">
      <c r="B518" s="4" t="str">
        <f>_xlfn.IFNA(INDEX(Data!$B:$B,MATCH(Table2[[#This Row],[Desa/Kelurahan]],Data!$C:$C,0)),"")</f>
        <v/>
      </c>
      <c r="E518" s="2"/>
      <c r="G518" s="2"/>
      <c r="I518" s="5"/>
      <c r="J518" s="36" t="str">
        <f>IF(Table2[[#This Row],[Tanggal]]="","",TEXT(Table2[[#This Row],[Tanggal]],"mmm"))</f>
        <v/>
      </c>
      <c r="K518" s="36" t="str">
        <f>IF(Table2[[#This Row],[Tanggal]]="","",YEAR(Table2[[#This Row],[Tanggal]]))</f>
        <v/>
      </c>
      <c r="L518" s="50" t="str">
        <f>IF(Table2[[#This Row],[Tanggal]]="","","VSAT")</f>
        <v/>
      </c>
    </row>
    <row r="519" spans="2:12" x14ac:dyDescent="0.25">
      <c r="B519" s="4" t="str">
        <f>_xlfn.IFNA(INDEX(Data!$B:$B,MATCH(Table2[[#This Row],[Desa/Kelurahan]],Data!$C:$C,0)),"")</f>
        <v/>
      </c>
      <c r="E519" s="2"/>
      <c r="G519" s="2"/>
      <c r="I519" s="5"/>
      <c r="J519" s="36" t="str">
        <f>IF(Table2[[#This Row],[Tanggal]]="","",TEXT(Table2[[#This Row],[Tanggal]],"mmm"))</f>
        <v/>
      </c>
      <c r="K519" s="36" t="str">
        <f>IF(Table2[[#This Row],[Tanggal]]="","",YEAR(Table2[[#This Row],[Tanggal]]))</f>
        <v/>
      </c>
      <c r="L519" s="50" t="str">
        <f>IF(Table2[[#This Row],[Tanggal]]="","","VSAT")</f>
        <v/>
      </c>
    </row>
    <row r="520" spans="2:12" x14ac:dyDescent="0.25">
      <c r="B520" s="4" t="str">
        <f>_xlfn.IFNA(INDEX(Data!$B:$B,MATCH(Table2[[#This Row],[Desa/Kelurahan]],Data!$C:$C,0)),"")</f>
        <v/>
      </c>
      <c r="E520" s="2"/>
      <c r="G520" s="2"/>
      <c r="I520" s="5"/>
      <c r="J520" s="36" t="str">
        <f>IF(Table2[[#This Row],[Tanggal]]="","",TEXT(Table2[[#This Row],[Tanggal]],"mmm"))</f>
        <v/>
      </c>
      <c r="K520" s="36" t="str">
        <f>IF(Table2[[#This Row],[Tanggal]]="","",YEAR(Table2[[#This Row],[Tanggal]]))</f>
        <v/>
      </c>
      <c r="L520" s="50" t="str">
        <f>IF(Table2[[#This Row],[Tanggal]]="","","VSAT")</f>
        <v/>
      </c>
    </row>
    <row r="521" spans="2:12" x14ac:dyDescent="0.25">
      <c r="B521" s="4" t="str">
        <f>_xlfn.IFNA(INDEX(Data!$B:$B,MATCH(Table2[[#This Row],[Desa/Kelurahan]],Data!$C:$C,0)),"")</f>
        <v/>
      </c>
      <c r="E521" s="2"/>
      <c r="G521" s="2"/>
      <c r="I521" s="5"/>
      <c r="J521" s="36" t="str">
        <f>IF(Table2[[#This Row],[Tanggal]]="","",TEXT(Table2[[#This Row],[Tanggal]],"mmm"))</f>
        <v/>
      </c>
      <c r="K521" s="36" t="str">
        <f>IF(Table2[[#This Row],[Tanggal]]="","",YEAR(Table2[[#This Row],[Tanggal]]))</f>
        <v/>
      </c>
      <c r="L521" s="50" t="str">
        <f>IF(Table2[[#This Row],[Tanggal]]="","","VSAT")</f>
        <v/>
      </c>
    </row>
    <row r="522" spans="2:12" x14ac:dyDescent="0.25">
      <c r="B522" s="4" t="str">
        <f>_xlfn.IFNA(INDEX(Data!$B:$B,MATCH(Table2[[#This Row],[Desa/Kelurahan]],Data!$C:$C,0)),"")</f>
        <v/>
      </c>
      <c r="E522" s="2"/>
      <c r="G522" s="2"/>
      <c r="I522" s="5"/>
      <c r="J522" s="36" t="str">
        <f>IF(Table2[[#This Row],[Tanggal]]="","",TEXT(Table2[[#This Row],[Tanggal]],"mmm"))</f>
        <v/>
      </c>
      <c r="K522" s="36" t="str">
        <f>IF(Table2[[#This Row],[Tanggal]]="","",YEAR(Table2[[#This Row],[Tanggal]]))</f>
        <v/>
      </c>
      <c r="L522" s="50" t="str">
        <f>IF(Table2[[#This Row],[Tanggal]]="","","VSAT")</f>
        <v/>
      </c>
    </row>
    <row r="523" spans="2:12" x14ac:dyDescent="0.25">
      <c r="B523" s="4" t="str">
        <f>_xlfn.IFNA(INDEX(Data!$B:$B,MATCH(Table2[[#This Row],[Desa/Kelurahan]],Data!$C:$C,0)),"")</f>
        <v/>
      </c>
      <c r="E523" s="2"/>
      <c r="G523" s="2"/>
      <c r="I523" s="5"/>
      <c r="J523" s="36" t="str">
        <f>IF(Table2[[#This Row],[Tanggal]]="","",TEXT(Table2[[#This Row],[Tanggal]],"mmm"))</f>
        <v/>
      </c>
      <c r="K523" s="36" t="str">
        <f>IF(Table2[[#This Row],[Tanggal]]="","",YEAR(Table2[[#This Row],[Tanggal]]))</f>
        <v/>
      </c>
      <c r="L523" s="50" t="str">
        <f>IF(Table2[[#This Row],[Tanggal]]="","","VSAT")</f>
        <v/>
      </c>
    </row>
    <row r="524" spans="2:12" x14ac:dyDescent="0.25">
      <c r="B524" s="4" t="str">
        <f>_xlfn.IFNA(INDEX(Data!$B:$B,MATCH(Table2[[#This Row],[Desa/Kelurahan]],Data!$C:$C,0)),"")</f>
        <v/>
      </c>
      <c r="E524" s="2"/>
      <c r="G524" s="2"/>
      <c r="I524" s="5"/>
      <c r="J524" s="36" t="str">
        <f>IF(Table2[[#This Row],[Tanggal]]="","",TEXT(Table2[[#This Row],[Tanggal]],"mmm"))</f>
        <v/>
      </c>
      <c r="K524" s="36" t="str">
        <f>IF(Table2[[#This Row],[Tanggal]]="","",YEAR(Table2[[#This Row],[Tanggal]]))</f>
        <v/>
      </c>
      <c r="L524" s="50" t="str">
        <f>IF(Table2[[#This Row],[Tanggal]]="","","VSAT")</f>
        <v/>
      </c>
    </row>
    <row r="525" spans="2:12" x14ac:dyDescent="0.25">
      <c r="B525" s="4" t="str">
        <f>_xlfn.IFNA(INDEX(Data!$B:$B,MATCH(Table2[[#This Row],[Desa/Kelurahan]],Data!$C:$C,0)),"")</f>
        <v/>
      </c>
      <c r="E525" s="2"/>
      <c r="G525" s="2"/>
      <c r="I525" s="5"/>
      <c r="J525" s="36" t="str">
        <f>IF(Table2[[#This Row],[Tanggal]]="","",TEXT(Table2[[#This Row],[Tanggal]],"mmm"))</f>
        <v/>
      </c>
      <c r="K525" s="36" t="str">
        <f>IF(Table2[[#This Row],[Tanggal]]="","",YEAR(Table2[[#This Row],[Tanggal]]))</f>
        <v/>
      </c>
      <c r="L525" s="50" t="str">
        <f>IF(Table2[[#This Row],[Tanggal]]="","","VSAT")</f>
        <v/>
      </c>
    </row>
    <row r="526" spans="2:12" x14ac:dyDescent="0.25">
      <c r="B526" s="4" t="str">
        <f>_xlfn.IFNA(INDEX(Data!$B:$B,MATCH(Table2[[#This Row],[Desa/Kelurahan]],Data!$C:$C,0)),"")</f>
        <v/>
      </c>
      <c r="E526" s="2"/>
      <c r="G526" s="2"/>
      <c r="I526" s="5"/>
      <c r="J526" s="36" t="str">
        <f>IF(Table2[[#This Row],[Tanggal]]="","",TEXT(Table2[[#This Row],[Tanggal]],"mmm"))</f>
        <v/>
      </c>
      <c r="K526" s="36" t="str">
        <f>IF(Table2[[#This Row],[Tanggal]]="","",YEAR(Table2[[#This Row],[Tanggal]]))</f>
        <v/>
      </c>
      <c r="L526" s="50" t="str">
        <f>IF(Table2[[#This Row],[Tanggal]]="","","VSAT")</f>
        <v/>
      </c>
    </row>
    <row r="527" spans="2:12" x14ac:dyDescent="0.25">
      <c r="B527" s="4" t="str">
        <f>_xlfn.IFNA(INDEX(Data!$B:$B,MATCH(Table2[[#This Row],[Desa/Kelurahan]],Data!$C:$C,0)),"")</f>
        <v/>
      </c>
      <c r="E527" s="2"/>
      <c r="G527" s="2"/>
      <c r="I527" s="5"/>
      <c r="J527" s="36" t="str">
        <f>IF(Table2[[#This Row],[Tanggal]]="","",TEXT(Table2[[#This Row],[Tanggal]],"mmm"))</f>
        <v/>
      </c>
      <c r="K527" s="36" t="str">
        <f>IF(Table2[[#This Row],[Tanggal]]="","",YEAR(Table2[[#This Row],[Tanggal]]))</f>
        <v/>
      </c>
      <c r="L527" s="50" t="str">
        <f>IF(Table2[[#This Row],[Tanggal]]="","","VSAT")</f>
        <v/>
      </c>
    </row>
    <row r="528" spans="2:12" x14ac:dyDescent="0.25">
      <c r="B528" s="4" t="str">
        <f>_xlfn.IFNA(INDEX(Data!$B:$B,MATCH(Table2[[#This Row],[Desa/Kelurahan]],Data!$C:$C,0)),"")</f>
        <v/>
      </c>
      <c r="E528" s="2"/>
      <c r="G528" s="2"/>
      <c r="I528" s="5"/>
      <c r="J528" s="36" t="str">
        <f>IF(Table2[[#This Row],[Tanggal]]="","",TEXT(Table2[[#This Row],[Tanggal]],"mmm"))</f>
        <v/>
      </c>
      <c r="K528" s="36" t="str">
        <f>IF(Table2[[#This Row],[Tanggal]]="","",YEAR(Table2[[#This Row],[Tanggal]]))</f>
        <v/>
      </c>
      <c r="L528" s="50" t="str">
        <f>IF(Table2[[#This Row],[Tanggal]]="","","VSAT")</f>
        <v/>
      </c>
    </row>
    <row r="529" spans="2:12" x14ac:dyDescent="0.25">
      <c r="B529" s="4" t="str">
        <f>_xlfn.IFNA(INDEX(Data!$B:$B,MATCH(Table2[[#This Row],[Desa/Kelurahan]],Data!$C:$C,0)),"")</f>
        <v/>
      </c>
      <c r="E529" s="2"/>
      <c r="G529" s="2"/>
      <c r="I529" s="5"/>
      <c r="J529" s="36" t="str">
        <f>IF(Table2[[#This Row],[Tanggal]]="","",TEXT(Table2[[#This Row],[Tanggal]],"mmm"))</f>
        <v/>
      </c>
      <c r="K529" s="36" t="str">
        <f>IF(Table2[[#This Row],[Tanggal]]="","",YEAR(Table2[[#This Row],[Tanggal]]))</f>
        <v/>
      </c>
      <c r="L529" s="50" t="str">
        <f>IF(Table2[[#This Row],[Tanggal]]="","","VSAT")</f>
        <v/>
      </c>
    </row>
    <row r="530" spans="2:12" x14ac:dyDescent="0.25">
      <c r="B530" s="4" t="str">
        <f>_xlfn.IFNA(INDEX(Data!$B:$B,MATCH(Table2[[#This Row],[Desa/Kelurahan]],Data!$C:$C,0)),"")</f>
        <v/>
      </c>
      <c r="E530" s="2"/>
      <c r="G530" s="2"/>
      <c r="I530" s="5"/>
      <c r="J530" s="36" t="str">
        <f>IF(Table2[[#This Row],[Tanggal]]="","",TEXT(Table2[[#This Row],[Tanggal]],"mmm"))</f>
        <v/>
      </c>
      <c r="K530" s="36" t="str">
        <f>IF(Table2[[#This Row],[Tanggal]]="","",YEAR(Table2[[#This Row],[Tanggal]]))</f>
        <v/>
      </c>
      <c r="L530" s="50" t="str">
        <f>IF(Table2[[#This Row],[Tanggal]]="","","VSAT")</f>
        <v/>
      </c>
    </row>
    <row r="531" spans="2:12" x14ac:dyDescent="0.25">
      <c r="B531" s="4" t="str">
        <f>_xlfn.IFNA(INDEX(Data!$B:$B,MATCH(Table2[[#This Row],[Desa/Kelurahan]],Data!$C:$C,0)),"")</f>
        <v/>
      </c>
      <c r="E531" s="2"/>
      <c r="G531" s="2"/>
      <c r="I531" s="5"/>
      <c r="J531" s="36" t="str">
        <f>IF(Table2[[#This Row],[Tanggal]]="","",TEXT(Table2[[#This Row],[Tanggal]],"mmm"))</f>
        <v/>
      </c>
      <c r="K531" s="36" t="str">
        <f>IF(Table2[[#This Row],[Tanggal]]="","",YEAR(Table2[[#This Row],[Tanggal]]))</f>
        <v/>
      </c>
      <c r="L531" s="50" t="str">
        <f>IF(Table2[[#This Row],[Tanggal]]="","","VSAT")</f>
        <v/>
      </c>
    </row>
    <row r="532" spans="2:12" x14ac:dyDescent="0.25">
      <c r="B532" s="4" t="str">
        <f>_xlfn.IFNA(INDEX(Data!$B:$B,MATCH(Table2[[#This Row],[Desa/Kelurahan]],Data!$C:$C,0)),"")</f>
        <v/>
      </c>
      <c r="E532" s="2"/>
      <c r="G532" s="2"/>
      <c r="I532" s="5"/>
      <c r="J532" s="36" t="str">
        <f>IF(Table2[[#This Row],[Tanggal]]="","",TEXT(Table2[[#This Row],[Tanggal]],"mmm"))</f>
        <v/>
      </c>
      <c r="K532" s="36" t="str">
        <f>IF(Table2[[#This Row],[Tanggal]]="","",YEAR(Table2[[#This Row],[Tanggal]]))</f>
        <v/>
      </c>
      <c r="L532" s="50" t="str">
        <f>IF(Table2[[#This Row],[Tanggal]]="","","VSAT")</f>
        <v/>
      </c>
    </row>
    <row r="533" spans="2:12" x14ac:dyDescent="0.25">
      <c r="B533" s="4" t="str">
        <f>_xlfn.IFNA(INDEX(Data!$B:$B,MATCH(Table2[[#This Row],[Desa/Kelurahan]],Data!$C:$C,0)),"")</f>
        <v/>
      </c>
      <c r="E533" s="2"/>
      <c r="G533" s="2"/>
      <c r="I533" s="5"/>
      <c r="J533" s="36" t="str">
        <f>IF(Table2[[#This Row],[Tanggal]]="","",TEXT(Table2[[#This Row],[Tanggal]],"mmm"))</f>
        <v/>
      </c>
      <c r="K533" s="36" t="str">
        <f>IF(Table2[[#This Row],[Tanggal]]="","",YEAR(Table2[[#This Row],[Tanggal]]))</f>
        <v/>
      </c>
      <c r="L533" s="50" t="str">
        <f>IF(Table2[[#This Row],[Tanggal]]="","","VSAT")</f>
        <v/>
      </c>
    </row>
    <row r="534" spans="2:12" x14ac:dyDescent="0.25">
      <c r="B534" s="4" t="str">
        <f>_xlfn.IFNA(INDEX(Data!$B:$B,MATCH(Table2[[#This Row],[Desa/Kelurahan]],Data!$C:$C,0)),"")</f>
        <v/>
      </c>
      <c r="E534" s="2"/>
      <c r="G534" s="2"/>
      <c r="I534" s="5"/>
      <c r="J534" s="36" t="str">
        <f>IF(Table2[[#This Row],[Tanggal]]="","",TEXT(Table2[[#This Row],[Tanggal]],"mmm"))</f>
        <v/>
      </c>
      <c r="K534" s="36" t="str">
        <f>IF(Table2[[#This Row],[Tanggal]]="","",YEAR(Table2[[#This Row],[Tanggal]]))</f>
        <v/>
      </c>
      <c r="L534" s="50" t="str">
        <f>IF(Table2[[#This Row],[Tanggal]]="","","VSAT")</f>
        <v/>
      </c>
    </row>
    <row r="535" spans="2:12" x14ac:dyDescent="0.25">
      <c r="B535" s="4" t="str">
        <f>_xlfn.IFNA(INDEX(Data!$B:$B,MATCH(Table2[[#This Row],[Desa/Kelurahan]],Data!$C:$C,0)),"")</f>
        <v/>
      </c>
      <c r="E535" s="2"/>
      <c r="G535" s="2"/>
      <c r="I535" s="5"/>
      <c r="J535" s="36" t="str">
        <f>IF(Table2[[#This Row],[Tanggal]]="","",TEXT(Table2[[#This Row],[Tanggal]],"mmm"))</f>
        <v/>
      </c>
      <c r="K535" s="36" t="str">
        <f>IF(Table2[[#This Row],[Tanggal]]="","",YEAR(Table2[[#This Row],[Tanggal]]))</f>
        <v/>
      </c>
      <c r="L535" s="50" t="str">
        <f>IF(Table2[[#This Row],[Tanggal]]="","","VSAT")</f>
        <v/>
      </c>
    </row>
    <row r="536" spans="2:12" x14ac:dyDescent="0.25">
      <c r="B536" s="4" t="str">
        <f>_xlfn.IFNA(INDEX(Data!$B:$B,MATCH(Table2[[#This Row],[Desa/Kelurahan]],Data!$C:$C,0)),"")</f>
        <v/>
      </c>
      <c r="E536" s="2"/>
      <c r="G536" s="2"/>
      <c r="I536" s="5"/>
      <c r="J536" s="36" t="str">
        <f>IF(Table2[[#This Row],[Tanggal]]="","",TEXT(Table2[[#This Row],[Tanggal]],"mmm"))</f>
        <v/>
      </c>
      <c r="K536" s="36" t="str">
        <f>IF(Table2[[#This Row],[Tanggal]]="","",YEAR(Table2[[#This Row],[Tanggal]]))</f>
        <v/>
      </c>
      <c r="L536" s="50" t="str">
        <f>IF(Table2[[#This Row],[Tanggal]]="","","VSAT")</f>
        <v/>
      </c>
    </row>
    <row r="537" spans="2:12" x14ac:dyDescent="0.25">
      <c r="B537" s="4" t="str">
        <f>_xlfn.IFNA(INDEX(Data!$B:$B,MATCH(Table2[[#This Row],[Desa/Kelurahan]],Data!$C:$C,0)),"")</f>
        <v/>
      </c>
      <c r="E537" s="2"/>
      <c r="G537" s="2"/>
      <c r="I537" s="5"/>
      <c r="J537" s="36" t="str">
        <f>IF(Table2[[#This Row],[Tanggal]]="","",TEXT(Table2[[#This Row],[Tanggal]],"mmm"))</f>
        <v/>
      </c>
      <c r="K537" s="36" t="str">
        <f>IF(Table2[[#This Row],[Tanggal]]="","",YEAR(Table2[[#This Row],[Tanggal]]))</f>
        <v/>
      </c>
      <c r="L537" s="50" t="str">
        <f>IF(Table2[[#This Row],[Tanggal]]="","","VSAT")</f>
        <v/>
      </c>
    </row>
    <row r="538" spans="2:12" x14ac:dyDescent="0.25">
      <c r="B538" s="4" t="str">
        <f>_xlfn.IFNA(INDEX(Data!$B:$B,MATCH(Table2[[#This Row],[Desa/Kelurahan]],Data!$C:$C,0)),"")</f>
        <v/>
      </c>
      <c r="E538" s="2"/>
      <c r="G538" s="2"/>
      <c r="I538" s="5"/>
      <c r="J538" s="36" t="str">
        <f>IF(Table2[[#This Row],[Tanggal]]="","",TEXT(Table2[[#This Row],[Tanggal]],"mmm"))</f>
        <v/>
      </c>
      <c r="K538" s="36" t="str">
        <f>IF(Table2[[#This Row],[Tanggal]]="","",YEAR(Table2[[#This Row],[Tanggal]]))</f>
        <v/>
      </c>
      <c r="L538" s="50" t="str">
        <f>IF(Table2[[#This Row],[Tanggal]]="","","VSAT")</f>
        <v/>
      </c>
    </row>
    <row r="539" spans="2:12" x14ac:dyDescent="0.25">
      <c r="B539" s="4" t="str">
        <f>_xlfn.IFNA(INDEX(Data!$B:$B,MATCH(Table2[[#This Row],[Desa/Kelurahan]],Data!$C:$C,0)),"")</f>
        <v/>
      </c>
      <c r="E539" s="2"/>
      <c r="G539" s="2"/>
      <c r="I539" s="5"/>
      <c r="J539" s="36" t="str">
        <f>IF(Table2[[#This Row],[Tanggal]]="","",TEXT(Table2[[#This Row],[Tanggal]],"mmm"))</f>
        <v/>
      </c>
      <c r="K539" s="36" t="str">
        <f>IF(Table2[[#This Row],[Tanggal]]="","",YEAR(Table2[[#This Row],[Tanggal]]))</f>
        <v/>
      </c>
      <c r="L539" s="50" t="str">
        <f>IF(Table2[[#This Row],[Tanggal]]="","","VSAT")</f>
        <v/>
      </c>
    </row>
    <row r="540" spans="2:12" x14ac:dyDescent="0.25">
      <c r="B540" s="4" t="str">
        <f>_xlfn.IFNA(INDEX(Data!$B:$B,MATCH(Table2[[#This Row],[Desa/Kelurahan]],Data!$C:$C,0)),"")</f>
        <v/>
      </c>
      <c r="E540" s="2"/>
      <c r="G540" s="2"/>
      <c r="I540" s="5"/>
      <c r="J540" s="36" t="str">
        <f>IF(Table2[[#This Row],[Tanggal]]="","",TEXT(Table2[[#This Row],[Tanggal]],"mmm"))</f>
        <v/>
      </c>
      <c r="K540" s="36" t="str">
        <f>IF(Table2[[#This Row],[Tanggal]]="","",YEAR(Table2[[#This Row],[Tanggal]]))</f>
        <v/>
      </c>
      <c r="L540" s="50" t="str">
        <f>IF(Table2[[#This Row],[Tanggal]]="","","VSAT")</f>
        <v/>
      </c>
    </row>
    <row r="541" spans="2:12" x14ac:dyDescent="0.25">
      <c r="B541" s="4" t="str">
        <f>_xlfn.IFNA(INDEX(Data!$B:$B,MATCH(Table2[[#This Row],[Desa/Kelurahan]],Data!$C:$C,0)),"")</f>
        <v/>
      </c>
      <c r="E541" s="2"/>
      <c r="G541" s="2"/>
      <c r="I541" s="5"/>
      <c r="J541" s="36" t="str">
        <f>IF(Table2[[#This Row],[Tanggal]]="","",TEXT(Table2[[#This Row],[Tanggal]],"mmm"))</f>
        <v/>
      </c>
      <c r="K541" s="36" t="str">
        <f>IF(Table2[[#This Row],[Tanggal]]="","",YEAR(Table2[[#This Row],[Tanggal]]))</f>
        <v/>
      </c>
      <c r="L541" s="50" t="str">
        <f>IF(Table2[[#This Row],[Tanggal]]="","","VSAT")</f>
        <v/>
      </c>
    </row>
    <row r="542" spans="2:12" x14ac:dyDescent="0.25">
      <c r="B542" s="4" t="str">
        <f>_xlfn.IFNA(INDEX(Data!$B:$B,MATCH(Table2[[#This Row],[Desa/Kelurahan]],Data!$C:$C,0)),"")</f>
        <v/>
      </c>
      <c r="E542" s="2"/>
      <c r="G542" s="2"/>
      <c r="I542" s="5"/>
      <c r="J542" s="36" t="str">
        <f>IF(Table2[[#This Row],[Tanggal]]="","",TEXT(Table2[[#This Row],[Tanggal]],"mmm"))</f>
        <v/>
      </c>
      <c r="K542" s="36" t="str">
        <f>IF(Table2[[#This Row],[Tanggal]]="","",YEAR(Table2[[#This Row],[Tanggal]]))</f>
        <v/>
      </c>
      <c r="L542" s="50" t="str">
        <f>IF(Table2[[#This Row],[Tanggal]]="","","VSAT")</f>
        <v/>
      </c>
    </row>
    <row r="543" spans="2:12" x14ac:dyDescent="0.25">
      <c r="B543" s="4" t="str">
        <f>_xlfn.IFNA(INDEX(Data!$B:$B,MATCH(Table2[[#This Row],[Desa/Kelurahan]],Data!$C:$C,0)),"")</f>
        <v/>
      </c>
      <c r="E543" s="2"/>
      <c r="G543" s="2"/>
      <c r="I543" s="5"/>
      <c r="J543" s="36" t="str">
        <f>IF(Table2[[#This Row],[Tanggal]]="","",TEXT(Table2[[#This Row],[Tanggal]],"mmm"))</f>
        <v/>
      </c>
      <c r="K543" s="36" t="str">
        <f>IF(Table2[[#This Row],[Tanggal]]="","",YEAR(Table2[[#This Row],[Tanggal]]))</f>
        <v/>
      </c>
      <c r="L543" s="50" t="str">
        <f>IF(Table2[[#This Row],[Tanggal]]="","","VSAT")</f>
        <v/>
      </c>
    </row>
    <row r="544" spans="2:12" x14ac:dyDescent="0.25">
      <c r="B544" s="4" t="str">
        <f>_xlfn.IFNA(INDEX(Data!$B:$B,MATCH(Table2[[#This Row],[Desa/Kelurahan]],Data!$C:$C,0)),"")</f>
        <v/>
      </c>
      <c r="E544" s="2"/>
      <c r="G544" s="2"/>
      <c r="I544" s="5"/>
      <c r="J544" s="36" t="str">
        <f>IF(Table2[[#This Row],[Tanggal]]="","",TEXT(Table2[[#This Row],[Tanggal]],"mmm"))</f>
        <v/>
      </c>
      <c r="K544" s="36" t="str">
        <f>IF(Table2[[#This Row],[Tanggal]]="","",YEAR(Table2[[#This Row],[Tanggal]]))</f>
        <v/>
      </c>
      <c r="L544" s="50" t="str">
        <f>IF(Table2[[#This Row],[Tanggal]]="","","VSAT")</f>
        <v/>
      </c>
    </row>
    <row r="545" spans="2:12" x14ac:dyDescent="0.25">
      <c r="B545" s="4" t="str">
        <f>_xlfn.IFNA(INDEX(Data!$B:$B,MATCH(Table2[[#This Row],[Desa/Kelurahan]],Data!$C:$C,0)),"")</f>
        <v/>
      </c>
      <c r="E545" s="2"/>
      <c r="G545" s="2"/>
      <c r="I545" s="5"/>
      <c r="J545" s="36" t="str">
        <f>IF(Table2[[#This Row],[Tanggal]]="","",TEXT(Table2[[#This Row],[Tanggal]],"mmm"))</f>
        <v/>
      </c>
      <c r="K545" s="36" t="str">
        <f>IF(Table2[[#This Row],[Tanggal]]="","",YEAR(Table2[[#This Row],[Tanggal]]))</f>
        <v/>
      </c>
      <c r="L545" s="50" t="str">
        <f>IF(Table2[[#This Row],[Tanggal]]="","","VSAT")</f>
        <v/>
      </c>
    </row>
    <row r="546" spans="2:12" x14ac:dyDescent="0.25">
      <c r="B546" s="4" t="str">
        <f>_xlfn.IFNA(INDEX(Data!$B:$B,MATCH(Table2[[#This Row],[Desa/Kelurahan]],Data!$C:$C,0)),"")</f>
        <v/>
      </c>
      <c r="E546" s="2"/>
      <c r="G546" s="2"/>
      <c r="I546" s="5"/>
      <c r="J546" s="36" t="str">
        <f>IF(Table2[[#This Row],[Tanggal]]="","",TEXT(Table2[[#This Row],[Tanggal]],"mmm"))</f>
        <v/>
      </c>
      <c r="K546" s="36" t="str">
        <f>IF(Table2[[#This Row],[Tanggal]]="","",YEAR(Table2[[#This Row],[Tanggal]]))</f>
        <v/>
      </c>
      <c r="L546" s="50" t="str">
        <f>IF(Table2[[#This Row],[Tanggal]]="","","VSAT")</f>
        <v/>
      </c>
    </row>
    <row r="547" spans="2:12" x14ac:dyDescent="0.25">
      <c r="B547" s="4" t="str">
        <f>_xlfn.IFNA(INDEX(Data!$B:$B,MATCH(Table2[[#This Row],[Desa/Kelurahan]],Data!$C:$C,0)),"")</f>
        <v/>
      </c>
      <c r="E547" s="2"/>
      <c r="G547" s="2"/>
      <c r="I547" s="5"/>
      <c r="J547" s="36" t="str">
        <f>IF(Table2[[#This Row],[Tanggal]]="","",TEXT(Table2[[#This Row],[Tanggal]],"mmm"))</f>
        <v/>
      </c>
      <c r="K547" s="36" t="str">
        <f>IF(Table2[[#This Row],[Tanggal]]="","",YEAR(Table2[[#This Row],[Tanggal]]))</f>
        <v/>
      </c>
      <c r="L547" s="50" t="str">
        <f>IF(Table2[[#This Row],[Tanggal]]="","","VSAT")</f>
        <v/>
      </c>
    </row>
    <row r="548" spans="2:12" x14ac:dyDescent="0.25">
      <c r="B548" s="4" t="str">
        <f>_xlfn.IFNA(INDEX(Data!$B:$B,MATCH(Table2[[#This Row],[Desa/Kelurahan]],Data!$C:$C,0)),"")</f>
        <v/>
      </c>
      <c r="E548" s="2"/>
      <c r="G548" s="2"/>
      <c r="I548" s="5"/>
      <c r="J548" s="36" t="str">
        <f>IF(Table2[[#This Row],[Tanggal]]="","",TEXT(Table2[[#This Row],[Tanggal]],"mmm"))</f>
        <v/>
      </c>
      <c r="K548" s="36" t="str">
        <f>IF(Table2[[#This Row],[Tanggal]]="","",YEAR(Table2[[#This Row],[Tanggal]]))</f>
        <v/>
      </c>
      <c r="L548" s="50" t="str">
        <f>IF(Table2[[#This Row],[Tanggal]]="","","VSAT")</f>
        <v/>
      </c>
    </row>
    <row r="549" spans="2:12" x14ac:dyDescent="0.25">
      <c r="B549" s="4" t="str">
        <f>_xlfn.IFNA(INDEX(Data!$B:$B,MATCH(Table2[[#This Row],[Desa/Kelurahan]],Data!$C:$C,0)),"")</f>
        <v/>
      </c>
      <c r="E549" s="2"/>
      <c r="G549" s="2"/>
      <c r="I549" s="5"/>
      <c r="J549" s="36" t="str">
        <f>IF(Table2[[#This Row],[Tanggal]]="","",TEXT(Table2[[#This Row],[Tanggal]],"mmm"))</f>
        <v/>
      </c>
      <c r="K549" s="36" t="str">
        <f>IF(Table2[[#This Row],[Tanggal]]="","",YEAR(Table2[[#This Row],[Tanggal]]))</f>
        <v/>
      </c>
      <c r="L549" s="50" t="str">
        <f>IF(Table2[[#This Row],[Tanggal]]="","","VSAT")</f>
        <v/>
      </c>
    </row>
    <row r="550" spans="2:12" x14ac:dyDescent="0.25">
      <c r="B550" s="4" t="str">
        <f>_xlfn.IFNA(INDEX(Data!$B:$B,MATCH(Table2[[#This Row],[Desa/Kelurahan]],Data!$C:$C,0)),"")</f>
        <v/>
      </c>
      <c r="E550" s="2"/>
      <c r="G550" s="2"/>
      <c r="I550" s="5"/>
      <c r="J550" s="36" t="str">
        <f>IF(Table2[[#This Row],[Tanggal]]="","",TEXT(Table2[[#This Row],[Tanggal]],"mmm"))</f>
        <v/>
      </c>
      <c r="K550" s="36" t="str">
        <f>IF(Table2[[#This Row],[Tanggal]]="","",YEAR(Table2[[#This Row],[Tanggal]]))</f>
        <v/>
      </c>
      <c r="L550" s="50" t="str">
        <f>IF(Table2[[#This Row],[Tanggal]]="","","VSAT")</f>
        <v/>
      </c>
    </row>
    <row r="551" spans="2:12" x14ac:dyDescent="0.25">
      <c r="B551" s="4" t="str">
        <f>_xlfn.IFNA(INDEX(Data!$B:$B,MATCH(Table2[[#This Row],[Desa/Kelurahan]],Data!$C:$C,0)),"")</f>
        <v/>
      </c>
      <c r="E551" s="2"/>
      <c r="G551" s="2"/>
      <c r="I551" s="5"/>
      <c r="J551" s="36" t="str">
        <f>IF(Table2[[#This Row],[Tanggal]]="","",TEXT(Table2[[#This Row],[Tanggal]],"mmm"))</f>
        <v/>
      </c>
      <c r="K551" s="36" t="str">
        <f>IF(Table2[[#This Row],[Tanggal]]="","",YEAR(Table2[[#This Row],[Tanggal]]))</f>
        <v/>
      </c>
      <c r="L551" s="50" t="str">
        <f>IF(Table2[[#This Row],[Tanggal]]="","","VSAT")</f>
        <v/>
      </c>
    </row>
    <row r="552" spans="2:12" x14ac:dyDescent="0.25">
      <c r="B552" s="4" t="str">
        <f>_xlfn.IFNA(INDEX(Data!$B:$B,MATCH(Table2[[#This Row],[Desa/Kelurahan]],Data!$C:$C,0)),"")</f>
        <v/>
      </c>
      <c r="E552" s="2"/>
      <c r="G552" s="2"/>
      <c r="I552" s="5"/>
      <c r="J552" s="36" t="str">
        <f>IF(Table2[[#This Row],[Tanggal]]="","",TEXT(Table2[[#This Row],[Tanggal]],"mmm"))</f>
        <v/>
      </c>
      <c r="K552" s="36" t="str">
        <f>IF(Table2[[#This Row],[Tanggal]]="","",YEAR(Table2[[#This Row],[Tanggal]]))</f>
        <v/>
      </c>
      <c r="L552" s="50" t="str">
        <f>IF(Table2[[#This Row],[Tanggal]]="","","VSAT")</f>
        <v/>
      </c>
    </row>
    <row r="553" spans="2:12" x14ac:dyDescent="0.25">
      <c r="B553" s="4" t="str">
        <f>_xlfn.IFNA(INDEX(Data!$B:$B,MATCH(Table2[[#This Row],[Desa/Kelurahan]],Data!$C:$C,0)),"")</f>
        <v/>
      </c>
      <c r="E553" s="2"/>
      <c r="G553" s="2"/>
      <c r="I553" s="5"/>
      <c r="J553" s="36" t="str">
        <f>IF(Table2[[#This Row],[Tanggal]]="","",TEXT(Table2[[#This Row],[Tanggal]],"mmm"))</f>
        <v/>
      </c>
      <c r="K553" s="36" t="str">
        <f>IF(Table2[[#This Row],[Tanggal]]="","",YEAR(Table2[[#This Row],[Tanggal]]))</f>
        <v/>
      </c>
      <c r="L553" s="50" t="str">
        <f>IF(Table2[[#This Row],[Tanggal]]="","","VSAT")</f>
        <v/>
      </c>
    </row>
    <row r="554" spans="2:12" x14ac:dyDescent="0.25">
      <c r="B554" s="4" t="str">
        <f>_xlfn.IFNA(INDEX(Data!$B:$B,MATCH(Table2[[#This Row],[Desa/Kelurahan]],Data!$C:$C,0)),"")</f>
        <v/>
      </c>
      <c r="E554" s="2"/>
      <c r="G554" s="2"/>
      <c r="I554" s="5"/>
      <c r="J554" s="36" t="str">
        <f>IF(Table2[[#This Row],[Tanggal]]="","",TEXT(Table2[[#This Row],[Tanggal]],"mmm"))</f>
        <v/>
      </c>
      <c r="K554" s="36" t="str">
        <f>IF(Table2[[#This Row],[Tanggal]]="","",YEAR(Table2[[#This Row],[Tanggal]]))</f>
        <v/>
      </c>
      <c r="L554" s="50" t="str">
        <f>IF(Table2[[#This Row],[Tanggal]]="","","VSAT")</f>
        <v/>
      </c>
    </row>
    <row r="555" spans="2:12" x14ac:dyDescent="0.25">
      <c r="B555" s="4" t="str">
        <f>_xlfn.IFNA(INDEX(Data!$B:$B,MATCH(Table2[[#This Row],[Desa/Kelurahan]],Data!$C:$C,0)),"")</f>
        <v/>
      </c>
      <c r="E555" s="2"/>
      <c r="G555" s="2"/>
      <c r="I555" s="5"/>
      <c r="J555" s="36" t="str">
        <f>IF(Table2[[#This Row],[Tanggal]]="","",TEXT(Table2[[#This Row],[Tanggal]],"mmm"))</f>
        <v/>
      </c>
      <c r="K555" s="36" t="str">
        <f>IF(Table2[[#This Row],[Tanggal]]="","",YEAR(Table2[[#This Row],[Tanggal]]))</f>
        <v/>
      </c>
      <c r="L555" s="50" t="str">
        <f>IF(Table2[[#This Row],[Tanggal]]="","","VSAT")</f>
        <v/>
      </c>
    </row>
    <row r="556" spans="2:12" x14ac:dyDescent="0.25">
      <c r="B556" s="4" t="str">
        <f>_xlfn.IFNA(INDEX(Data!$B:$B,MATCH(Table2[[#This Row],[Desa/Kelurahan]],Data!$C:$C,0)),"")</f>
        <v/>
      </c>
      <c r="E556" s="2"/>
      <c r="G556" s="2"/>
      <c r="I556" s="5"/>
      <c r="J556" s="36" t="str">
        <f>IF(Table2[[#This Row],[Tanggal]]="","",TEXT(Table2[[#This Row],[Tanggal]],"mmm"))</f>
        <v/>
      </c>
      <c r="K556" s="36" t="str">
        <f>IF(Table2[[#This Row],[Tanggal]]="","",YEAR(Table2[[#This Row],[Tanggal]]))</f>
        <v/>
      </c>
      <c r="L556" s="50" t="str">
        <f>IF(Table2[[#This Row],[Tanggal]]="","","VSAT")</f>
        <v/>
      </c>
    </row>
    <row r="557" spans="2:12" x14ac:dyDescent="0.25">
      <c r="B557" s="4" t="str">
        <f>_xlfn.IFNA(INDEX(Data!$B:$B,MATCH(Table2[[#This Row],[Desa/Kelurahan]],Data!$C:$C,0)),"")</f>
        <v/>
      </c>
      <c r="E557" s="2"/>
      <c r="G557" s="2"/>
      <c r="I557" s="5"/>
      <c r="J557" s="36" t="str">
        <f>IF(Table2[[#This Row],[Tanggal]]="","",TEXT(Table2[[#This Row],[Tanggal]],"mmm"))</f>
        <v/>
      </c>
      <c r="K557" s="36" t="str">
        <f>IF(Table2[[#This Row],[Tanggal]]="","",YEAR(Table2[[#This Row],[Tanggal]]))</f>
        <v/>
      </c>
      <c r="L557" s="50" t="str">
        <f>IF(Table2[[#This Row],[Tanggal]]="","","VSAT")</f>
        <v/>
      </c>
    </row>
    <row r="558" spans="2:12" x14ac:dyDescent="0.25">
      <c r="B558" s="4" t="str">
        <f>_xlfn.IFNA(INDEX(Data!$B:$B,MATCH(Table2[[#This Row],[Desa/Kelurahan]],Data!$C:$C,0)),"")</f>
        <v/>
      </c>
      <c r="E558" s="2"/>
      <c r="G558" s="2"/>
      <c r="I558" s="5"/>
      <c r="J558" s="36" t="str">
        <f>IF(Table2[[#This Row],[Tanggal]]="","",TEXT(Table2[[#This Row],[Tanggal]],"mmm"))</f>
        <v/>
      </c>
      <c r="K558" s="36" t="str">
        <f>IF(Table2[[#This Row],[Tanggal]]="","",YEAR(Table2[[#This Row],[Tanggal]]))</f>
        <v/>
      </c>
      <c r="L558" s="50" t="str">
        <f>IF(Table2[[#This Row],[Tanggal]]="","","VSAT")</f>
        <v/>
      </c>
    </row>
    <row r="559" spans="2:12" x14ac:dyDescent="0.25">
      <c r="B559" s="4" t="str">
        <f>_xlfn.IFNA(INDEX(Data!$B:$B,MATCH(Table2[[#This Row],[Desa/Kelurahan]],Data!$C:$C,0)),"")</f>
        <v/>
      </c>
      <c r="E559" s="2"/>
      <c r="G559" s="2"/>
      <c r="I559" s="5"/>
      <c r="J559" s="36" t="str">
        <f>IF(Table2[[#This Row],[Tanggal]]="","",TEXT(Table2[[#This Row],[Tanggal]],"mmm"))</f>
        <v/>
      </c>
      <c r="K559" s="36" t="str">
        <f>IF(Table2[[#This Row],[Tanggal]]="","",YEAR(Table2[[#This Row],[Tanggal]]))</f>
        <v/>
      </c>
      <c r="L559" s="50" t="str">
        <f>IF(Table2[[#This Row],[Tanggal]]="","","VSAT")</f>
        <v/>
      </c>
    </row>
    <row r="560" spans="2:12" x14ac:dyDescent="0.25">
      <c r="B560" s="4" t="str">
        <f>_xlfn.IFNA(INDEX(Data!$B:$B,MATCH(Table2[[#This Row],[Desa/Kelurahan]],Data!$C:$C,0)),"")</f>
        <v/>
      </c>
      <c r="E560" s="2"/>
      <c r="G560" s="2"/>
      <c r="I560" s="5"/>
      <c r="J560" s="36" t="str">
        <f>IF(Table2[[#This Row],[Tanggal]]="","",TEXT(Table2[[#This Row],[Tanggal]],"mmm"))</f>
        <v/>
      </c>
      <c r="K560" s="36" t="str">
        <f>IF(Table2[[#This Row],[Tanggal]]="","",YEAR(Table2[[#This Row],[Tanggal]]))</f>
        <v/>
      </c>
      <c r="L560" s="50" t="str">
        <f>IF(Table2[[#This Row],[Tanggal]]="","","VSAT")</f>
        <v/>
      </c>
    </row>
    <row r="561" spans="2:12" x14ac:dyDescent="0.25">
      <c r="B561" s="4" t="str">
        <f>_xlfn.IFNA(INDEX(Data!$B:$B,MATCH(Table2[[#This Row],[Desa/Kelurahan]],Data!$C:$C,0)),"")</f>
        <v/>
      </c>
      <c r="E561" s="2"/>
      <c r="G561" s="2"/>
      <c r="I561" s="5"/>
      <c r="J561" s="36" t="str">
        <f>IF(Table2[[#This Row],[Tanggal]]="","",TEXT(Table2[[#This Row],[Tanggal]],"mmm"))</f>
        <v/>
      </c>
      <c r="K561" s="36" t="str">
        <f>IF(Table2[[#This Row],[Tanggal]]="","",YEAR(Table2[[#This Row],[Tanggal]]))</f>
        <v/>
      </c>
      <c r="L561" s="50" t="str">
        <f>IF(Table2[[#This Row],[Tanggal]]="","","VSAT")</f>
        <v/>
      </c>
    </row>
    <row r="562" spans="2:12" x14ac:dyDescent="0.25">
      <c r="B562" s="4" t="str">
        <f>_xlfn.IFNA(INDEX(Data!$B:$B,MATCH(Table2[[#This Row],[Desa/Kelurahan]],Data!$C:$C,0)),"")</f>
        <v/>
      </c>
      <c r="E562" s="2"/>
      <c r="G562" s="2"/>
      <c r="I562" s="5"/>
      <c r="J562" s="36" t="str">
        <f>IF(Table2[[#This Row],[Tanggal]]="","",TEXT(Table2[[#This Row],[Tanggal]],"mmm"))</f>
        <v/>
      </c>
      <c r="K562" s="36" t="str">
        <f>IF(Table2[[#This Row],[Tanggal]]="","",YEAR(Table2[[#This Row],[Tanggal]]))</f>
        <v/>
      </c>
      <c r="L562" s="50" t="str">
        <f>IF(Table2[[#This Row],[Tanggal]]="","","VSAT")</f>
        <v/>
      </c>
    </row>
    <row r="563" spans="2:12" x14ac:dyDescent="0.25">
      <c r="B563" s="4" t="str">
        <f>_xlfn.IFNA(INDEX(Data!$B:$B,MATCH(Table2[[#This Row],[Desa/Kelurahan]],Data!$C:$C,0)),"")</f>
        <v/>
      </c>
      <c r="E563" s="2"/>
      <c r="G563" s="2"/>
      <c r="I563" s="5"/>
      <c r="J563" s="36" t="str">
        <f>IF(Table2[[#This Row],[Tanggal]]="","",TEXT(Table2[[#This Row],[Tanggal]],"mmm"))</f>
        <v/>
      </c>
      <c r="K563" s="36" t="str">
        <f>IF(Table2[[#This Row],[Tanggal]]="","",YEAR(Table2[[#This Row],[Tanggal]]))</f>
        <v/>
      </c>
      <c r="L563" s="50" t="str">
        <f>IF(Table2[[#This Row],[Tanggal]]="","","VSAT")</f>
        <v/>
      </c>
    </row>
    <row r="564" spans="2:12" x14ac:dyDescent="0.25">
      <c r="B564" s="4" t="str">
        <f>_xlfn.IFNA(INDEX(Data!$B:$B,MATCH(Table2[[#This Row],[Desa/Kelurahan]],Data!$C:$C,0)),"")</f>
        <v/>
      </c>
      <c r="E564" s="2"/>
      <c r="G564" s="2"/>
      <c r="I564" s="5"/>
      <c r="J564" s="36" t="str">
        <f>IF(Table2[[#This Row],[Tanggal]]="","",TEXT(Table2[[#This Row],[Tanggal]],"mmm"))</f>
        <v/>
      </c>
      <c r="K564" s="36" t="str">
        <f>IF(Table2[[#This Row],[Tanggal]]="","",YEAR(Table2[[#This Row],[Tanggal]]))</f>
        <v/>
      </c>
      <c r="L564" s="50" t="str">
        <f>IF(Table2[[#This Row],[Tanggal]]="","","VSAT")</f>
        <v/>
      </c>
    </row>
    <row r="565" spans="2:12" x14ac:dyDescent="0.25">
      <c r="B565" s="4" t="str">
        <f>_xlfn.IFNA(INDEX(Data!$B:$B,MATCH(Table2[[#This Row],[Desa/Kelurahan]],Data!$C:$C,0)),"")</f>
        <v/>
      </c>
      <c r="E565" s="2"/>
      <c r="G565" s="2"/>
      <c r="I565" s="5"/>
      <c r="J565" s="36" t="str">
        <f>IF(Table2[[#This Row],[Tanggal]]="","",TEXT(Table2[[#This Row],[Tanggal]],"mmm"))</f>
        <v/>
      </c>
      <c r="K565" s="36" t="str">
        <f>IF(Table2[[#This Row],[Tanggal]]="","",YEAR(Table2[[#This Row],[Tanggal]]))</f>
        <v/>
      </c>
      <c r="L565" s="50" t="str">
        <f>IF(Table2[[#This Row],[Tanggal]]="","","VSAT")</f>
        <v/>
      </c>
    </row>
    <row r="566" spans="2:12" x14ac:dyDescent="0.25">
      <c r="B566" s="4" t="str">
        <f>_xlfn.IFNA(INDEX(Data!$B:$B,MATCH(Table2[[#This Row],[Desa/Kelurahan]],Data!$C:$C,0)),"")</f>
        <v/>
      </c>
      <c r="E566" s="2"/>
      <c r="G566" s="2"/>
      <c r="I566" s="5"/>
      <c r="J566" s="36" t="str">
        <f>IF(Table2[[#This Row],[Tanggal]]="","",TEXT(Table2[[#This Row],[Tanggal]],"mmm"))</f>
        <v/>
      </c>
      <c r="K566" s="36" t="str">
        <f>IF(Table2[[#This Row],[Tanggal]]="","",YEAR(Table2[[#This Row],[Tanggal]]))</f>
        <v/>
      </c>
      <c r="L566" s="50" t="str">
        <f>IF(Table2[[#This Row],[Tanggal]]="","","VSAT")</f>
        <v/>
      </c>
    </row>
    <row r="567" spans="2:12" x14ac:dyDescent="0.25">
      <c r="B567" s="4" t="str">
        <f>_xlfn.IFNA(INDEX(Data!$B:$B,MATCH(Table2[[#This Row],[Desa/Kelurahan]],Data!$C:$C,0)),"")</f>
        <v/>
      </c>
      <c r="E567" s="2"/>
      <c r="G567" s="2"/>
      <c r="I567" s="5"/>
      <c r="J567" s="36" t="str">
        <f>IF(Table2[[#This Row],[Tanggal]]="","",TEXT(Table2[[#This Row],[Tanggal]],"mmm"))</f>
        <v/>
      </c>
      <c r="K567" s="36" t="str">
        <f>IF(Table2[[#This Row],[Tanggal]]="","",YEAR(Table2[[#This Row],[Tanggal]]))</f>
        <v/>
      </c>
      <c r="L567" s="50" t="str">
        <f>IF(Table2[[#This Row],[Tanggal]]="","","VSAT")</f>
        <v/>
      </c>
    </row>
    <row r="568" spans="2:12" x14ac:dyDescent="0.25">
      <c r="B568" s="4" t="str">
        <f>_xlfn.IFNA(INDEX(Data!$B:$B,MATCH(Table2[[#This Row],[Desa/Kelurahan]],Data!$C:$C,0)),"")</f>
        <v/>
      </c>
      <c r="E568" s="2"/>
      <c r="G568" s="2"/>
      <c r="I568" s="5"/>
      <c r="J568" s="36" t="str">
        <f>IF(Table2[[#This Row],[Tanggal]]="","",TEXT(Table2[[#This Row],[Tanggal]],"mmm"))</f>
        <v/>
      </c>
      <c r="K568" s="36" t="str">
        <f>IF(Table2[[#This Row],[Tanggal]]="","",YEAR(Table2[[#This Row],[Tanggal]]))</f>
        <v/>
      </c>
      <c r="L568" s="50" t="str">
        <f>IF(Table2[[#This Row],[Tanggal]]="","","VSAT")</f>
        <v/>
      </c>
    </row>
    <row r="569" spans="2:12" x14ac:dyDescent="0.25">
      <c r="B569" s="4" t="str">
        <f>_xlfn.IFNA(INDEX(Data!$B:$B,MATCH(Table2[[#This Row],[Desa/Kelurahan]],Data!$C:$C,0)),"")</f>
        <v/>
      </c>
      <c r="E569" s="2"/>
      <c r="G569" s="2"/>
      <c r="I569" s="5"/>
      <c r="J569" s="36" t="str">
        <f>IF(Table2[[#This Row],[Tanggal]]="","",TEXT(Table2[[#This Row],[Tanggal]],"mmm"))</f>
        <v/>
      </c>
      <c r="K569" s="36" t="str">
        <f>IF(Table2[[#This Row],[Tanggal]]="","",YEAR(Table2[[#This Row],[Tanggal]]))</f>
        <v/>
      </c>
      <c r="L569" s="50" t="str">
        <f>IF(Table2[[#This Row],[Tanggal]]="","","VSAT")</f>
        <v/>
      </c>
    </row>
    <row r="570" spans="2:12" x14ac:dyDescent="0.25">
      <c r="B570" s="4" t="str">
        <f>_xlfn.IFNA(INDEX(Data!$B:$B,MATCH(Table2[[#This Row],[Desa/Kelurahan]],Data!$C:$C,0)),"")</f>
        <v/>
      </c>
      <c r="E570" s="2"/>
      <c r="G570" s="2"/>
      <c r="I570" s="5"/>
      <c r="J570" s="36" t="str">
        <f>IF(Table2[[#This Row],[Tanggal]]="","",TEXT(Table2[[#This Row],[Tanggal]],"mmm"))</f>
        <v/>
      </c>
      <c r="K570" s="36" t="str">
        <f>IF(Table2[[#This Row],[Tanggal]]="","",YEAR(Table2[[#This Row],[Tanggal]]))</f>
        <v/>
      </c>
      <c r="L570" s="50" t="str">
        <f>IF(Table2[[#This Row],[Tanggal]]="","","VSAT")</f>
        <v/>
      </c>
    </row>
    <row r="571" spans="2:12" x14ac:dyDescent="0.25">
      <c r="B571" s="4" t="str">
        <f>_xlfn.IFNA(INDEX(Data!$B:$B,MATCH(Table2[[#This Row],[Desa/Kelurahan]],Data!$C:$C,0)),"")</f>
        <v/>
      </c>
      <c r="E571" s="2"/>
      <c r="G571" s="2"/>
      <c r="I571" s="5"/>
      <c r="J571" s="36" t="str">
        <f>IF(Table2[[#This Row],[Tanggal]]="","",TEXT(Table2[[#This Row],[Tanggal]],"mmm"))</f>
        <v/>
      </c>
      <c r="K571" s="36" t="str">
        <f>IF(Table2[[#This Row],[Tanggal]]="","",YEAR(Table2[[#This Row],[Tanggal]]))</f>
        <v/>
      </c>
      <c r="L571" s="50" t="str">
        <f>IF(Table2[[#This Row],[Tanggal]]="","","VSAT")</f>
        <v/>
      </c>
    </row>
    <row r="572" spans="2:12" x14ac:dyDescent="0.25">
      <c r="B572" s="4" t="str">
        <f>_xlfn.IFNA(INDEX(Data!$B:$B,MATCH(Table2[[#This Row],[Desa/Kelurahan]],Data!$C:$C,0)),"")</f>
        <v/>
      </c>
      <c r="E572" s="2"/>
      <c r="G572" s="2"/>
      <c r="I572" s="5"/>
      <c r="J572" s="36" t="str">
        <f>IF(Table2[[#This Row],[Tanggal]]="","",TEXT(Table2[[#This Row],[Tanggal]],"mmm"))</f>
        <v/>
      </c>
      <c r="K572" s="36" t="str">
        <f>IF(Table2[[#This Row],[Tanggal]]="","",YEAR(Table2[[#This Row],[Tanggal]]))</f>
        <v/>
      </c>
      <c r="L572" s="50" t="str">
        <f>IF(Table2[[#This Row],[Tanggal]]="","","VSAT")</f>
        <v/>
      </c>
    </row>
    <row r="573" spans="2:12" x14ac:dyDescent="0.25">
      <c r="B573" s="4" t="str">
        <f>_xlfn.IFNA(INDEX(Data!$B:$B,MATCH(Table2[[#This Row],[Desa/Kelurahan]],Data!$C:$C,0)),"")</f>
        <v/>
      </c>
      <c r="E573" s="2"/>
      <c r="G573" s="2"/>
      <c r="I573" s="5"/>
      <c r="J573" s="36" t="str">
        <f>IF(Table2[[#This Row],[Tanggal]]="","",TEXT(Table2[[#This Row],[Tanggal]],"mmm"))</f>
        <v/>
      </c>
      <c r="K573" s="36" t="str">
        <f>IF(Table2[[#This Row],[Tanggal]]="","",YEAR(Table2[[#This Row],[Tanggal]]))</f>
        <v/>
      </c>
      <c r="L573" s="50" t="str">
        <f>IF(Table2[[#This Row],[Tanggal]]="","","VSAT")</f>
        <v/>
      </c>
    </row>
    <row r="574" spans="2:12" x14ac:dyDescent="0.25">
      <c r="B574" s="4" t="str">
        <f>_xlfn.IFNA(INDEX(Data!$B:$B,MATCH(Table2[[#This Row],[Desa/Kelurahan]],Data!$C:$C,0)),"")</f>
        <v/>
      </c>
      <c r="E574" s="2"/>
      <c r="G574" s="2"/>
      <c r="I574" s="5"/>
      <c r="J574" s="36" t="str">
        <f>IF(Table2[[#This Row],[Tanggal]]="","",TEXT(Table2[[#This Row],[Tanggal]],"mmm"))</f>
        <v/>
      </c>
      <c r="K574" s="36" t="str">
        <f>IF(Table2[[#This Row],[Tanggal]]="","",YEAR(Table2[[#This Row],[Tanggal]]))</f>
        <v/>
      </c>
      <c r="L574" s="50" t="str">
        <f>IF(Table2[[#This Row],[Tanggal]]="","","VSAT")</f>
        <v/>
      </c>
    </row>
    <row r="575" spans="2:12" x14ac:dyDescent="0.25">
      <c r="B575" s="4" t="str">
        <f>_xlfn.IFNA(INDEX(Data!$B:$B,MATCH(Table2[[#This Row],[Desa/Kelurahan]],Data!$C:$C,0)),"")</f>
        <v/>
      </c>
      <c r="E575" s="2"/>
      <c r="G575" s="2"/>
      <c r="I575" s="5"/>
      <c r="J575" s="36" t="str">
        <f>IF(Table2[[#This Row],[Tanggal]]="","",TEXT(Table2[[#This Row],[Tanggal]],"mmm"))</f>
        <v/>
      </c>
      <c r="K575" s="36" t="str">
        <f>IF(Table2[[#This Row],[Tanggal]]="","",YEAR(Table2[[#This Row],[Tanggal]]))</f>
        <v/>
      </c>
      <c r="L575" s="50" t="str">
        <f>IF(Table2[[#This Row],[Tanggal]]="","","VSAT")</f>
        <v/>
      </c>
    </row>
    <row r="576" spans="2:12" x14ac:dyDescent="0.25">
      <c r="B576" s="4" t="str">
        <f>_xlfn.IFNA(INDEX(Data!$B:$B,MATCH(Table2[[#This Row],[Desa/Kelurahan]],Data!$C:$C,0)),"")</f>
        <v/>
      </c>
      <c r="E576" s="2"/>
      <c r="G576" s="2"/>
      <c r="I576" s="5"/>
      <c r="J576" s="36" t="str">
        <f>IF(Table2[[#This Row],[Tanggal]]="","",TEXT(Table2[[#This Row],[Tanggal]],"mmm"))</f>
        <v/>
      </c>
      <c r="K576" s="36" t="str">
        <f>IF(Table2[[#This Row],[Tanggal]]="","",YEAR(Table2[[#This Row],[Tanggal]]))</f>
        <v/>
      </c>
      <c r="L576" s="50" t="str">
        <f>IF(Table2[[#This Row],[Tanggal]]="","","VSAT")</f>
        <v/>
      </c>
    </row>
    <row r="577" spans="2:12" x14ac:dyDescent="0.25">
      <c r="B577" s="4" t="str">
        <f>_xlfn.IFNA(INDEX(Data!$B:$B,MATCH(Table2[[#This Row],[Desa/Kelurahan]],Data!$C:$C,0)),"")</f>
        <v/>
      </c>
      <c r="E577" s="2"/>
      <c r="G577" s="2"/>
      <c r="I577" s="5"/>
      <c r="J577" s="36" t="str">
        <f>IF(Table2[[#This Row],[Tanggal]]="","",TEXT(Table2[[#This Row],[Tanggal]],"mmm"))</f>
        <v/>
      </c>
      <c r="K577" s="36" t="str">
        <f>IF(Table2[[#This Row],[Tanggal]]="","",YEAR(Table2[[#This Row],[Tanggal]]))</f>
        <v/>
      </c>
      <c r="L577" s="50" t="str">
        <f>IF(Table2[[#This Row],[Tanggal]]="","","VSAT")</f>
        <v/>
      </c>
    </row>
    <row r="578" spans="2:12" x14ac:dyDescent="0.25">
      <c r="B578" s="4" t="str">
        <f>_xlfn.IFNA(INDEX(Data!$B:$B,MATCH(Table2[[#This Row],[Desa/Kelurahan]],Data!$C:$C,0)),"")</f>
        <v/>
      </c>
      <c r="E578" s="2"/>
      <c r="G578" s="2"/>
      <c r="I578" s="5"/>
      <c r="J578" s="36" t="str">
        <f>IF(Table2[[#This Row],[Tanggal]]="","",TEXT(Table2[[#This Row],[Tanggal]],"mmm"))</f>
        <v/>
      </c>
      <c r="K578" s="36" t="str">
        <f>IF(Table2[[#This Row],[Tanggal]]="","",YEAR(Table2[[#This Row],[Tanggal]]))</f>
        <v/>
      </c>
      <c r="L578" s="50" t="str">
        <f>IF(Table2[[#This Row],[Tanggal]]="","","VSAT")</f>
        <v/>
      </c>
    </row>
    <row r="579" spans="2:12" x14ac:dyDescent="0.25">
      <c r="B579" s="4" t="str">
        <f>_xlfn.IFNA(INDEX(Data!$B:$B,MATCH(Table2[[#This Row],[Desa/Kelurahan]],Data!$C:$C,0)),"")</f>
        <v/>
      </c>
      <c r="E579" s="2"/>
      <c r="G579" s="2"/>
      <c r="I579" s="5"/>
      <c r="J579" s="36" t="str">
        <f>IF(Table2[[#This Row],[Tanggal]]="","",TEXT(Table2[[#This Row],[Tanggal]],"mmm"))</f>
        <v/>
      </c>
      <c r="K579" s="36" t="str">
        <f>IF(Table2[[#This Row],[Tanggal]]="","",YEAR(Table2[[#This Row],[Tanggal]]))</f>
        <v/>
      </c>
      <c r="L579" s="50" t="str">
        <f>IF(Table2[[#This Row],[Tanggal]]="","","VSAT")</f>
        <v/>
      </c>
    </row>
    <row r="580" spans="2:12" x14ac:dyDescent="0.25">
      <c r="B580" s="4" t="str">
        <f>_xlfn.IFNA(INDEX(Data!$B:$B,MATCH(Table2[[#This Row],[Desa/Kelurahan]],Data!$C:$C,0)),"")</f>
        <v/>
      </c>
      <c r="E580" s="2"/>
      <c r="G580" s="2"/>
      <c r="I580" s="5"/>
      <c r="J580" s="36" t="str">
        <f>IF(Table2[[#This Row],[Tanggal]]="","",TEXT(Table2[[#This Row],[Tanggal]],"mmm"))</f>
        <v/>
      </c>
      <c r="K580" s="36" t="str">
        <f>IF(Table2[[#This Row],[Tanggal]]="","",YEAR(Table2[[#This Row],[Tanggal]]))</f>
        <v/>
      </c>
      <c r="L580" s="50" t="str">
        <f>IF(Table2[[#This Row],[Tanggal]]="","","VSAT")</f>
        <v/>
      </c>
    </row>
    <row r="581" spans="2:12" x14ac:dyDescent="0.25">
      <c r="B581" s="4" t="str">
        <f>_xlfn.IFNA(INDEX(Data!$B:$B,MATCH(Table2[[#This Row],[Desa/Kelurahan]],Data!$C:$C,0)),"")</f>
        <v/>
      </c>
      <c r="E581" s="2"/>
      <c r="G581" s="2"/>
      <c r="I581" s="5"/>
      <c r="J581" s="36" t="str">
        <f>IF(Table2[[#This Row],[Tanggal]]="","",TEXT(Table2[[#This Row],[Tanggal]],"mmm"))</f>
        <v/>
      </c>
      <c r="K581" s="36" t="str">
        <f>IF(Table2[[#This Row],[Tanggal]]="","",YEAR(Table2[[#This Row],[Tanggal]]))</f>
        <v/>
      </c>
      <c r="L581" s="50" t="str">
        <f>IF(Table2[[#This Row],[Tanggal]]="","","VSAT")</f>
        <v/>
      </c>
    </row>
    <row r="582" spans="2:12" x14ac:dyDescent="0.25">
      <c r="B582" s="4" t="str">
        <f>_xlfn.IFNA(INDEX(Data!$B:$B,MATCH(Table2[[#This Row],[Desa/Kelurahan]],Data!$C:$C,0)),"")</f>
        <v/>
      </c>
      <c r="E582" s="2"/>
      <c r="G582" s="2"/>
      <c r="I582" s="5"/>
      <c r="J582" s="36" t="str">
        <f>IF(Table2[[#This Row],[Tanggal]]="","",TEXT(Table2[[#This Row],[Tanggal]],"mmm"))</f>
        <v/>
      </c>
      <c r="K582" s="36" t="str">
        <f>IF(Table2[[#This Row],[Tanggal]]="","",YEAR(Table2[[#This Row],[Tanggal]]))</f>
        <v/>
      </c>
      <c r="L582" s="50" t="str">
        <f>IF(Table2[[#This Row],[Tanggal]]="","","VSAT")</f>
        <v/>
      </c>
    </row>
    <row r="583" spans="2:12" x14ac:dyDescent="0.25">
      <c r="B583" s="4" t="str">
        <f>_xlfn.IFNA(INDEX(Data!$B:$B,MATCH(Table2[[#This Row],[Desa/Kelurahan]],Data!$C:$C,0)),"")</f>
        <v/>
      </c>
      <c r="E583" s="2"/>
      <c r="G583" s="2"/>
      <c r="I583" s="5"/>
      <c r="J583" s="36" t="str">
        <f>IF(Table2[[#This Row],[Tanggal]]="","",TEXT(Table2[[#This Row],[Tanggal]],"mmm"))</f>
        <v/>
      </c>
      <c r="K583" s="36" t="str">
        <f>IF(Table2[[#This Row],[Tanggal]]="","",YEAR(Table2[[#This Row],[Tanggal]]))</f>
        <v/>
      </c>
      <c r="L583" s="50" t="str">
        <f>IF(Table2[[#This Row],[Tanggal]]="","","VSAT")</f>
        <v/>
      </c>
    </row>
    <row r="584" spans="2:12" x14ac:dyDescent="0.25">
      <c r="B584" s="4" t="str">
        <f>_xlfn.IFNA(INDEX(Data!$B:$B,MATCH(Table2[[#This Row],[Desa/Kelurahan]],Data!$C:$C,0)),"")</f>
        <v/>
      </c>
      <c r="E584" s="2"/>
      <c r="G584" s="2"/>
      <c r="I584" s="5"/>
      <c r="J584" s="36" t="str">
        <f>IF(Table2[[#This Row],[Tanggal]]="","",TEXT(Table2[[#This Row],[Tanggal]],"mmm"))</f>
        <v/>
      </c>
      <c r="K584" s="36" t="str">
        <f>IF(Table2[[#This Row],[Tanggal]]="","",YEAR(Table2[[#This Row],[Tanggal]]))</f>
        <v/>
      </c>
      <c r="L584" s="50" t="str">
        <f>IF(Table2[[#This Row],[Tanggal]]="","","VSAT")</f>
        <v/>
      </c>
    </row>
    <row r="585" spans="2:12" x14ac:dyDescent="0.25">
      <c r="B585" s="4" t="str">
        <f>_xlfn.IFNA(INDEX(Data!$B:$B,MATCH(Table2[[#This Row],[Desa/Kelurahan]],Data!$C:$C,0)),"")</f>
        <v/>
      </c>
      <c r="E585" s="2"/>
      <c r="G585" s="2"/>
      <c r="I585" s="5"/>
      <c r="J585" s="36" t="str">
        <f>IF(Table2[[#This Row],[Tanggal]]="","",TEXT(Table2[[#This Row],[Tanggal]],"mmm"))</f>
        <v/>
      </c>
      <c r="K585" s="36" t="str">
        <f>IF(Table2[[#This Row],[Tanggal]]="","",YEAR(Table2[[#This Row],[Tanggal]]))</f>
        <v/>
      </c>
      <c r="L585" s="50" t="str">
        <f>IF(Table2[[#This Row],[Tanggal]]="","","VSAT")</f>
        <v/>
      </c>
    </row>
    <row r="586" spans="2:12" x14ac:dyDescent="0.25">
      <c r="B586" s="4" t="str">
        <f>_xlfn.IFNA(INDEX(Data!$B:$B,MATCH(Table2[[#This Row],[Desa/Kelurahan]],Data!$C:$C,0)),"")</f>
        <v/>
      </c>
      <c r="E586" s="2"/>
      <c r="G586" s="2"/>
      <c r="I586" s="5"/>
      <c r="J586" s="36" t="str">
        <f>IF(Table2[[#This Row],[Tanggal]]="","",TEXT(Table2[[#This Row],[Tanggal]],"mmm"))</f>
        <v/>
      </c>
      <c r="K586" s="36" t="str">
        <f>IF(Table2[[#This Row],[Tanggal]]="","",YEAR(Table2[[#This Row],[Tanggal]]))</f>
        <v/>
      </c>
      <c r="L586" s="50" t="str">
        <f>IF(Table2[[#This Row],[Tanggal]]="","","VSAT")</f>
        <v/>
      </c>
    </row>
    <row r="587" spans="2:12" x14ac:dyDescent="0.25">
      <c r="B587" s="4" t="str">
        <f>_xlfn.IFNA(INDEX(Data!$B:$B,MATCH(Table2[[#This Row],[Desa/Kelurahan]],Data!$C:$C,0)),"")</f>
        <v/>
      </c>
      <c r="E587" s="2"/>
      <c r="G587" s="2"/>
      <c r="I587" s="5"/>
      <c r="J587" s="36" t="str">
        <f>IF(Table2[[#This Row],[Tanggal]]="","",TEXT(Table2[[#This Row],[Tanggal]],"mmm"))</f>
        <v/>
      </c>
      <c r="K587" s="36" t="str">
        <f>IF(Table2[[#This Row],[Tanggal]]="","",YEAR(Table2[[#This Row],[Tanggal]]))</f>
        <v/>
      </c>
      <c r="L587" s="50" t="str">
        <f>IF(Table2[[#This Row],[Tanggal]]="","","VSAT")</f>
        <v/>
      </c>
    </row>
    <row r="588" spans="2:12" x14ac:dyDescent="0.25">
      <c r="B588" s="4" t="str">
        <f>_xlfn.IFNA(INDEX(Data!$B:$B,MATCH(Table2[[#This Row],[Desa/Kelurahan]],Data!$C:$C,0)),"")</f>
        <v/>
      </c>
      <c r="E588" s="2"/>
      <c r="G588" s="2"/>
      <c r="I588" s="5"/>
      <c r="J588" s="36" t="str">
        <f>IF(Table2[[#This Row],[Tanggal]]="","",TEXT(Table2[[#This Row],[Tanggal]],"mmm"))</f>
        <v/>
      </c>
      <c r="K588" s="36" t="str">
        <f>IF(Table2[[#This Row],[Tanggal]]="","",YEAR(Table2[[#This Row],[Tanggal]]))</f>
        <v/>
      </c>
      <c r="L588" s="50" t="str">
        <f>IF(Table2[[#This Row],[Tanggal]]="","","VSAT")</f>
        <v/>
      </c>
    </row>
    <row r="589" spans="2:12" x14ac:dyDescent="0.25">
      <c r="B589" s="4" t="str">
        <f>_xlfn.IFNA(INDEX(Data!$B:$B,MATCH(Table2[[#This Row],[Desa/Kelurahan]],Data!$C:$C,0)),"")</f>
        <v/>
      </c>
      <c r="E589" s="2"/>
      <c r="G589" s="2"/>
      <c r="I589" s="5"/>
      <c r="J589" s="36" t="str">
        <f>IF(Table2[[#This Row],[Tanggal]]="","",TEXT(Table2[[#This Row],[Tanggal]],"mmm"))</f>
        <v/>
      </c>
      <c r="K589" s="36" t="str">
        <f>IF(Table2[[#This Row],[Tanggal]]="","",YEAR(Table2[[#This Row],[Tanggal]]))</f>
        <v/>
      </c>
      <c r="L589" s="50" t="str">
        <f>IF(Table2[[#This Row],[Tanggal]]="","","VSAT")</f>
        <v/>
      </c>
    </row>
    <row r="590" spans="2:12" x14ac:dyDescent="0.25">
      <c r="B590" s="4" t="str">
        <f>_xlfn.IFNA(INDEX(Data!$B:$B,MATCH(Table2[[#This Row],[Desa/Kelurahan]],Data!$C:$C,0)),"")</f>
        <v/>
      </c>
      <c r="E590" s="2"/>
      <c r="G590" s="2"/>
      <c r="I590" s="5"/>
      <c r="J590" s="36" t="str">
        <f>IF(Table2[[#This Row],[Tanggal]]="","",TEXT(Table2[[#This Row],[Tanggal]],"mmm"))</f>
        <v/>
      </c>
      <c r="K590" s="36" t="str">
        <f>IF(Table2[[#This Row],[Tanggal]]="","",YEAR(Table2[[#This Row],[Tanggal]]))</f>
        <v/>
      </c>
      <c r="L590" s="50" t="str">
        <f>IF(Table2[[#This Row],[Tanggal]]="","","VSAT")</f>
        <v/>
      </c>
    </row>
    <row r="591" spans="2:12" x14ac:dyDescent="0.25">
      <c r="B591" s="4" t="str">
        <f>_xlfn.IFNA(INDEX(Data!$B:$B,MATCH(Table2[[#This Row],[Desa/Kelurahan]],Data!$C:$C,0)),"")</f>
        <v/>
      </c>
      <c r="E591" s="2"/>
      <c r="G591" s="2"/>
      <c r="I591" s="5"/>
      <c r="J591" s="36" t="str">
        <f>IF(Table2[[#This Row],[Tanggal]]="","",TEXT(Table2[[#This Row],[Tanggal]],"mmm"))</f>
        <v/>
      </c>
      <c r="K591" s="36" t="str">
        <f>IF(Table2[[#This Row],[Tanggal]]="","",YEAR(Table2[[#This Row],[Tanggal]]))</f>
        <v/>
      </c>
      <c r="L591" s="50" t="str">
        <f>IF(Table2[[#This Row],[Tanggal]]="","","VSAT")</f>
        <v/>
      </c>
    </row>
    <row r="592" spans="2:12" x14ac:dyDescent="0.25">
      <c r="B592" s="4" t="str">
        <f>_xlfn.IFNA(INDEX(Data!$B:$B,MATCH(Table2[[#This Row],[Desa/Kelurahan]],Data!$C:$C,0)),"")</f>
        <v/>
      </c>
      <c r="E592" s="2"/>
      <c r="G592" s="2"/>
      <c r="I592" s="5"/>
      <c r="J592" s="36" t="str">
        <f>IF(Table2[[#This Row],[Tanggal]]="","",TEXT(Table2[[#This Row],[Tanggal]],"mmm"))</f>
        <v/>
      </c>
      <c r="K592" s="36" t="str">
        <f>IF(Table2[[#This Row],[Tanggal]]="","",YEAR(Table2[[#This Row],[Tanggal]]))</f>
        <v/>
      </c>
      <c r="L592" s="50" t="str">
        <f>IF(Table2[[#This Row],[Tanggal]]="","","VSAT")</f>
        <v/>
      </c>
    </row>
    <row r="593" spans="2:12" x14ac:dyDescent="0.25">
      <c r="B593" s="4" t="str">
        <f>_xlfn.IFNA(INDEX(Data!$B:$B,MATCH(Table2[[#This Row],[Desa/Kelurahan]],Data!$C:$C,0)),"")</f>
        <v/>
      </c>
      <c r="E593" s="2"/>
      <c r="G593" s="2"/>
      <c r="I593" s="5"/>
      <c r="J593" s="36" t="str">
        <f>IF(Table2[[#This Row],[Tanggal]]="","",TEXT(Table2[[#This Row],[Tanggal]],"mmm"))</f>
        <v/>
      </c>
      <c r="K593" s="36" t="str">
        <f>IF(Table2[[#This Row],[Tanggal]]="","",YEAR(Table2[[#This Row],[Tanggal]]))</f>
        <v/>
      </c>
      <c r="L593" s="50" t="str">
        <f>IF(Table2[[#This Row],[Tanggal]]="","","VSAT")</f>
        <v/>
      </c>
    </row>
    <row r="594" spans="2:12" x14ac:dyDescent="0.25">
      <c r="B594" s="4" t="str">
        <f>_xlfn.IFNA(INDEX(Data!$B:$B,MATCH(Table2[[#This Row],[Desa/Kelurahan]],Data!$C:$C,0)),"")</f>
        <v/>
      </c>
      <c r="E594" s="2"/>
      <c r="G594" s="2"/>
      <c r="I594" s="5"/>
      <c r="J594" s="36" t="str">
        <f>IF(Table2[[#This Row],[Tanggal]]="","",TEXT(Table2[[#This Row],[Tanggal]],"mmm"))</f>
        <v/>
      </c>
      <c r="K594" s="36" t="str">
        <f>IF(Table2[[#This Row],[Tanggal]]="","",YEAR(Table2[[#This Row],[Tanggal]]))</f>
        <v/>
      </c>
      <c r="L594" s="50" t="str">
        <f>IF(Table2[[#This Row],[Tanggal]]="","","VSAT")</f>
        <v/>
      </c>
    </row>
    <row r="595" spans="2:12" x14ac:dyDescent="0.25">
      <c r="B595" s="4" t="str">
        <f>_xlfn.IFNA(INDEX(Data!$B:$B,MATCH(Table2[[#This Row],[Desa/Kelurahan]],Data!$C:$C,0)),"")</f>
        <v/>
      </c>
      <c r="E595" s="2"/>
      <c r="G595" s="2"/>
      <c r="I595" s="5"/>
      <c r="J595" s="36" t="str">
        <f>IF(Table2[[#This Row],[Tanggal]]="","",TEXT(Table2[[#This Row],[Tanggal]],"mmm"))</f>
        <v/>
      </c>
      <c r="K595" s="36" t="str">
        <f>IF(Table2[[#This Row],[Tanggal]]="","",YEAR(Table2[[#This Row],[Tanggal]]))</f>
        <v/>
      </c>
      <c r="L595" s="50" t="str">
        <f>IF(Table2[[#This Row],[Tanggal]]="","","VSAT")</f>
        <v/>
      </c>
    </row>
    <row r="596" spans="2:12" x14ac:dyDescent="0.25">
      <c r="B596" s="4" t="str">
        <f>_xlfn.IFNA(INDEX(Data!$B:$B,MATCH(Table2[[#This Row],[Desa/Kelurahan]],Data!$C:$C,0)),"")</f>
        <v/>
      </c>
      <c r="E596" s="2"/>
      <c r="G596" s="2"/>
      <c r="I596" s="5"/>
      <c r="J596" s="36" t="str">
        <f>IF(Table2[[#This Row],[Tanggal]]="","",TEXT(Table2[[#This Row],[Tanggal]],"mmm"))</f>
        <v/>
      </c>
      <c r="K596" s="36" t="str">
        <f>IF(Table2[[#This Row],[Tanggal]]="","",YEAR(Table2[[#This Row],[Tanggal]]))</f>
        <v/>
      </c>
      <c r="L596" s="50" t="str">
        <f>IF(Table2[[#This Row],[Tanggal]]="","","VSAT")</f>
        <v/>
      </c>
    </row>
    <row r="597" spans="2:12" x14ac:dyDescent="0.25">
      <c r="B597" s="4" t="str">
        <f>_xlfn.IFNA(INDEX(Data!$B:$B,MATCH(Table2[[#This Row],[Desa/Kelurahan]],Data!$C:$C,0)),"")</f>
        <v/>
      </c>
      <c r="E597" s="2"/>
      <c r="G597" s="2"/>
      <c r="I597" s="5"/>
      <c r="J597" s="36" t="str">
        <f>IF(Table2[[#This Row],[Tanggal]]="","",TEXT(Table2[[#This Row],[Tanggal]],"mmm"))</f>
        <v/>
      </c>
      <c r="K597" s="36" t="str">
        <f>IF(Table2[[#This Row],[Tanggal]]="","",YEAR(Table2[[#This Row],[Tanggal]]))</f>
        <v/>
      </c>
      <c r="L597" s="50" t="str">
        <f>IF(Table2[[#This Row],[Tanggal]]="","","VSAT")</f>
        <v/>
      </c>
    </row>
    <row r="598" spans="2:12" x14ac:dyDescent="0.25">
      <c r="B598" s="4" t="str">
        <f>_xlfn.IFNA(INDEX(Data!$B:$B,MATCH(Table2[[#This Row],[Desa/Kelurahan]],Data!$C:$C,0)),"")</f>
        <v/>
      </c>
      <c r="E598" s="2"/>
      <c r="G598" s="2"/>
      <c r="I598" s="5"/>
      <c r="J598" s="36" t="str">
        <f>IF(Table2[[#This Row],[Tanggal]]="","",TEXT(Table2[[#This Row],[Tanggal]],"mmm"))</f>
        <v/>
      </c>
      <c r="K598" s="36" t="str">
        <f>IF(Table2[[#This Row],[Tanggal]]="","",YEAR(Table2[[#This Row],[Tanggal]]))</f>
        <v/>
      </c>
      <c r="L598" s="50" t="str">
        <f>IF(Table2[[#This Row],[Tanggal]]="","","VSAT")</f>
        <v/>
      </c>
    </row>
    <row r="599" spans="2:12" x14ac:dyDescent="0.25">
      <c r="B599" s="4" t="str">
        <f>_xlfn.IFNA(INDEX(Data!$B:$B,MATCH(Table2[[#This Row],[Desa/Kelurahan]],Data!$C:$C,0)),"")</f>
        <v/>
      </c>
      <c r="E599" s="2"/>
      <c r="G599" s="2"/>
      <c r="I599" s="5"/>
      <c r="J599" s="36" t="str">
        <f>IF(Table2[[#This Row],[Tanggal]]="","",TEXT(Table2[[#This Row],[Tanggal]],"mmm"))</f>
        <v/>
      </c>
      <c r="K599" s="36" t="str">
        <f>IF(Table2[[#This Row],[Tanggal]]="","",YEAR(Table2[[#This Row],[Tanggal]]))</f>
        <v/>
      </c>
      <c r="L599" s="50" t="str">
        <f>IF(Table2[[#This Row],[Tanggal]]="","","VSAT")</f>
        <v/>
      </c>
    </row>
    <row r="600" spans="2:12" x14ac:dyDescent="0.25">
      <c r="B600" s="4" t="str">
        <f>_xlfn.IFNA(INDEX(Data!$B:$B,MATCH(Table2[[#This Row],[Desa/Kelurahan]],Data!$C:$C,0)),"")</f>
        <v/>
      </c>
      <c r="E600" s="2"/>
      <c r="G600" s="2"/>
      <c r="I600" s="5"/>
      <c r="J600" s="36" t="str">
        <f>IF(Table2[[#This Row],[Tanggal]]="","",TEXT(Table2[[#This Row],[Tanggal]],"mmm"))</f>
        <v/>
      </c>
      <c r="K600" s="36" t="str">
        <f>IF(Table2[[#This Row],[Tanggal]]="","",YEAR(Table2[[#This Row],[Tanggal]]))</f>
        <v/>
      </c>
      <c r="L600" s="50" t="str">
        <f>IF(Table2[[#This Row],[Tanggal]]="","","VSAT")</f>
        <v/>
      </c>
    </row>
    <row r="601" spans="2:12" x14ac:dyDescent="0.25">
      <c r="B601" s="4" t="str">
        <f>_xlfn.IFNA(INDEX(Data!$B:$B,MATCH(Table2[[#This Row],[Desa/Kelurahan]],Data!$C:$C,0)),"")</f>
        <v/>
      </c>
      <c r="E601" s="2"/>
      <c r="G601" s="2"/>
      <c r="I601" s="5"/>
      <c r="J601" s="36" t="str">
        <f>IF(Table2[[#This Row],[Tanggal]]="","",TEXT(Table2[[#This Row],[Tanggal]],"mmm"))</f>
        <v/>
      </c>
      <c r="K601" s="36" t="str">
        <f>IF(Table2[[#This Row],[Tanggal]]="","",YEAR(Table2[[#This Row],[Tanggal]]))</f>
        <v/>
      </c>
      <c r="L601" s="50" t="str">
        <f>IF(Table2[[#This Row],[Tanggal]]="","","VSAT")</f>
        <v/>
      </c>
    </row>
    <row r="602" spans="2:12" x14ac:dyDescent="0.25">
      <c r="B602" s="4" t="str">
        <f>_xlfn.IFNA(INDEX(Data!$B:$B,MATCH(Table2[[#This Row],[Desa/Kelurahan]],Data!$C:$C,0)),"")</f>
        <v/>
      </c>
      <c r="E602" s="2"/>
      <c r="G602" s="2"/>
      <c r="I602" s="5"/>
      <c r="J602" s="36" t="str">
        <f>IF(Table2[[#This Row],[Tanggal]]="","",TEXT(Table2[[#This Row],[Tanggal]],"mmm"))</f>
        <v/>
      </c>
      <c r="K602" s="36" t="str">
        <f>IF(Table2[[#This Row],[Tanggal]]="","",YEAR(Table2[[#This Row],[Tanggal]]))</f>
        <v/>
      </c>
      <c r="L602" s="50" t="str">
        <f>IF(Table2[[#This Row],[Tanggal]]="","","VSAT")</f>
        <v/>
      </c>
    </row>
    <row r="603" spans="2:12" x14ac:dyDescent="0.25">
      <c r="B603" s="4" t="str">
        <f>_xlfn.IFNA(INDEX(Data!$B:$B,MATCH(Table2[[#This Row],[Desa/Kelurahan]],Data!$C:$C,0)),"")</f>
        <v/>
      </c>
      <c r="E603" s="2"/>
      <c r="G603" s="2"/>
      <c r="I603" s="5"/>
      <c r="J603" s="36" t="str">
        <f>IF(Table2[[#This Row],[Tanggal]]="","",TEXT(Table2[[#This Row],[Tanggal]],"mmm"))</f>
        <v/>
      </c>
      <c r="K603" s="36" t="str">
        <f>IF(Table2[[#This Row],[Tanggal]]="","",YEAR(Table2[[#This Row],[Tanggal]]))</f>
        <v/>
      </c>
      <c r="L603" s="50" t="str">
        <f>IF(Table2[[#This Row],[Tanggal]]="","","VSAT")</f>
        <v/>
      </c>
    </row>
    <row r="604" spans="2:12" x14ac:dyDescent="0.25">
      <c r="B604" s="4" t="str">
        <f>_xlfn.IFNA(INDEX(Data!$B:$B,MATCH(Table2[[#This Row],[Desa/Kelurahan]],Data!$C:$C,0)),"")</f>
        <v/>
      </c>
      <c r="E604" s="2"/>
      <c r="G604" s="2"/>
      <c r="I604" s="5"/>
      <c r="J604" s="36" t="str">
        <f>IF(Table2[[#This Row],[Tanggal]]="","",TEXT(Table2[[#This Row],[Tanggal]],"mmm"))</f>
        <v/>
      </c>
      <c r="K604" s="36" t="str">
        <f>IF(Table2[[#This Row],[Tanggal]]="","",YEAR(Table2[[#This Row],[Tanggal]]))</f>
        <v/>
      </c>
      <c r="L604" s="50" t="str">
        <f>IF(Table2[[#This Row],[Tanggal]]="","","VSAT")</f>
        <v/>
      </c>
    </row>
    <row r="605" spans="2:12" x14ac:dyDescent="0.25">
      <c r="B605" s="4" t="str">
        <f>_xlfn.IFNA(INDEX(Data!$B:$B,MATCH(Table2[[#This Row],[Desa/Kelurahan]],Data!$C:$C,0)),"")</f>
        <v/>
      </c>
      <c r="E605" s="2"/>
      <c r="G605" s="2"/>
      <c r="I605" s="5"/>
      <c r="J605" s="36" t="str">
        <f>IF(Table2[[#This Row],[Tanggal]]="","",TEXT(Table2[[#This Row],[Tanggal]],"mmm"))</f>
        <v/>
      </c>
      <c r="K605" s="36" t="str">
        <f>IF(Table2[[#This Row],[Tanggal]]="","",YEAR(Table2[[#This Row],[Tanggal]]))</f>
        <v/>
      </c>
      <c r="L605" s="50" t="str">
        <f>IF(Table2[[#This Row],[Tanggal]]="","","VSAT")</f>
        <v/>
      </c>
    </row>
    <row r="606" spans="2:12" x14ac:dyDescent="0.25">
      <c r="B606" s="4" t="str">
        <f>_xlfn.IFNA(INDEX(Data!$B:$B,MATCH(Table2[[#This Row],[Desa/Kelurahan]],Data!$C:$C,0)),"")</f>
        <v/>
      </c>
      <c r="E606" s="2"/>
      <c r="G606" s="2"/>
      <c r="I606" s="5"/>
      <c r="J606" s="36" t="str">
        <f>IF(Table2[[#This Row],[Tanggal]]="","",TEXT(Table2[[#This Row],[Tanggal]],"mmm"))</f>
        <v/>
      </c>
      <c r="K606" s="36" t="str">
        <f>IF(Table2[[#This Row],[Tanggal]]="","",YEAR(Table2[[#This Row],[Tanggal]]))</f>
        <v/>
      </c>
      <c r="L606" s="50" t="str">
        <f>IF(Table2[[#This Row],[Tanggal]]="","","VSAT")</f>
        <v/>
      </c>
    </row>
    <row r="607" spans="2:12" x14ac:dyDescent="0.25">
      <c r="B607" s="4" t="str">
        <f>_xlfn.IFNA(INDEX(Data!$B:$B,MATCH(Table2[[#This Row],[Desa/Kelurahan]],Data!$C:$C,0)),"")</f>
        <v/>
      </c>
      <c r="E607" s="2"/>
      <c r="G607" s="2"/>
      <c r="I607" s="5"/>
      <c r="J607" s="36" t="str">
        <f>IF(Table2[[#This Row],[Tanggal]]="","",TEXT(Table2[[#This Row],[Tanggal]],"mmm"))</f>
        <v/>
      </c>
      <c r="K607" s="36" t="str">
        <f>IF(Table2[[#This Row],[Tanggal]]="","",YEAR(Table2[[#This Row],[Tanggal]]))</f>
        <v/>
      </c>
      <c r="L607" s="50" t="str">
        <f>IF(Table2[[#This Row],[Tanggal]]="","","VSAT")</f>
        <v/>
      </c>
    </row>
    <row r="608" spans="2:12" x14ac:dyDescent="0.25">
      <c r="B608" s="4" t="str">
        <f>_xlfn.IFNA(INDEX(Data!$B:$B,MATCH(Table2[[#This Row],[Desa/Kelurahan]],Data!$C:$C,0)),"")</f>
        <v/>
      </c>
      <c r="E608" s="2"/>
      <c r="G608" s="2"/>
      <c r="I608" s="5"/>
      <c r="J608" s="36" t="str">
        <f>IF(Table2[[#This Row],[Tanggal]]="","",TEXT(Table2[[#This Row],[Tanggal]],"mmm"))</f>
        <v/>
      </c>
      <c r="K608" s="36" t="str">
        <f>IF(Table2[[#This Row],[Tanggal]]="","",YEAR(Table2[[#This Row],[Tanggal]]))</f>
        <v/>
      </c>
      <c r="L608" s="50" t="str">
        <f>IF(Table2[[#This Row],[Tanggal]]="","","VSAT")</f>
        <v/>
      </c>
    </row>
    <row r="609" spans="2:12" x14ac:dyDescent="0.25">
      <c r="B609" s="4" t="str">
        <f>_xlfn.IFNA(INDEX(Data!$B:$B,MATCH(Table2[[#This Row],[Desa/Kelurahan]],Data!$C:$C,0)),"")</f>
        <v/>
      </c>
      <c r="E609" s="2"/>
      <c r="G609" s="2"/>
      <c r="I609" s="5"/>
      <c r="J609" s="36" t="str">
        <f>IF(Table2[[#This Row],[Tanggal]]="","",TEXT(Table2[[#This Row],[Tanggal]],"mmm"))</f>
        <v/>
      </c>
      <c r="K609" s="36" t="str">
        <f>IF(Table2[[#This Row],[Tanggal]]="","",YEAR(Table2[[#This Row],[Tanggal]]))</f>
        <v/>
      </c>
      <c r="L609" s="50" t="str">
        <f>IF(Table2[[#This Row],[Tanggal]]="","","VSAT")</f>
        <v/>
      </c>
    </row>
    <row r="610" spans="2:12" x14ac:dyDescent="0.25">
      <c r="B610" s="4" t="str">
        <f>_xlfn.IFNA(INDEX(Data!$B:$B,MATCH(Table2[[#This Row],[Desa/Kelurahan]],Data!$C:$C,0)),"")</f>
        <v/>
      </c>
      <c r="E610" s="2"/>
      <c r="G610" s="2"/>
      <c r="I610" s="5"/>
      <c r="J610" s="36" t="str">
        <f>IF(Table2[[#This Row],[Tanggal]]="","",TEXT(Table2[[#This Row],[Tanggal]],"mmm"))</f>
        <v/>
      </c>
      <c r="K610" s="36" t="str">
        <f>IF(Table2[[#This Row],[Tanggal]]="","",YEAR(Table2[[#This Row],[Tanggal]]))</f>
        <v/>
      </c>
      <c r="L610" s="50" t="str">
        <f>IF(Table2[[#This Row],[Tanggal]]="","","VSAT")</f>
        <v/>
      </c>
    </row>
    <row r="611" spans="2:12" x14ac:dyDescent="0.25">
      <c r="B611" s="4" t="str">
        <f>_xlfn.IFNA(INDEX(Data!$B:$B,MATCH(Table2[[#This Row],[Desa/Kelurahan]],Data!$C:$C,0)),"")</f>
        <v/>
      </c>
      <c r="E611" s="2"/>
      <c r="G611" s="2"/>
      <c r="I611" s="5"/>
      <c r="J611" s="36" t="str">
        <f>IF(Table2[[#This Row],[Tanggal]]="","",TEXT(Table2[[#This Row],[Tanggal]],"mmm"))</f>
        <v/>
      </c>
      <c r="K611" s="36" t="str">
        <f>IF(Table2[[#This Row],[Tanggal]]="","",YEAR(Table2[[#This Row],[Tanggal]]))</f>
        <v/>
      </c>
      <c r="L611" s="50" t="str">
        <f>IF(Table2[[#This Row],[Tanggal]]="","","VSAT")</f>
        <v/>
      </c>
    </row>
    <row r="612" spans="2:12" x14ac:dyDescent="0.25">
      <c r="B612" s="4" t="str">
        <f>_xlfn.IFNA(INDEX(Data!$B:$B,MATCH(Table2[[#This Row],[Desa/Kelurahan]],Data!$C:$C,0)),"")</f>
        <v/>
      </c>
      <c r="E612" s="2"/>
      <c r="G612" s="2"/>
      <c r="I612" s="5"/>
      <c r="J612" s="36" t="str">
        <f>IF(Table2[[#This Row],[Tanggal]]="","",TEXT(Table2[[#This Row],[Tanggal]],"mmm"))</f>
        <v/>
      </c>
      <c r="K612" s="36" t="str">
        <f>IF(Table2[[#This Row],[Tanggal]]="","",YEAR(Table2[[#This Row],[Tanggal]]))</f>
        <v/>
      </c>
      <c r="L612" s="50" t="str">
        <f>IF(Table2[[#This Row],[Tanggal]]="","","VSAT")</f>
        <v/>
      </c>
    </row>
    <row r="613" spans="2:12" x14ac:dyDescent="0.25">
      <c r="B613" s="4" t="str">
        <f>_xlfn.IFNA(INDEX(Data!$B:$B,MATCH(Table2[[#This Row],[Desa/Kelurahan]],Data!$C:$C,0)),"")</f>
        <v/>
      </c>
      <c r="E613" s="2"/>
      <c r="G613" s="2"/>
      <c r="I613" s="5"/>
      <c r="J613" s="36" t="str">
        <f>IF(Table2[[#This Row],[Tanggal]]="","",TEXT(Table2[[#This Row],[Tanggal]],"mmm"))</f>
        <v/>
      </c>
      <c r="K613" s="36" t="str">
        <f>IF(Table2[[#This Row],[Tanggal]]="","",YEAR(Table2[[#This Row],[Tanggal]]))</f>
        <v/>
      </c>
      <c r="L613" s="50" t="str">
        <f>IF(Table2[[#This Row],[Tanggal]]="","","VSAT")</f>
        <v/>
      </c>
    </row>
    <row r="614" spans="2:12" x14ac:dyDescent="0.25">
      <c r="B614" s="4" t="str">
        <f>_xlfn.IFNA(INDEX(Data!$B:$B,MATCH(Table2[[#This Row],[Desa/Kelurahan]],Data!$C:$C,0)),"")</f>
        <v/>
      </c>
      <c r="E614" s="2"/>
      <c r="G614" s="2"/>
      <c r="I614" s="5"/>
      <c r="J614" s="36" t="str">
        <f>IF(Table2[[#This Row],[Tanggal]]="","",TEXT(Table2[[#This Row],[Tanggal]],"mmm"))</f>
        <v/>
      </c>
      <c r="K614" s="36" t="str">
        <f>IF(Table2[[#This Row],[Tanggal]]="","",YEAR(Table2[[#This Row],[Tanggal]]))</f>
        <v/>
      </c>
      <c r="L614" s="50" t="str">
        <f>IF(Table2[[#This Row],[Tanggal]]="","","VSAT")</f>
        <v/>
      </c>
    </row>
    <row r="615" spans="2:12" x14ac:dyDescent="0.25">
      <c r="B615" s="4"/>
      <c r="E615" s="2"/>
      <c r="G615" s="2"/>
      <c r="I615" s="5"/>
      <c r="J615" s="36"/>
      <c r="K615" s="36"/>
      <c r="L615" s="50"/>
    </row>
    <row r="616" spans="2:12" x14ac:dyDescent="0.25">
      <c r="B616" s="4"/>
      <c r="E616" s="2"/>
      <c r="G616" s="2"/>
      <c r="I616" s="5"/>
      <c r="J616" s="36"/>
      <c r="K616" s="36"/>
      <c r="L616" s="50"/>
    </row>
    <row r="617" spans="2:12" x14ac:dyDescent="0.25">
      <c r="B617" s="4"/>
      <c r="E617" s="2"/>
      <c r="G617" s="2"/>
      <c r="I617" s="5"/>
      <c r="J617" s="36"/>
      <c r="K617" s="36"/>
      <c r="L617" s="50"/>
    </row>
    <row r="618" spans="2:12" x14ac:dyDescent="0.25">
      <c r="B618" s="4"/>
      <c r="E618" s="2"/>
      <c r="G618" s="2"/>
      <c r="I618" s="5"/>
      <c r="J618" s="6"/>
      <c r="K618" s="6"/>
      <c r="L618" s="50"/>
    </row>
    <row r="619" spans="2:12" x14ac:dyDescent="0.25">
      <c r="B619" s="4" t="str">
        <f>_xlfn.IFNA(INDEX(Data!$B:$B,MATCH(Table2[[#This Row],[Desa/Kelurahan]],Data!$C:$C,0)),"")</f>
        <v/>
      </c>
      <c r="E619" s="2"/>
      <c r="G619" s="2"/>
      <c r="I619" s="5"/>
      <c r="J619" s="36" t="str">
        <f>IF(Table2[[#This Row],[Tanggal]]="","",TEXT(Table2[[#This Row],[Tanggal]],"mmm"))</f>
        <v/>
      </c>
      <c r="K619" s="36" t="str">
        <f>IF(Table2[[#This Row],[Tanggal]]="","",YEAR(Table2[[#This Row],[Tanggal]]))</f>
        <v/>
      </c>
      <c r="L619" s="50" t="str">
        <f>IF(Table2[[#This Row],[Tanggal]]="","","VSAT")</f>
        <v/>
      </c>
    </row>
    <row r="620" spans="2:12" x14ac:dyDescent="0.25">
      <c r="B620" s="4" t="str">
        <f>_xlfn.IFNA(INDEX(Data!$B:$B,MATCH(Table2[[#This Row],[Desa/Kelurahan]],Data!$C:$C,0)),"")</f>
        <v/>
      </c>
      <c r="E620" s="2"/>
      <c r="G620" s="2"/>
      <c r="I620" s="5"/>
      <c r="J620" s="36" t="str">
        <f>IF(Table2[[#This Row],[Tanggal]]="","",TEXT(Table2[[#This Row],[Tanggal]],"mmm"))</f>
        <v/>
      </c>
      <c r="K620" s="36" t="str">
        <f>IF(Table2[[#This Row],[Tanggal]]="","",YEAR(Table2[[#This Row],[Tanggal]]))</f>
        <v/>
      </c>
      <c r="L620" s="50" t="str">
        <f>IF(Table2[[#This Row],[Tanggal]]="","","VSAT")</f>
        <v/>
      </c>
    </row>
    <row r="621" spans="2:12" x14ac:dyDescent="0.25">
      <c r="B621" s="4" t="str">
        <f>_xlfn.IFNA(INDEX(Data!$B:$B,MATCH(Table2[[#This Row],[Desa/Kelurahan]],Data!$C:$C,0)),"")</f>
        <v/>
      </c>
      <c r="E621" s="2"/>
      <c r="G621" s="2"/>
      <c r="I621" s="5"/>
      <c r="J621" s="36" t="str">
        <f>IF(Table2[[#This Row],[Tanggal]]="","",TEXT(Table2[[#This Row],[Tanggal]],"mmm"))</f>
        <v/>
      </c>
      <c r="K621" s="36" t="str">
        <f>IF(Table2[[#This Row],[Tanggal]]="","",YEAR(Table2[[#This Row],[Tanggal]]))</f>
        <v/>
      </c>
      <c r="L621" s="50" t="str">
        <f>IF(Table2[[#This Row],[Tanggal]]="","","VSAT")</f>
        <v/>
      </c>
    </row>
    <row r="622" spans="2:12" x14ac:dyDescent="0.25">
      <c r="B622" s="4" t="str">
        <f>_xlfn.IFNA(INDEX(Data!$B:$B,MATCH(Table2[[#This Row],[Desa/Kelurahan]],Data!$C:$C,0)),"")</f>
        <v/>
      </c>
      <c r="E622" s="2"/>
      <c r="G622" s="2"/>
      <c r="I622" s="5"/>
      <c r="J622" s="36" t="str">
        <f>IF(Table2[[#This Row],[Tanggal]]="","",TEXT(Table2[[#This Row],[Tanggal]],"mmm"))</f>
        <v/>
      </c>
      <c r="K622" s="36" t="str">
        <f>IF(Table2[[#This Row],[Tanggal]]="","",YEAR(Table2[[#This Row],[Tanggal]]))</f>
        <v/>
      </c>
      <c r="L622" s="50" t="str">
        <f>IF(Table2[[#This Row],[Tanggal]]="","","VSAT")</f>
        <v/>
      </c>
    </row>
    <row r="623" spans="2:12" x14ac:dyDescent="0.25">
      <c r="B623" s="4" t="str">
        <f>_xlfn.IFNA(INDEX(Data!$B:$B,MATCH(Table2[[#This Row],[Desa/Kelurahan]],Data!$C:$C,0)),"")</f>
        <v/>
      </c>
      <c r="E623" s="2"/>
      <c r="G623" s="2"/>
      <c r="I623" s="5"/>
      <c r="J623" s="36" t="str">
        <f>IF(Table2[[#This Row],[Tanggal]]="","",TEXT(Table2[[#This Row],[Tanggal]],"mmm"))</f>
        <v/>
      </c>
      <c r="K623" s="36" t="str">
        <f>IF(Table2[[#This Row],[Tanggal]]="","",YEAR(Table2[[#This Row],[Tanggal]]))</f>
        <v/>
      </c>
      <c r="L623" s="50" t="str">
        <f>IF(Table2[[#This Row],[Tanggal]]="","","VSAT")</f>
        <v/>
      </c>
    </row>
    <row r="624" spans="2:12" x14ac:dyDescent="0.25">
      <c r="B624" s="4" t="str">
        <f>_xlfn.IFNA(INDEX(Data!$B:$B,MATCH(Table2[[#This Row],[Desa/Kelurahan]],Data!$C:$C,0)),"")</f>
        <v/>
      </c>
      <c r="E624" s="2"/>
      <c r="G624" s="2"/>
      <c r="I624" s="5"/>
      <c r="J624" s="36" t="str">
        <f>IF(Table2[[#This Row],[Tanggal]]="","",TEXT(Table2[[#This Row],[Tanggal]],"mmm"))</f>
        <v/>
      </c>
      <c r="K624" s="36" t="str">
        <f>IF(Table2[[#This Row],[Tanggal]]="","",YEAR(Table2[[#This Row],[Tanggal]]))</f>
        <v/>
      </c>
      <c r="L624" s="50" t="str">
        <f>IF(Table2[[#This Row],[Tanggal]]="","","VSAT")</f>
        <v/>
      </c>
    </row>
    <row r="625" spans="2:12" x14ac:dyDescent="0.25">
      <c r="B625" s="4" t="str">
        <f>_xlfn.IFNA(INDEX(Data!$B:$B,MATCH(Table2[[#This Row],[Desa/Kelurahan]],Data!$C:$C,0)),"")</f>
        <v/>
      </c>
      <c r="E625" s="2"/>
      <c r="G625" s="2"/>
      <c r="I625" s="5"/>
      <c r="J625" s="36" t="str">
        <f>IF(Table2[[#This Row],[Tanggal]]="","",TEXT(Table2[[#This Row],[Tanggal]],"mmm"))</f>
        <v/>
      </c>
      <c r="K625" s="36" t="str">
        <f>IF(Table2[[#This Row],[Tanggal]]="","",YEAR(Table2[[#This Row],[Tanggal]]))</f>
        <v/>
      </c>
      <c r="L625" s="50" t="str">
        <f>IF(Table2[[#This Row],[Tanggal]]="","","VSAT")</f>
        <v/>
      </c>
    </row>
    <row r="626" spans="2:12" x14ac:dyDescent="0.25">
      <c r="B626" s="4" t="str">
        <f>_xlfn.IFNA(INDEX(Data!$B:$B,MATCH(Table2[[#This Row],[Desa/Kelurahan]],Data!$C:$C,0)),"")</f>
        <v/>
      </c>
      <c r="E626" s="2"/>
      <c r="G626" s="2"/>
      <c r="I626" s="5"/>
      <c r="J626" s="36" t="str">
        <f>IF(Table2[[#This Row],[Tanggal]]="","",TEXT(Table2[[#This Row],[Tanggal]],"mmm"))</f>
        <v/>
      </c>
      <c r="K626" s="36" t="str">
        <f>IF(Table2[[#This Row],[Tanggal]]="","",YEAR(Table2[[#This Row],[Tanggal]]))</f>
        <v/>
      </c>
      <c r="L626" s="50" t="str">
        <f>IF(Table2[[#This Row],[Tanggal]]="","","VSAT")</f>
        <v/>
      </c>
    </row>
    <row r="627" spans="2:12" x14ac:dyDescent="0.25">
      <c r="B627" s="4" t="str">
        <f>_xlfn.IFNA(INDEX(Data!$B:$B,MATCH(Table2[[#This Row],[Desa/Kelurahan]],Data!$C:$C,0)),"")</f>
        <v/>
      </c>
      <c r="E627" s="2"/>
      <c r="G627" s="2"/>
      <c r="I627" s="5"/>
      <c r="J627" s="36" t="str">
        <f>IF(Table2[[#This Row],[Tanggal]]="","",TEXT(Table2[[#This Row],[Tanggal]],"mmm"))</f>
        <v/>
      </c>
      <c r="K627" s="36" t="str">
        <f>IF(Table2[[#This Row],[Tanggal]]="","",YEAR(Table2[[#This Row],[Tanggal]]))</f>
        <v/>
      </c>
      <c r="L627" s="50" t="str">
        <f>IF(Table2[[#This Row],[Tanggal]]="","","VSAT")</f>
        <v/>
      </c>
    </row>
    <row r="628" spans="2:12" x14ac:dyDescent="0.25">
      <c r="B628" s="4" t="str">
        <f>_xlfn.IFNA(INDEX(Data!$B:$B,MATCH(Table2[[#This Row],[Desa/Kelurahan]],Data!$C:$C,0)),"")</f>
        <v/>
      </c>
      <c r="E628" s="2"/>
      <c r="G628" s="2"/>
      <c r="I628" s="5"/>
      <c r="J628" s="36" t="str">
        <f>IF(Table2[[#This Row],[Tanggal]]="","",TEXT(Table2[[#This Row],[Tanggal]],"mmm"))</f>
        <v/>
      </c>
      <c r="K628" s="36" t="str">
        <f>IF(Table2[[#This Row],[Tanggal]]="","",YEAR(Table2[[#This Row],[Tanggal]]))</f>
        <v/>
      </c>
      <c r="L628" s="50" t="str">
        <f>IF(Table2[[#This Row],[Tanggal]]="","","VSAT")</f>
        <v/>
      </c>
    </row>
    <row r="629" spans="2:12" x14ac:dyDescent="0.25">
      <c r="B629" s="4" t="str">
        <f>_xlfn.IFNA(INDEX(Data!$B:$B,MATCH(Table2[[#This Row],[Desa/Kelurahan]],Data!$C:$C,0)),"")</f>
        <v/>
      </c>
      <c r="E629" s="2"/>
      <c r="G629" s="2"/>
      <c r="I629" s="5"/>
      <c r="J629" s="36" t="str">
        <f>IF(Table2[[#This Row],[Tanggal]]="","",TEXT(Table2[[#This Row],[Tanggal]],"mmm"))</f>
        <v/>
      </c>
      <c r="K629" s="36" t="str">
        <f>IF(Table2[[#This Row],[Tanggal]]="","",YEAR(Table2[[#This Row],[Tanggal]]))</f>
        <v/>
      </c>
      <c r="L629" s="50" t="str">
        <f>IF(Table2[[#This Row],[Tanggal]]="","","VSAT")</f>
        <v/>
      </c>
    </row>
    <row r="630" spans="2:12" x14ac:dyDescent="0.25">
      <c r="B630" s="4" t="str">
        <f>_xlfn.IFNA(INDEX(Data!$B:$B,MATCH(Table2[[#This Row],[Desa/Kelurahan]],Data!$C:$C,0)),"")</f>
        <v/>
      </c>
      <c r="E630" s="2"/>
      <c r="G630" s="2"/>
      <c r="I630" s="5"/>
      <c r="J630" s="36" t="str">
        <f>IF(Table2[[#This Row],[Tanggal]]="","",TEXT(Table2[[#This Row],[Tanggal]],"mmm"))</f>
        <v/>
      </c>
      <c r="K630" s="36" t="str">
        <f>IF(Table2[[#This Row],[Tanggal]]="","",YEAR(Table2[[#This Row],[Tanggal]]))</f>
        <v/>
      </c>
      <c r="L630" s="50" t="str">
        <f>IF(Table2[[#This Row],[Tanggal]]="","","VSAT")</f>
        <v/>
      </c>
    </row>
    <row r="631" spans="2:12" x14ac:dyDescent="0.25">
      <c r="B631" s="4" t="str">
        <f>_xlfn.IFNA(INDEX(Data!$B:$B,MATCH(Table2[[#This Row],[Desa/Kelurahan]],Data!$C:$C,0)),"")</f>
        <v/>
      </c>
      <c r="E631" s="2"/>
      <c r="G631" s="2"/>
      <c r="I631" s="5"/>
      <c r="J631" s="36" t="str">
        <f>IF(Table2[[#This Row],[Tanggal]]="","",TEXT(Table2[[#This Row],[Tanggal]],"mmm"))</f>
        <v/>
      </c>
      <c r="K631" s="36" t="str">
        <f>IF(Table2[[#This Row],[Tanggal]]="","",YEAR(Table2[[#This Row],[Tanggal]]))</f>
        <v/>
      </c>
      <c r="L631" s="50" t="str">
        <f>IF(Table2[[#This Row],[Tanggal]]="","","VSAT")</f>
        <v/>
      </c>
    </row>
    <row r="632" spans="2:12" x14ac:dyDescent="0.25">
      <c r="B632" s="4" t="str">
        <f>_xlfn.IFNA(INDEX(Data!$B:$B,MATCH(Table2[[#This Row],[Desa/Kelurahan]],Data!$C:$C,0)),"")</f>
        <v/>
      </c>
      <c r="E632" s="2"/>
      <c r="G632" s="2"/>
      <c r="I632" s="5"/>
      <c r="J632" s="36" t="str">
        <f>IF(Table2[[#This Row],[Tanggal]]="","",TEXT(Table2[[#This Row],[Tanggal]],"mmm"))</f>
        <v/>
      </c>
      <c r="K632" s="36" t="str">
        <f>IF(Table2[[#This Row],[Tanggal]]="","",YEAR(Table2[[#This Row],[Tanggal]]))</f>
        <v/>
      </c>
      <c r="L632" s="50" t="str">
        <f>IF(Table2[[#This Row],[Tanggal]]="","","VSAT")</f>
        <v/>
      </c>
    </row>
    <row r="633" spans="2:12" x14ac:dyDescent="0.25">
      <c r="B633" s="4" t="str">
        <f>_xlfn.IFNA(INDEX(Data!$B:$B,MATCH(Table2[[#This Row],[Desa/Kelurahan]],Data!$C:$C,0)),"")</f>
        <v/>
      </c>
      <c r="E633" s="2"/>
      <c r="G633" s="2"/>
      <c r="I633" s="5"/>
      <c r="J633" s="36" t="str">
        <f>IF(Table2[[#This Row],[Tanggal]]="","",TEXT(Table2[[#This Row],[Tanggal]],"mmm"))</f>
        <v/>
      </c>
      <c r="K633" s="36" t="str">
        <f>IF(Table2[[#This Row],[Tanggal]]="","",YEAR(Table2[[#This Row],[Tanggal]]))</f>
        <v/>
      </c>
      <c r="L633" s="50" t="str">
        <f>IF(Table2[[#This Row],[Tanggal]]="","","VSAT")</f>
        <v/>
      </c>
    </row>
    <row r="634" spans="2:12" x14ac:dyDescent="0.25">
      <c r="B634" s="4" t="str">
        <f>_xlfn.IFNA(INDEX(Data!$B:$B,MATCH(Table2[[#This Row],[Desa/Kelurahan]],Data!$C:$C,0)),"")</f>
        <v/>
      </c>
      <c r="E634" s="2"/>
      <c r="G634" s="2"/>
      <c r="I634" s="5"/>
      <c r="J634" s="36" t="str">
        <f>IF(Table2[[#This Row],[Tanggal]]="","",TEXT(Table2[[#This Row],[Tanggal]],"mmm"))</f>
        <v/>
      </c>
      <c r="K634" s="36" t="str">
        <f>IF(Table2[[#This Row],[Tanggal]]="","",YEAR(Table2[[#This Row],[Tanggal]]))</f>
        <v/>
      </c>
      <c r="L634" s="50" t="str">
        <f>IF(Table2[[#This Row],[Tanggal]]="","","VSAT")</f>
        <v/>
      </c>
    </row>
    <row r="635" spans="2:12" x14ac:dyDescent="0.25">
      <c r="B635" s="4" t="str">
        <f>_xlfn.IFNA(INDEX(Data!$B:$B,MATCH(Table2[[#This Row],[Desa/Kelurahan]],Data!$C:$C,0)),"")</f>
        <v/>
      </c>
      <c r="E635" s="2"/>
      <c r="G635" s="2"/>
      <c r="I635" s="5"/>
      <c r="J635" s="36" t="str">
        <f>IF(Table2[[#This Row],[Tanggal]]="","",TEXT(Table2[[#This Row],[Tanggal]],"mmm"))</f>
        <v/>
      </c>
      <c r="K635" s="36" t="str">
        <f>IF(Table2[[#This Row],[Tanggal]]="","",YEAR(Table2[[#This Row],[Tanggal]]))</f>
        <v/>
      </c>
      <c r="L635" s="50" t="str">
        <f>IF(Table2[[#This Row],[Tanggal]]="","","VSAT")</f>
        <v/>
      </c>
    </row>
  </sheetData>
  <pageMargins left="0.7" right="0.7" top="0.75" bottom="0.75" header="0.3" footer="0.3"/>
  <ignoredErrors>
    <ignoredError sqref="F2:G2" listDataValidation="1"/>
    <ignoredError sqref="J178:J180 K178:K180 L178:L180" calculatedColumn="1"/>
  </ignoredErrors>
  <tableParts count="1">
    <tablePart r:id="rId1"/>
  </tableParts>
  <extLst>
    <ext xmlns:x14="http://schemas.microsoft.com/office/spreadsheetml/2009/9/main" uri="{CCE6A557-97BC-4b89-ADB6-D9C93CAAB3DF}">
      <x14:dataValidations xmlns:xm="http://schemas.microsoft.com/office/excel/2006/main" count="4">
        <x14:dataValidation type="list" allowBlank="1" showInputMessage="1" showErrorMessage="1" xr:uid="{A947A354-0F98-48C7-B04A-A189C7A6CF82}">
          <x14:formula1>
            <xm:f>Data!$F$3:$F$4</xm:f>
          </x14:formula1>
          <xm:sqref>G618:G1048576 G2:G614</xm:sqref>
        </x14:dataValidation>
        <x14:dataValidation type="list" allowBlank="1" showInputMessage="1" showErrorMessage="1" xr:uid="{9A4939E5-6334-4FA8-8837-48BF179148DA}">
          <x14:formula1>
            <xm:f>Data!$K$3:$K$5</xm:f>
          </x14:formula1>
          <xm:sqref>F2 F636:F1048576</xm:sqref>
        </x14:dataValidation>
        <x14:dataValidation type="list" allowBlank="1" showInputMessage="1" showErrorMessage="1" xr:uid="{27D37A7A-059D-43E0-A6DA-A4B2D7504A87}">
          <x14:formula1>
            <xm:f>Data!$K$3:$K$6</xm:f>
          </x14:formula1>
          <xm:sqref>F3:F635</xm:sqref>
        </x14:dataValidation>
        <x14:dataValidation type="list" allowBlank="1" showInputMessage="1" showErrorMessage="1" xr:uid="{70BDB355-34EF-46DC-B746-1C82EBB5E0E6}">
          <x14:formula1>
            <xm:f>OFFSET(Data!$C$2,1,0,COUNTA(Data!$C$3:$C$1048576),1)</xm:f>
          </x14:formula1>
          <xm:sqref>C618:C1048576 C3:C614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150A93-706A-43C6-89C7-1A2EF4F31482}">
  <dimension ref="B1:T600"/>
  <sheetViews>
    <sheetView topLeftCell="C567" zoomScale="90" zoomScaleNormal="90" workbookViewId="0">
      <selection activeCell="C582" sqref="C582"/>
    </sheetView>
  </sheetViews>
  <sheetFormatPr defaultColWidth="8.7109375" defaultRowHeight="15" x14ac:dyDescent="0.25"/>
  <cols>
    <col min="1" max="1" width="4" style="1" customWidth="1"/>
    <col min="2" max="2" width="23.42578125" style="1" customWidth="1"/>
    <col min="3" max="3" width="21.85546875" style="1" customWidth="1"/>
    <col min="4" max="4" width="15.42578125" style="1" customWidth="1"/>
    <col min="5" max="5" width="15.42578125" style="2" customWidth="1"/>
    <col min="6" max="6" width="28" style="2" customWidth="1"/>
    <col min="7" max="7" width="10" style="1" customWidth="1"/>
    <col min="8" max="8" width="32.42578125" style="2" customWidth="1"/>
    <col min="9" max="9" width="14.28515625" style="2" bestFit="1" customWidth="1"/>
    <col min="10" max="12" width="16.5703125" style="1" customWidth="1"/>
    <col min="13" max="13" width="12.85546875" style="1" customWidth="1"/>
    <col min="14" max="14" width="15.5703125" style="1" customWidth="1"/>
    <col min="15" max="15" width="11.85546875" style="1" customWidth="1"/>
    <col min="16" max="16" width="12.85546875" style="1" customWidth="1"/>
    <col min="17" max="17" width="8.7109375" style="1"/>
    <col min="18" max="18" width="13.7109375" style="1" customWidth="1"/>
    <col min="19" max="19" width="15" style="1" customWidth="1"/>
    <col min="20" max="20" width="22.5703125" style="1" customWidth="1"/>
    <col min="21" max="16384" width="8.7109375" style="1"/>
  </cols>
  <sheetData>
    <row r="1" spans="2:20" x14ac:dyDescent="0.25">
      <c r="R1" s="1" t="s">
        <v>340</v>
      </c>
    </row>
    <row r="2" spans="2:20" ht="30" x14ac:dyDescent="0.25">
      <c r="B2" s="2" t="s">
        <v>328</v>
      </c>
      <c r="C2" s="2" t="s">
        <v>300</v>
      </c>
      <c r="D2" s="2" t="s">
        <v>341</v>
      </c>
      <c r="E2" s="2" t="s">
        <v>342</v>
      </c>
      <c r="F2" s="2" t="s">
        <v>343</v>
      </c>
      <c r="G2" s="2" t="s">
        <v>344</v>
      </c>
      <c r="H2" s="2" t="s">
        <v>345</v>
      </c>
      <c r="I2" s="2" t="s">
        <v>346</v>
      </c>
      <c r="J2" s="2" t="s">
        <v>37</v>
      </c>
      <c r="K2" s="2" t="s">
        <v>347</v>
      </c>
      <c r="L2" s="2" t="s">
        <v>348</v>
      </c>
      <c r="M2" s="2" t="s">
        <v>349</v>
      </c>
      <c r="N2" s="2" t="s">
        <v>304</v>
      </c>
      <c r="O2" s="2" t="s">
        <v>305</v>
      </c>
      <c r="P2" s="2" t="s">
        <v>306</v>
      </c>
      <c r="Q2" s="2" t="s">
        <v>307</v>
      </c>
      <c r="R2" s="2" t="s">
        <v>66</v>
      </c>
      <c r="S2" s="2" t="s">
        <v>302</v>
      </c>
      <c r="T2" s="2" t="s">
        <v>350</v>
      </c>
    </row>
    <row r="3" spans="2:20" x14ac:dyDescent="0.25">
      <c r="B3" s="68" t="str">
        <f>_xlfn.IFNA(INDEX(Data!$B:$B,MATCH(Table3[[#This Row],[Desa/Kelurahan]],Data!$C:$C,0)),"")</f>
        <v>BARONG TONGKOK</v>
      </c>
      <c r="C3" s="68" t="s">
        <v>116</v>
      </c>
      <c r="D3" s="67" t="s">
        <v>351</v>
      </c>
      <c r="E3" s="67" t="s">
        <v>352</v>
      </c>
      <c r="F3" s="67" t="s">
        <v>353</v>
      </c>
      <c r="G3" s="67">
        <v>1</v>
      </c>
      <c r="H3" s="67" t="s">
        <v>108</v>
      </c>
      <c r="I3" s="67"/>
      <c r="J3" s="67" t="s">
        <v>40</v>
      </c>
      <c r="K3" s="69"/>
      <c r="L3" s="67" t="s">
        <v>354</v>
      </c>
      <c r="M3" s="67"/>
      <c r="N3" s="72">
        <v>43787</v>
      </c>
      <c r="O3" s="73" t="str">
        <f>IF(Table3[[#This Row],[Tanggal]]="","",TEXT(Table3[[#This Row],[Tanggal]],"mmm"))</f>
        <v>Nov</v>
      </c>
      <c r="P3" s="73">
        <f>IF(Table3[[#This Row],[Tanggal]]="","",YEAR(Table3[[#This Row],[Tanggal]]))</f>
        <v>2019</v>
      </c>
      <c r="Q3" s="74" t="str">
        <f>IF(Table3[[#This Row],[Tanggal]]="","","Tower")</f>
        <v>Tower</v>
      </c>
      <c r="R3" s="67" t="s">
        <v>73</v>
      </c>
      <c r="S3" s="67"/>
      <c r="T3" s="67"/>
    </row>
    <row r="4" spans="2:20" x14ac:dyDescent="0.25">
      <c r="B4" s="68" t="str">
        <f>_xlfn.IFNA(INDEX(Data!$B:$B,MATCH(Table3[[#This Row],[Desa/Kelurahan]],Data!$C:$C,0)),"")</f>
        <v>BARONG TONGKOK</v>
      </c>
      <c r="C4" s="68" t="s">
        <v>118</v>
      </c>
      <c r="D4" s="67" t="s">
        <v>355</v>
      </c>
      <c r="E4" s="67" t="s">
        <v>356</v>
      </c>
      <c r="F4" s="67" t="s">
        <v>357</v>
      </c>
      <c r="G4" s="67">
        <v>1</v>
      </c>
      <c r="H4" s="67" t="s">
        <v>108</v>
      </c>
      <c r="I4" s="67"/>
      <c r="J4" s="67" t="s">
        <v>40</v>
      </c>
      <c r="K4" s="69"/>
      <c r="L4" s="67" t="s">
        <v>358</v>
      </c>
      <c r="M4" s="67"/>
      <c r="N4" s="72">
        <v>43787</v>
      </c>
      <c r="O4" s="73" t="str">
        <f>IF(Table3[[#This Row],[Tanggal]]="","",TEXT(Table3[[#This Row],[Tanggal]],"mmm"))</f>
        <v>Nov</v>
      </c>
      <c r="P4" s="73">
        <f>IF(Table3[[#This Row],[Tanggal]]="","",YEAR(Table3[[#This Row],[Tanggal]]))</f>
        <v>2019</v>
      </c>
      <c r="Q4" s="74" t="str">
        <f>IF(Table3[[#This Row],[Tanggal]]="","","Tower")</f>
        <v>Tower</v>
      </c>
      <c r="R4" s="67" t="s">
        <v>73</v>
      </c>
      <c r="S4" s="67"/>
      <c r="T4" s="67"/>
    </row>
    <row r="5" spans="2:20" x14ac:dyDescent="0.25">
      <c r="B5" s="68" t="str">
        <f>_xlfn.IFNA(INDEX(Data!$B:$B,MATCH(Table3[[#This Row],[Desa/Kelurahan]],Data!$C:$C,0)),"")</f>
        <v>BARONG TONGKOK</v>
      </c>
      <c r="C5" s="68" t="s">
        <v>14</v>
      </c>
      <c r="D5" s="67" t="s">
        <v>359</v>
      </c>
      <c r="E5" s="67" t="s">
        <v>360</v>
      </c>
      <c r="F5" s="67" t="s">
        <v>361</v>
      </c>
      <c r="G5" s="67">
        <v>1</v>
      </c>
      <c r="H5" s="67" t="s">
        <v>108</v>
      </c>
      <c r="I5" s="67"/>
      <c r="J5" s="67" t="s">
        <v>40</v>
      </c>
      <c r="K5" s="69"/>
      <c r="L5" s="67" t="s">
        <v>362</v>
      </c>
      <c r="M5" s="67"/>
      <c r="N5" s="72">
        <v>43787</v>
      </c>
      <c r="O5" s="73" t="str">
        <f>IF(Table3[[#This Row],[Tanggal]]="","",TEXT(Table3[[#This Row],[Tanggal]],"mmm"))</f>
        <v>Nov</v>
      </c>
      <c r="P5" s="73">
        <f>IF(Table3[[#This Row],[Tanggal]]="","",YEAR(Table3[[#This Row],[Tanggal]]))</f>
        <v>2019</v>
      </c>
      <c r="Q5" s="74" t="str">
        <f>IF(Table3[[#This Row],[Tanggal]]="","","Tower")</f>
        <v>Tower</v>
      </c>
      <c r="R5" s="67" t="s">
        <v>73</v>
      </c>
      <c r="S5" s="67"/>
      <c r="T5" s="67"/>
    </row>
    <row r="6" spans="2:20" x14ac:dyDescent="0.25">
      <c r="B6" s="68" t="str">
        <f>_xlfn.IFNA(INDEX(Data!$B:$B,MATCH(Table3[[#This Row],[Desa/Kelurahan]],Data!$C:$C,0)),"")</f>
        <v>BARONG TONGKOK</v>
      </c>
      <c r="C6" s="68" t="s">
        <v>14</v>
      </c>
      <c r="D6" s="67" t="s">
        <v>363</v>
      </c>
      <c r="E6" s="67" t="s">
        <v>364</v>
      </c>
      <c r="F6" s="67" t="s">
        <v>365</v>
      </c>
      <c r="G6" s="67">
        <v>1</v>
      </c>
      <c r="H6" s="67" t="s">
        <v>108</v>
      </c>
      <c r="I6" s="67"/>
      <c r="J6" s="67" t="s">
        <v>40</v>
      </c>
      <c r="K6" s="69"/>
      <c r="L6" s="67" t="s">
        <v>366</v>
      </c>
      <c r="M6" s="67"/>
      <c r="N6" s="72">
        <v>43787</v>
      </c>
      <c r="O6" s="73" t="str">
        <f>IF(Table3[[#This Row],[Tanggal]]="","",TEXT(Table3[[#This Row],[Tanggal]],"mmm"))</f>
        <v>Nov</v>
      </c>
      <c r="P6" s="73">
        <f>IF(Table3[[#This Row],[Tanggal]]="","",YEAR(Table3[[#This Row],[Tanggal]]))</f>
        <v>2019</v>
      </c>
      <c r="Q6" s="74" t="str">
        <f>IF(Table3[[#This Row],[Tanggal]]="","","Tower")</f>
        <v>Tower</v>
      </c>
      <c r="R6" s="67" t="s">
        <v>73</v>
      </c>
      <c r="S6" s="67"/>
      <c r="T6" s="67"/>
    </row>
    <row r="7" spans="2:20" x14ac:dyDescent="0.25">
      <c r="B7" s="68" t="str">
        <f>_xlfn.IFNA(INDEX(Data!$B:$B,MATCH(Table3[[#This Row],[Desa/Kelurahan]],Data!$C:$C,0)),"")</f>
        <v>BARONG TONGKOK</v>
      </c>
      <c r="C7" s="68" t="s">
        <v>14</v>
      </c>
      <c r="D7" s="67" t="s">
        <v>367</v>
      </c>
      <c r="E7" s="67" t="s">
        <v>368</v>
      </c>
      <c r="F7" s="67" t="s">
        <v>369</v>
      </c>
      <c r="G7" s="67">
        <v>1</v>
      </c>
      <c r="H7" s="67" t="s">
        <v>108</v>
      </c>
      <c r="I7" s="67"/>
      <c r="J7" s="67" t="s">
        <v>40</v>
      </c>
      <c r="K7" s="69"/>
      <c r="L7" s="67" t="s">
        <v>366</v>
      </c>
      <c r="M7" s="67"/>
      <c r="N7" s="72">
        <v>43787</v>
      </c>
      <c r="O7" s="73" t="str">
        <f>IF(Table3[[#This Row],[Tanggal]]="","",TEXT(Table3[[#This Row],[Tanggal]],"mmm"))</f>
        <v>Nov</v>
      </c>
      <c r="P7" s="73">
        <f>IF(Table3[[#This Row],[Tanggal]]="","",YEAR(Table3[[#This Row],[Tanggal]]))</f>
        <v>2019</v>
      </c>
      <c r="Q7" s="74" t="str">
        <f>IF(Table3[[#This Row],[Tanggal]]="","","Tower")</f>
        <v>Tower</v>
      </c>
      <c r="R7" s="67" t="s">
        <v>73</v>
      </c>
      <c r="S7" s="67"/>
      <c r="T7" s="67"/>
    </row>
    <row r="8" spans="2:20" ht="19.5" customHeight="1" x14ac:dyDescent="0.25">
      <c r="B8" s="68" t="str">
        <f>_xlfn.IFNA(INDEX(Data!$B:$B,MATCH(Table3[[#This Row],[Desa/Kelurahan]],Data!$C:$C,0)),"")</f>
        <v>BARONG TONGKOK</v>
      </c>
      <c r="C8" s="68" t="s">
        <v>14</v>
      </c>
      <c r="D8" s="75" t="s">
        <v>370</v>
      </c>
      <c r="E8" s="75" t="s">
        <v>371</v>
      </c>
      <c r="F8" s="67" t="s">
        <v>372</v>
      </c>
      <c r="G8" s="67">
        <v>1</v>
      </c>
      <c r="H8" s="67" t="s">
        <v>122</v>
      </c>
      <c r="I8" s="67"/>
      <c r="J8" s="67" t="s">
        <v>40</v>
      </c>
      <c r="K8" s="69"/>
      <c r="L8" s="67" t="s">
        <v>373</v>
      </c>
      <c r="M8" s="67"/>
      <c r="N8" s="72">
        <v>43787</v>
      </c>
      <c r="O8" s="73" t="str">
        <f>IF(Table3[[#This Row],[Tanggal]]="","",TEXT(Table3[[#This Row],[Tanggal]],"mmm"))</f>
        <v>Nov</v>
      </c>
      <c r="P8" s="73">
        <f>IF(Table3[[#This Row],[Tanggal]]="","",YEAR(Table3[[#This Row],[Tanggal]]))</f>
        <v>2019</v>
      </c>
      <c r="Q8" s="74" t="str">
        <f>IF(Table3[[#This Row],[Tanggal]]="","","Tower")</f>
        <v>Tower</v>
      </c>
      <c r="R8" s="67" t="s">
        <v>73</v>
      </c>
      <c r="S8" s="67"/>
      <c r="T8" s="67"/>
    </row>
    <row r="9" spans="2:20" x14ac:dyDescent="0.25">
      <c r="B9" s="68" t="str">
        <f>_xlfn.IFNA(INDEX(Data!$B:$B,MATCH(Table3[[#This Row],[Desa/Kelurahan]],Data!$C:$C,0)),"")</f>
        <v>BARONG TONGKOK</v>
      </c>
      <c r="C9" s="68" t="s">
        <v>125</v>
      </c>
      <c r="D9" s="76" t="s">
        <v>374</v>
      </c>
      <c r="E9" s="76" t="s">
        <v>375</v>
      </c>
      <c r="F9" s="67" t="s">
        <v>376</v>
      </c>
      <c r="G9" s="67">
        <v>1</v>
      </c>
      <c r="H9" s="67" t="s">
        <v>87</v>
      </c>
      <c r="I9" s="67"/>
      <c r="J9" s="67" t="s">
        <v>40</v>
      </c>
      <c r="K9" s="69"/>
      <c r="L9" s="67" t="s">
        <v>377</v>
      </c>
      <c r="M9" s="67"/>
      <c r="N9" s="72">
        <v>43787</v>
      </c>
      <c r="O9" s="73" t="str">
        <f>IF(Table3[[#This Row],[Tanggal]]="","",TEXT(Table3[[#This Row],[Tanggal]],"mmm"))</f>
        <v>Nov</v>
      </c>
      <c r="P9" s="73">
        <f>IF(Table3[[#This Row],[Tanggal]]="","",YEAR(Table3[[#This Row],[Tanggal]]))</f>
        <v>2019</v>
      </c>
      <c r="Q9" s="74" t="str">
        <f>IF(Table3[[#This Row],[Tanggal]]="","","Tower")</f>
        <v>Tower</v>
      </c>
      <c r="R9" s="67" t="s">
        <v>73</v>
      </c>
      <c r="S9" s="67"/>
      <c r="T9" s="67"/>
    </row>
    <row r="10" spans="2:20" x14ac:dyDescent="0.25">
      <c r="B10" s="68" t="str">
        <f>_xlfn.IFNA(INDEX(Data!$B:$B,MATCH(Table3[[#This Row],[Desa/Kelurahan]],Data!$C:$C,0)),"")</f>
        <v>BARONG TONGKOK</v>
      </c>
      <c r="C10" s="68" t="s">
        <v>14</v>
      </c>
      <c r="D10" s="76" t="s">
        <v>378</v>
      </c>
      <c r="E10" s="76" t="s">
        <v>379</v>
      </c>
      <c r="F10" s="67" t="s">
        <v>380</v>
      </c>
      <c r="G10" s="67">
        <v>1</v>
      </c>
      <c r="H10" s="67" t="s">
        <v>87</v>
      </c>
      <c r="I10" s="67"/>
      <c r="J10" s="67" t="s">
        <v>40</v>
      </c>
      <c r="K10" s="69"/>
      <c r="L10" s="67" t="s">
        <v>381</v>
      </c>
      <c r="M10" s="67"/>
      <c r="N10" s="72">
        <v>43787</v>
      </c>
      <c r="O10" s="73" t="str">
        <f>IF(Table3[[#This Row],[Tanggal]]="","",TEXT(Table3[[#This Row],[Tanggal]],"mmm"))</f>
        <v>Nov</v>
      </c>
      <c r="P10" s="73">
        <f>IF(Table3[[#This Row],[Tanggal]]="","",YEAR(Table3[[#This Row],[Tanggal]]))</f>
        <v>2019</v>
      </c>
      <c r="Q10" s="74" t="str">
        <f>IF(Table3[[#This Row],[Tanggal]]="","","Tower")</f>
        <v>Tower</v>
      </c>
      <c r="R10" s="67" t="s">
        <v>73</v>
      </c>
      <c r="S10" s="67"/>
      <c r="T10" s="67"/>
    </row>
    <row r="11" spans="2:20" x14ac:dyDescent="0.25">
      <c r="B11" s="68" t="str">
        <f>_xlfn.IFNA(INDEX(Data!$B:$B,MATCH(Table3[[#This Row],[Desa/Kelurahan]],Data!$C:$C,0)),"")</f>
        <v>BARONG TONGKOK</v>
      </c>
      <c r="C11" s="68" t="s">
        <v>14</v>
      </c>
      <c r="D11" s="76" t="s">
        <v>382</v>
      </c>
      <c r="E11" s="76" t="s">
        <v>383</v>
      </c>
      <c r="F11" s="67" t="s">
        <v>384</v>
      </c>
      <c r="G11" s="67">
        <v>1</v>
      </c>
      <c r="H11" s="67" t="s">
        <v>87</v>
      </c>
      <c r="I11" s="67"/>
      <c r="J11" s="67" t="s">
        <v>40</v>
      </c>
      <c r="K11" s="69"/>
      <c r="L11" s="67" t="s">
        <v>377</v>
      </c>
      <c r="M11" s="67"/>
      <c r="N11" s="72">
        <v>43787</v>
      </c>
      <c r="O11" s="73" t="str">
        <f>IF(Table3[[#This Row],[Tanggal]]="","",TEXT(Table3[[#This Row],[Tanggal]],"mmm"))</f>
        <v>Nov</v>
      </c>
      <c r="P11" s="73">
        <f>IF(Table3[[#This Row],[Tanggal]]="","",YEAR(Table3[[#This Row],[Tanggal]]))</f>
        <v>2019</v>
      </c>
      <c r="Q11" s="74" t="str">
        <f>IF(Table3[[#This Row],[Tanggal]]="","","Tower")</f>
        <v>Tower</v>
      </c>
      <c r="R11" s="67" t="s">
        <v>73</v>
      </c>
      <c r="S11" s="67"/>
      <c r="T11" s="67"/>
    </row>
    <row r="12" spans="2:20" x14ac:dyDescent="0.25">
      <c r="B12" s="68" t="str">
        <f>_xlfn.IFNA(INDEX(Data!$B:$B,MATCH(Table3[[#This Row],[Desa/Kelurahan]],Data!$C:$C,0)),"")</f>
        <v>BARONG TONGKOK</v>
      </c>
      <c r="C12" s="68" t="s">
        <v>121</v>
      </c>
      <c r="D12" s="76" t="s">
        <v>385</v>
      </c>
      <c r="E12" s="76" t="s">
        <v>386</v>
      </c>
      <c r="F12" s="67" t="s">
        <v>387</v>
      </c>
      <c r="G12" s="67">
        <v>1</v>
      </c>
      <c r="H12" s="67" t="s">
        <v>87</v>
      </c>
      <c r="I12" s="67"/>
      <c r="J12" s="67" t="s">
        <v>40</v>
      </c>
      <c r="K12" s="69"/>
      <c r="L12" s="67" t="s">
        <v>377</v>
      </c>
      <c r="M12" s="67"/>
      <c r="N12" s="72">
        <v>43787</v>
      </c>
      <c r="O12" s="73" t="str">
        <f>IF(Table3[[#This Row],[Tanggal]]="","",TEXT(Table3[[#This Row],[Tanggal]],"mmm"))</f>
        <v>Nov</v>
      </c>
      <c r="P12" s="73">
        <f>IF(Table3[[#This Row],[Tanggal]]="","",YEAR(Table3[[#This Row],[Tanggal]]))</f>
        <v>2019</v>
      </c>
      <c r="Q12" s="74" t="str">
        <f>IF(Table3[[#This Row],[Tanggal]]="","","Tower")</f>
        <v>Tower</v>
      </c>
      <c r="R12" s="67" t="s">
        <v>73</v>
      </c>
      <c r="S12" s="67"/>
      <c r="T12" s="67"/>
    </row>
    <row r="13" spans="2:20" x14ac:dyDescent="0.25">
      <c r="B13" s="68" t="str">
        <f>_xlfn.IFNA(INDEX(Data!$B:$B,MATCH(Table3[[#This Row],[Desa/Kelurahan]],Data!$C:$C,0)),"")</f>
        <v>BARONG TONGKOK</v>
      </c>
      <c r="C13" s="68" t="s">
        <v>121</v>
      </c>
      <c r="D13" s="76" t="s">
        <v>388</v>
      </c>
      <c r="E13" s="76" t="s">
        <v>389</v>
      </c>
      <c r="F13" s="67" t="s">
        <v>390</v>
      </c>
      <c r="G13" s="67">
        <v>1</v>
      </c>
      <c r="H13" s="67" t="s">
        <v>87</v>
      </c>
      <c r="I13" s="67"/>
      <c r="J13" s="67" t="s">
        <v>40</v>
      </c>
      <c r="K13" s="69"/>
      <c r="L13" s="67" t="s">
        <v>377</v>
      </c>
      <c r="M13" s="67"/>
      <c r="N13" s="72">
        <v>43787</v>
      </c>
      <c r="O13" s="73" t="str">
        <f>IF(Table3[[#This Row],[Tanggal]]="","",TEXT(Table3[[#This Row],[Tanggal]],"mmm"))</f>
        <v>Nov</v>
      </c>
      <c r="P13" s="73">
        <f>IF(Table3[[#This Row],[Tanggal]]="","",YEAR(Table3[[#This Row],[Tanggal]]))</f>
        <v>2019</v>
      </c>
      <c r="Q13" s="74" t="str">
        <f>IF(Table3[[#This Row],[Tanggal]]="","","Tower")</f>
        <v>Tower</v>
      </c>
      <c r="R13" s="67" t="s">
        <v>73</v>
      </c>
      <c r="S13" s="67"/>
      <c r="T13" s="67"/>
    </row>
    <row r="14" spans="2:20" ht="30" x14ac:dyDescent="0.25">
      <c r="B14" s="68" t="str">
        <f>_xlfn.IFNA(INDEX(Data!$B:$B,MATCH(Table3[[#This Row],[Desa/Kelurahan]],Data!$C:$C,0)),"")</f>
        <v>BARONG TONGKOK</v>
      </c>
      <c r="C14" s="68" t="s">
        <v>121</v>
      </c>
      <c r="D14" s="76" t="s">
        <v>391</v>
      </c>
      <c r="E14" s="76" t="s">
        <v>392</v>
      </c>
      <c r="F14" s="67" t="s">
        <v>393</v>
      </c>
      <c r="G14" s="67">
        <v>1</v>
      </c>
      <c r="H14" s="67" t="s">
        <v>87</v>
      </c>
      <c r="I14" s="67"/>
      <c r="J14" s="67" t="s">
        <v>40</v>
      </c>
      <c r="K14" s="69"/>
      <c r="L14" s="67" t="s">
        <v>377</v>
      </c>
      <c r="M14" s="67"/>
      <c r="N14" s="72">
        <v>43787</v>
      </c>
      <c r="O14" s="73" t="str">
        <f>IF(Table3[[#This Row],[Tanggal]]="","",TEXT(Table3[[#This Row],[Tanggal]],"mmm"))</f>
        <v>Nov</v>
      </c>
      <c r="P14" s="73">
        <f>IF(Table3[[#This Row],[Tanggal]]="","",YEAR(Table3[[#This Row],[Tanggal]]))</f>
        <v>2019</v>
      </c>
      <c r="Q14" s="74" t="str">
        <f>IF(Table3[[#This Row],[Tanggal]]="","","Tower")</f>
        <v>Tower</v>
      </c>
      <c r="R14" s="67" t="s">
        <v>73</v>
      </c>
      <c r="S14" s="67"/>
      <c r="T14" s="67"/>
    </row>
    <row r="15" spans="2:20" x14ac:dyDescent="0.25">
      <c r="B15" s="68" t="str">
        <f>_xlfn.IFNA(INDEX(Data!$B:$B,MATCH(Table3[[#This Row],[Desa/Kelurahan]],Data!$C:$C,0)),"")</f>
        <v>BARONG TONGKOK</v>
      </c>
      <c r="C15" s="68" t="s">
        <v>121</v>
      </c>
      <c r="D15" s="67" t="s">
        <v>394</v>
      </c>
      <c r="E15" s="67" t="s">
        <v>395</v>
      </c>
      <c r="F15" s="67" t="s">
        <v>396</v>
      </c>
      <c r="G15" s="67">
        <v>1</v>
      </c>
      <c r="H15" s="67" t="s">
        <v>108</v>
      </c>
      <c r="I15" s="67"/>
      <c r="J15" s="67" t="s">
        <v>40</v>
      </c>
      <c r="K15" s="69"/>
      <c r="L15" s="67" t="s">
        <v>358</v>
      </c>
      <c r="M15" s="67"/>
      <c r="N15" s="72">
        <v>43787</v>
      </c>
      <c r="O15" s="73" t="str">
        <f>IF(Table3[[#This Row],[Tanggal]]="","",TEXT(Table3[[#This Row],[Tanggal]],"mmm"))</f>
        <v>Nov</v>
      </c>
      <c r="P15" s="73">
        <f>IF(Table3[[#This Row],[Tanggal]]="","",YEAR(Table3[[#This Row],[Tanggal]]))</f>
        <v>2019</v>
      </c>
      <c r="Q15" s="74" t="str">
        <f>IF(Table3[[#This Row],[Tanggal]]="","","Tower")</f>
        <v>Tower</v>
      </c>
      <c r="R15" s="67" t="s">
        <v>73</v>
      </c>
      <c r="S15" s="67"/>
      <c r="T15" s="67"/>
    </row>
    <row r="16" spans="2:20" x14ac:dyDescent="0.25">
      <c r="B16" s="68" t="str">
        <f>_xlfn.IFNA(INDEX(Data!$B:$B,MATCH(Table3[[#This Row],[Desa/Kelurahan]],Data!$C:$C,0)),"")</f>
        <v>BARONG TONGKOK</v>
      </c>
      <c r="C16" s="68" t="s">
        <v>119</v>
      </c>
      <c r="D16" s="67"/>
      <c r="E16" s="67"/>
      <c r="F16" s="67" t="s">
        <v>397</v>
      </c>
      <c r="G16" s="67">
        <v>1</v>
      </c>
      <c r="H16" s="67" t="s">
        <v>108</v>
      </c>
      <c r="I16" s="67"/>
      <c r="J16" s="67" t="s">
        <v>40</v>
      </c>
      <c r="K16" s="69"/>
      <c r="L16" s="67" t="s">
        <v>358</v>
      </c>
      <c r="M16" s="67"/>
      <c r="N16" s="72">
        <v>43787</v>
      </c>
      <c r="O16" s="73" t="str">
        <f>IF(Table3[[#This Row],[Tanggal]]="","",TEXT(Table3[[#This Row],[Tanggal]],"mmm"))</f>
        <v>Nov</v>
      </c>
      <c r="P16" s="73">
        <f>IF(Table3[[#This Row],[Tanggal]]="","",YEAR(Table3[[#This Row],[Tanggal]]))</f>
        <v>2019</v>
      </c>
      <c r="Q16" s="74" t="str">
        <f>IF(Table3[[#This Row],[Tanggal]]="","","Tower")</f>
        <v>Tower</v>
      </c>
      <c r="R16" s="67" t="s">
        <v>73</v>
      </c>
      <c r="S16" s="67"/>
      <c r="T16" s="67"/>
    </row>
    <row r="17" spans="2:20" x14ac:dyDescent="0.25">
      <c r="B17" s="68" t="str">
        <f>_xlfn.IFNA(INDEX(Data!$B:$B,MATCH(Table3[[#This Row],[Desa/Kelurahan]],Data!$C:$C,0)),"")</f>
        <v>BARONG TONGKOK</v>
      </c>
      <c r="C17" s="68" t="s">
        <v>98</v>
      </c>
      <c r="D17" s="67" t="s">
        <v>398</v>
      </c>
      <c r="E17" s="67" t="s">
        <v>399</v>
      </c>
      <c r="F17" s="67" t="s">
        <v>400</v>
      </c>
      <c r="G17" s="67">
        <v>1</v>
      </c>
      <c r="H17" s="67" t="s">
        <v>108</v>
      </c>
      <c r="I17" s="67"/>
      <c r="J17" s="67" t="s">
        <v>40</v>
      </c>
      <c r="K17" s="69"/>
      <c r="L17" s="67" t="s">
        <v>358</v>
      </c>
      <c r="M17" s="67"/>
      <c r="N17" s="72">
        <v>43787</v>
      </c>
      <c r="O17" s="73" t="str">
        <f>IF(Table3[[#This Row],[Tanggal]]="","",TEXT(Table3[[#This Row],[Tanggal]],"mmm"))</f>
        <v>Nov</v>
      </c>
      <c r="P17" s="73">
        <f>IF(Table3[[#This Row],[Tanggal]]="","",YEAR(Table3[[#This Row],[Tanggal]]))</f>
        <v>2019</v>
      </c>
      <c r="Q17" s="74" t="str">
        <f>IF(Table3[[#This Row],[Tanggal]]="","","Tower")</f>
        <v>Tower</v>
      </c>
      <c r="R17" s="67" t="s">
        <v>73</v>
      </c>
      <c r="S17" s="67"/>
      <c r="T17" s="67"/>
    </row>
    <row r="18" spans="2:20" x14ac:dyDescent="0.25">
      <c r="B18" s="68" t="str">
        <f>_xlfn.IFNA(INDEX(Data!$B:$B,MATCH(Table3[[#This Row],[Desa/Kelurahan]],Data!$C:$C,0)),"")</f>
        <v>BARONG TONGKOK</v>
      </c>
      <c r="C18" s="68" t="s">
        <v>124</v>
      </c>
      <c r="D18" s="75" t="s">
        <v>401</v>
      </c>
      <c r="E18" s="75" t="s">
        <v>402</v>
      </c>
      <c r="F18" s="67" t="s">
        <v>403</v>
      </c>
      <c r="G18" s="67">
        <v>1</v>
      </c>
      <c r="H18" s="67" t="s">
        <v>99</v>
      </c>
      <c r="I18" s="67"/>
      <c r="J18" s="67" t="s">
        <v>40</v>
      </c>
      <c r="K18" s="69"/>
      <c r="L18" s="67" t="s">
        <v>404</v>
      </c>
      <c r="M18" s="67"/>
      <c r="N18" s="72">
        <v>43787</v>
      </c>
      <c r="O18" s="73" t="str">
        <f>IF(Table3[[#This Row],[Tanggal]]="","",TEXT(Table3[[#This Row],[Tanggal]],"mmm"))</f>
        <v>Nov</v>
      </c>
      <c r="P18" s="73">
        <f>IF(Table3[[#This Row],[Tanggal]]="","",YEAR(Table3[[#This Row],[Tanggal]]))</f>
        <v>2019</v>
      </c>
      <c r="Q18" s="74" t="str">
        <f>IF(Table3[[#This Row],[Tanggal]]="","","Tower")</f>
        <v>Tower</v>
      </c>
      <c r="R18" s="67" t="s">
        <v>73</v>
      </c>
      <c r="S18" s="67"/>
      <c r="T18" s="67"/>
    </row>
    <row r="19" spans="2:20" ht="15" customHeight="1" x14ac:dyDescent="0.25">
      <c r="B19" s="68" t="str">
        <f>_xlfn.IFNA(INDEX(Data!$B:$B,MATCH(Table3[[#This Row],[Desa/Kelurahan]],Data!$C:$C,0)),"")</f>
        <v>SEKOLAQ DARAT</v>
      </c>
      <c r="C19" s="68" t="s">
        <v>15</v>
      </c>
      <c r="D19" s="76" t="s">
        <v>405</v>
      </c>
      <c r="E19" s="76" t="s">
        <v>406</v>
      </c>
      <c r="F19" s="67" t="s">
        <v>407</v>
      </c>
      <c r="G19" s="67">
        <v>1</v>
      </c>
      <c r="H19" s="67" t="s">
        <v>108</v>
      </c>
      <c r="I19" s="67"/>
      <c r="J19" s="67" t="s">
        <v>40</v>
      </c>
      <c r="K19" s="69"/>
      <c r="L19" s="67" t="s">
        <v>358</v>
      </c>
      <c r="M19" s="67"/>
      <c r="N19" s="72">
        <v>43787</v>
      </c>
      <c r="O19" s="73" t="str">
        <f>IF(Table3[[#This Row],[Tanggal]]="","",TEXT(Table3[[#This Row],[Tanggal]],"mmm"))</f>
        <v>Nov</v>
      </c>
      <c r="P19" s="73">
        <f>IF(Table3[[#This Row],[Tanggal]]="","",YEAR(Table3[[#This Row],[Tanggal]]))</f>
        <v>2019</v>
      </c>
      <c r="Q19" s="74" t="str">
        <f>IF(Table3[[#This Row],[Tanggal]]="","","Tower")</f>
        <v>Tower</v>
      </c>
      <c r="R19" s="67" t="s">
        <v>73</v>
      </c>
      <c r="S19" s="67"/>
      <c r="T19" s="67"/>
    </row>
    <row r="20" spans="2:20" x14ac:dyDescent="0.25">
      <c r="B20" s="68" t="str">
        <f>_xlfn.IFNA(INDEX(Data!$B:$B,MATCH(Table3[[#This Row],[Desa/Kelurahan]],Data!$C:$C,0)),"")</f>
        <v>MELAK</v>
      </c>
      <c r="C20" s="68" t="s">
        <v>208</v>
      </c>
      <c r="D20" s="67" t="s">
        <v>408</v>
      </c>
      <c r="E20" s="67" t="s">
        <v>409</v>
      </c>
      <c r="F20" s="67" t="s">
        <v>410</v>
      </c>
      <c r="G20" s="67">
        <v>1</v>
      </c>
      <c r="H20" s="67" t="s">
        <v>108</v>
      </c>
      <c r="I20" s="67"/>
      <c r="J20" s="67" t="s">
        <v>40</v>
      </c>
      <c r="K20" s="69"/>
      <c r="L20" s="67" t="s">
        <v>366</v>
      </c>
      <c r="M20" s="67"/>
      <c r="N20" s="72">
        <v>43787</v>
      </c>
      <c r="O20" s="73" t="str">
        <f>IF(Table3[[#This Row],[Tanggal]]="","",TEXT(Table3[[#This Row],[Tanggal]],"mmm"))</f>
        <v>Nov</v>
      </c>
      <c r="P20" s="73">
        <f>IF(Table3[[#This Row],[Tanggal]]="","",YEAR(Table3[[#This Row],[Tanggal]]))</f>
        <v>2019</v>
      </c>
      <c r="Q20" s="74" t="str">
        <f>IF(Table3[[#This Row],[Tanggal]]="","","Tower")</f>
        <v>Tower</v>
      </c>
      <c r="R20" s="67" t="s">
        <v>73</v>
      </c>
      <c r="S20" s="67"/>
      <c r="T20" s="67"/>
    </row>
    <row r="21" spans="2:20" x14ac:dyDescent="0.25">
      <c r="B21" s="68" t="str">
        <f>_xlfn.IFNA(INDEX(Data!$B:$B,MATCH(Table3[[#This Row],[Desa/Kelurahan]],Data!$C:$C,0)),"")</f>
        <v>MELAK</v>
      </c>
      <c r="C21" s="68" t="s">
        <v>209</v>
      </c>
      <c r="D21" s="67" t="s">
        <v>411</v>
      </c>
      <c r="E21" s="67" t="s">
        <v>412</v>
      </c>
      <c r="F21" s="67" t="s">
        <v>413</v>
      </c>
      <c r="G21" s="67">
        <v>1</v>
      </c>
      <c r="H21" s="67" t="s">
        <v>108</v>
      </c>
      <c r="I21" s="67"/>
      <c r="J21" s="67" t="s">
        <v>40</v>
      </c>
      <c r="K21" s="69"/>
      <c r="L21" s="67" t="s">
        <v>358</v>
      </c>
      <c r="M21" s="67"/>
      <c r="N21" s="72">
        <v>43787</v>
      </c>
      <c r="O21" s="73" t="str">
        <f>IF(Table3[[#This Row],[Tanggal]]="","",TEXT(Table3[[#This Row],[Tanggal]],"mmm"))</f>
        <v>Nov</v>
      </c>
      <c r="P21" s="73">
        <f>IF(Table3[[#This Row],[Tanggal]]="","",YEAR(Table3[[#This Row],[Tanggal]]))</f>
        <v>2019</v>
      </c>
      <c r="Q21" s="74" t="str">
        <f>IF(Table3[[#This Row],[Tanggal]]="","","Tower")</f>
        <v>Tower</v>
      </c>
      <c r="R21" s="67" t="s">
        <v>73</v>
      </c>
      <c r="S21" s="67"/>
      <c r="T21" s="67"/>
    </row>
    <row r="22" spans="2:20" x14ac:dyDescent="0.25">
      <c r="B22" s="68" t="str">
        <f>_xlfn.IFNA(INDEX(Data!$B:$B,MATCH(Table3[[#This Row],[Desa/Kelurahan]],Data!$C:$C,0)),"")</f>
        <v>MELAK</v>
      </c>
      <c r="C22" s="68" t="s">
        <v>208</v>
      </c>
      <c r="D22" s="67" t="s">
        <v>414</v>
      </c>
      <c r="E22" s="67" t="s">
        <v>415</v>
      </c>
      <c r="F22" s="67" t="s">
        <v>416</v>
      </c>
      <c r="G22" s="67">
        <v>1</v>
      </c>
      <c r="H22" s="67" t="s">
        <v>108</v>
      </c>
      <c r="I22" s="67"/>
      <c r="J22" s="67" t="s">
        <v>40</v>
      </c>
      <c r="K22" s="69"/>
      <c r="L22" s="67" t="s">
        <v>417</v>
      </c>
      <c r="M22" s="67"/>
      <c r="N22" s="72">
        <v>43787</v>
      </c>
      <c r="O22" s="73" t="str">
        <f>IF(Table3[[#This Row],[Tanggal]]="","",TEXT(Table3[[#This Row],[Tanggal]],"mmm"))</f>
        <v>Nov</v>
      </c>
      <c r="P22" s="73">
        <f>IF(Table3[[#This Row],[Tanggal]]="","",YEAR(Table3[[#This Row],[Tanggal]]))</f>
        <v>2019</v>
      </c>
      <c r="Q22" s="74" t="str">
        <f>IF(Table3[[#This Row],[Tanggal]]="","","Tower")</f>
        <v>Tower</v>
      </c>
      <c r="R22" s="67" t="s">
        <v>73</v>
      </c>
      <c r="S22" s="67"/>
      <c r="T22" s="67"/>
    </row>
    <row r="23" spans="2:20" x14ac:dyDescent="0.25">
      <c r="B23" s="68" t="str">
        <f>_xlfn.IFNA(INDEX(Data!$B:$B,MATCH(Table3[[#This Row],[Desa/Kelurahan]],Data!$C:$C,0)),"")</f>
        <v>MELAK</v>
      </c>
      <c r="C23" s="68" t="s">
        <v>208</v>
      </c>
      <c r="D23" s="67" t="s">
        <v>418</v>
      </c>
      <c r="E23" s="67" t="s">
        <v>419</v>
      </c>
      <c r="F23" s="67" t="s">
        <v>420</v>
      </c>
      <c r="G23" s="67">
        <v>1</v>
      </c>
      <c r="H23" s="67" t="s">
        <v>108</v>
      </c>
      <c r="I23" s="67"/>
      <c r="J23" s="67" t="s">
        <v>40</v>
      </c>
      <c r="K23" s="69"/>
      <c r="L23" s="67" t="s">
        <v>358</v>
      </c>
      <c r="M23" s="67"/>
      <c r="N23" s="72">
        <v>43787</v>
      </c>
      <c r="O23" s="73" t="str">
        <f>IF(Table3[[#This Row],[Tanggal]]="","",TEXT(Table3[[#This Row],[Tanggal]],"mmm"))</f>
        <v>Nov</v>
      </c>
      <c r="P23" s="73">
        <f>IF(Table3[[#This Row],[Tanggal]]="","",YEAR(Table3[[#This Row],[Tanggal]]))</f>
        <v>2019</v>
      </c>
      <c r="Q23" s="74" t="str">
        <f>IF(Table3[[#This Row],[Tanggal]]="","","Tower")</f>
        <v>Tower</v>
      </c>
      <c r="R23" s="67" t="s">
        <v>73</v>
      </c>
      <c r="S23" s="67"/>
      <c r="T23" s="67"/>
    </row>
    <row r="24" spans="2:20" ht="30" x14ac:dyDescent="0.25">
      <c r="B24" s="68" t="str">
        <f>_xlfn.IFNA(INDEX(Data!$B:$B,MATCH(Table3[[#This Row],[Desa/Kelurahan]],Data!$C:$C,0)),"")</f>
        <v>MELAK</v>
      </c>
      <c r="C24" s="68" t="s">
        <v>208</v>
      </c>
      <c r="D24" s="76" t="s">
        <v>421</v>
      </c>
      <c r="E24" s="76" t="s">
        <v>422</v>
      </c>
      <c r="F24" s="67" t="s">
        <v>423</v>
      </c>
      <c r="G24" s="67">
        <v>1</v>
      </c>
      <c r="H24" s="67" t="s">
        <v>424</v>
      </c>
      <c r="I24" s="67"/>
      <c r="J24" s="67" t="s">
        <v>40</v>
      </c>
      <c r="K24" s="69"/>
      <c r="L24" s="67" t="s">
        <v>425</v>
      </c>
      <c r="M24" s="67"/>
      <c r="N24" s="72">
        <v>43787</v>
      </c>
      <c r="O24" s="73" t="str">
        <f>IF(Table3[[#This Row],[Tanggal]]="","",TEXT(Table3[[#This Row],[Tanggal]],"mmm"))</f>
        <v>Nov</v>
      </c>
      <c r="P24" s="73">
        <f>IF(Table3[[#This Row],[Tanggal]]="","",YEAR(Table3[[#This Row],[Tanggal]]))</f>
        <v>2019</v>
      </c>
      <c r="Q24" s="74" t="str">
        <f>IF(Table3[[#This Row],[Tanggal]]="","","Tower")</f>
        <v>Tower</v>
      </c>
      <c r="R24" s="67" t="s">
        <v>73</v>
      </c>
      <c r="S24" s="67"/>
      <c r="T24" s="67"/>
    </row>
    <row r="25" spans="2:20" x14ac:dyDescent="0.25">
      <c r="B25" s="68" t="str">
        <f>_xlfn.IFNA(INDEX(Data!$B:$B,MATCH(Table3[[#This Row],[Desa/Kelurahan]],Data!$C:$C,0)),"")</f>
        <v>MELAK</v>
      </c>
      <c r="C25" s="68" t="s">
        <v>208</v>
      </c>
      <c r="D25" s="76" t="s">
        <v>426</v>
      </c>
      <c r="E25" s="76" t="s">
        <v>427</v>
      </c>
      <c r="F25" s="67" t="s">
        <v>428</v>
      </c>
      <c r="G25" s="67">
        <v>1</v>
      </c>
      <c r="H25" s="67" t="s">
        <v>429</v>
      </c>
      <c r="I25" s="67"/>
      <c r="J25" s="67" t="s">
        <v>40</v>
      </c>
      <c r="K25" s="69"/>
      <c r="L25" s="67" t="s">
        <v>373</v>
      </c>
      <c r="M25" s="67"/>
      <c r="N25" s="72">
        <v>43787</v>
      </c>
      <c r="O25" s="73" t="str">
        <f>IF(Table3[[#This Row],[Tanggal]]="","",TEXT(Table3[[#This Row],[Tanggal]],"mmm"))</f>
        <v>Nov</v>
      </c>
      <c r="P25" s="73">
        <f>IF(Table3[[#This Row],[Tanggal]]="","",YEAR(Table3[[#This Row],[Tanggal]]))</f>
        <v>2019</v>
      </c>
      <c r="Q25" s="74" t="str">
        <f>IF(Table3[[#This Row],[Tanggal]]="","","Tower")</f>
        <v>Tower</v>
      </c>
      <c r="R25" s="67" t="s">
        <v>73</v>
      </c>
      <c r="S25" s="67"/>
      <c r="T25" s="67"/>
    </row>
    <row r="26" spans="2:20" x14ac:dyDescent="0.25">
      <c r="B26" s="68" t="str">
        <f>_xlfn.IFNA(INDEX(Data!$B:$B,MATCH(Table3[[#This Row],[Desa/Kelurahan]],Data!$C:$C,0)),"")</f>
        <v>MELAK</v>
      </c>
      <c r="C26" s="68" t="s">
        <v>207</v>
      </c>
      <c r="D26" s="76" t="s">
        <v>430</v>
      </c>
      <c r="E26" s="76" t="s">
        <v>431</v>
      </c>
      <c r="F26" s="67" t="s">
        <v>432</v>
      </c>
      <c r="G26" s="67">
        <v>1</v>
      </c>
      <c r="H26" s="67" t="s">
        <v>87</v>
      </c>
      <c r="I26" s="67"/>
      <c r="J26" s="67" t="s">
        <v>40</v>
      </c>
      <c r="K26" s="69"/>
      <c r="L26" s="67" t="s">
        <v>433</v>
      </c>
      <c r="M26" s="67"/>
      <c r="N26" s="72">
        <v>43787</v>
      </c>
      <c r="O26" s="73" t="str">
        <f>IF(Table3[[#This Row],[Tanggal]]="","",TEXT(Table3[[#This Row],[Tanggal]],"mmm"))</f>
        <v>Nov</v>
      </c>
      <c r="P26" s="73">
        <f>IF(Table3[[#This Row],[Tanggal]]="","",YEAR(Table3[[#This Row],[Tanggal]]))</f>
        <v>2019</v>
      </c>
      <c r="Q26" s="74" t="str">
        <f>IF(Table3[[#This Row],[Tanggal]]="","","Tower")</f>
        <v>Tower</v>
      </c>
      <c r="R26" s="67" t="s">
        <v>73</v>
      </c>
      <c r="S26" s="67"/>
      <c r="T26" s="67"/>
    </row>
    <row r="27" spans="2:20" x14ac:dyDescent="0.25">
      <c r="B27" s="68" t="str">
        <f>_xlfn.IFNA(INDEX(Data!$B:$B,MATCH(Table3[[#This Row],[Desa/Kelurahan]],Data!$C:$C,0)),"")</f>
        <v>MELAK</v>
      </c>
      <c r="C27" s="68" t="s">
        <v>207</v>
      </c>
      <c r="D27" s="77"/>
      <c r="E27" s="77"/>
      <c r="F27" s="67" t="s">
        <v>434</v>
      </c>
      <c r="G27" s="67">
        <v>1</v>
      </c>
      <c r="H27" s="67" t="s">
        <v>117</v>
      </c>
      <c r="I27" s="67"/>
      <c r="J27" s="67" t="s">
        <v>40</v>
      </c>
      <c r="K27" s="69"/>
      <c r="L27" s="67"/>
      <c r="M27" s="67"/>
      <c r="N27" s="72">
        <v>43787</v>
      </c>
      <c r="O27" s="73" t="str">
        <f>IF(Table3[[#This Row],[Tanggal]]="","",TEXT(Table3[[#This Row],[Tanggal]],"mmm"))</f>
        <v>Nov</v>
      </c>
      <c r="P27" s="73">
        <f>IF(Table3[[#This Row],[Tanggal]]="","",YEAR(Table3[[#This Row],[Tanggal]]))</f>
        <v>2019</v>
      </c>
      <c r="Q27" s="74" t="str">
        <f>IF(Table3[[#This Row],[Tanggal]]="","","Tower")</f>
        <v>Tower</v>
      </c>
      <c r="R27" s="67" t="s">
        <v>73</v>
      </c>
      <c r="S27" s="67"/>
      <c r="T27" s="67"/>
    </row>
    <row r="28" spans="2:20" ht="12" customHeight="1" x14ac:dyDescent="0.25">
      <c r="B28" s="68" t="str">
        <f>_xlfn.IFNA(INDEX(Data!$B:$B,MATCH(Table3[[#This Row],[Desa/Kelurahan]],Data!$C:$C,0)),"")</f>
        <v>MELAK</v>
      </c>
      <c r="C28" s="68" t="s">
        <v>209</v>
      </c>
      <c r="D28" s="76" t="s">
        <v>435</v>
      </c>
      <c r="E28" s="76" t="s">
        <v>436</v>
      </c>
      <c r="F28" s="67" t="s">
        <v>437</v>
      </c>
      <c r="G28" s="67">
        <v>1</v>
      </c>
      <c r="H28" s="67" t="s">
        <v>99</v>
      </c>
      <c r="I28" s="67"/>
      <c r="J28" s="67" t="s">
        <v>40</v>
      </c>
      <c r="K28" s="69"/>
      <c r="L28" s="67" t="s">
        <v>358</v>
      </c>
      <c r="M28" s="67"/>
      <c r="N28" s="72">
        <v>43787</v>
      </c>
      <c r="O28" s="73" t="str">
        <f>IF(Table3[[#This Row],[Tanggal]]="","",TEXT(Table3[[#This Row],[Tanggal]],"mmm"))</f>
        <v>Nov</v>
      </c>
      <c r="P28" s="73">
        <f>IF(Table3[[#This Row],[Tanggal]]="","",YEAR(Table3[[#This Row],[Tanggal]]))</f>
        <v>2019</v>
      </c>
      <c r="Q28" s="74" t="str">
        <f>IF(Table3[[#This Row],[Tanggal]]="","","Tower")</f>
        <v>Tower</v>
      </c>
      <c r="R28" s="67" t="s">
        <v>73</v>
      </c>
      <c r="S28" s="67"/>
      <c r="T28" s="67"/>
    </row>
    <row r="29" spans="2:20" x14ac:dyDescent="0.25">
      <c r="B29" s="68" t="str">
        <f>_xlfn.IFNA(INDEX(Data!$B:$B,MATCH(Table3[[#This Row],[Desa/Kelurahan]],Data!$C:$C,0)),"")</f>
        <v>LINGGANG BIGUNG</v>
      </c>
      <c r="C29" s="68" t="s">
        <v>17</v>
      </c>
      <c r="D29" s="76" t="s">
        <v>438</v>
      </c>
      <c r="E29" s="76" t="s">
        <v>439</v>
      </c>
      <c r="F29" s="67" t="s">
        <v>440</v>
      </c>
      <c r="G29" s="67">
        <v>1</v>
      </c>
      <c r="H29" s="67" t="s">
        <v>108</v>
      </c>
      <c r="I29" s="67"/>
      <c r="J29" s="67" t="s">
        <v>40</v>
      </c>
      <c r="K29" s="69"/>
      <c r="L29" s="67" t="s">
        <v>404</v>
      </c>
      <c r="M29" s="67"/>
      <c r="N29" s="72">
        <v>43787</v>
      </c>
      <c r="O29" s="73" t="str">
        <f>IF(Table3[[#This Row],[Tanggal]]="","",TEXT(Table3[[#This Row],[Tanggal]],"mmm"))</f>
        <v>Nov</v>
      </c>
      <c r="P29" s="73">
        <f>IF(Table3[[#This Row],[Tanggal]]="","",YEAR(Table3[[#This Row],[Tanggal]]))</f>
        <v>2019</v>
      </c>
      <c r="Q29" s="74" t="str">
        <f>IF(Table3[[#This Row],[Tanggal]]="","","Tower")</f>
        <v>Tower</v>
      </c>
      <c r="R29" s="67" t="s">
        <v>73</v>
      </c>
      <c r="S29" s="67"/>
      <c r="T29" s="67"/>
    </row>
    <row r="30" spans="2:20" x14ac:dyDescent="0.25">
      <c r="B30" s="68" t="str">
        <f>_xlfn.IFNA(INDEX(Data!$B:$B,MATCH(Table3[[#This Row],[Desa/Kelurahan]],Data!$C:$C,0)),"")</f>
        <v>LINGGANG BIGUNG</v>
      </c>
      <c r="C30" s="68" t="s">
        <v>17</v>
      </c>
      <c r="D30" s="76" t="s">
        <v>441</v>
      </c>
      <c r="E30" s="76" t="s">
        <v>402</v>
      </c>
      <c r="F30" s="67" t="s">
        <v>442</v>
      </c>
      <c r="G30" s="67">
        <v>1</v>
      </c>
      <c r="H30" s="67" t="s">
        <v>99</v>
      </c>
      <c r="I30" s="67"/>
      <c r="J30" s="67" t="s">
        <v>40</v>
      </c>
      <c r="K30" s="69"/>
      <c r="L30" s="67" t="s">
        <v>404</v>
      </c>
      <c r="M30" s="67"/>
      <c r="N30" s="72">
        <v>43787</v>
      </c>
      <c r="O30" s="73" t="str">
        <f>IF(Table3[[#This Row],[Tanggal]]="","",TEXT(Table3[[#This Row],[Tanggal]],"mmm"))</f>
        <v>Nov</v>
      </c>
      <c r="P30" s="73">
        <f>IF(Table3[[#This Row],[Tanggal]]="","",YEAR(Table3[[#This Row],[Tanggal]]))</f>
        <v>2019</v>
      </c>
      <c r="Q30" s="74" t="str">
        <f>IF(Table3[[#This Row],[Tanggal]]="","","Tower")</f>
        <v>Tower</v>
      </c>
      <c r="R30" s="67" t="s">
        <v>73</v>
      </c>
      <c r="S30" s="67"/>
      <c r="T30" s="67"/>
    </row>
    <row r="31" spans="2:20" ht="15" customHeight="1" x14ac:dyDescent="0.25">
      <c r="B31" s="68" t="str">
        <f>_xlfn.IFNA(INDEX(Data!$B:$B,MATCH(Table3[[#This Row],[Desa/Kelurahan]],Data!$C:$C,0)),"")</f>
        <v>LINGGANG BIGUNG</v>
      </c>
      <c r="C31" s="68" t="s">
        <v>185</v>
      </c>
      <c r="D31" s="76" t="s">
        <v>443</v>
      </c>
      <c r="E31" s="76" t="s">
        <v>444</v>
      </c>
      <c r="F31" s="67" t="s">
        <v>445</v>
      </c>
      <c r="G31" s="67">
        <v>1</v>
      </c>
      <c r="H31" s="67" t="s">
        <v>108</v>
      </c>
      <c r="I31" s="67"/>
      <c r="J31" s="67" t="s">
        <v>40</v>
      </c>
      <c r="K31" s="69"/>
      <c r="L31" s="67"/>
      <c r="M31" s="67"/>
      <c r="N31" s="72">
        <v>43787</v>
      </c>
      <c r="O31" s="73" t="str">
        <f>IF(Table3[[#This Row],[Tanggal]]="","",TEXT(Table3[[#This Row],[Tanggal]],"mmm"))</f>
        <v>Nov</v>
      </c>
      <c r="P31" s="73">
        <f>IF(Table3[[#This Row],[Tanggal]]="","",YEAR(Table3[[#This Row],[Tanggal]]))</f>
        <v>2019</v>
      </c>
      <c r="Q31" s="74" t="str">
        <f>IF(Table3[[#This Row],[Tanggal]]="","","Tower")</f>
        <v>Tower</v>
      </c>
      <c r="R31" s="67" t="s">
        <v>73</v>
      </c>
      <c r="S31" s="67"/>
      <c r="T31" s="67"/>
    </row>
    <row r="32" spans="2:20" x14ac:dyDescent="0.25">
      <c r="B32" s="68" t="str">
        <f>_xlfn.IFNA(INDEX(Data!$B:$B,MATCH(Table3[[#This Row],[Desa/Kelurahan]],Data!$C:$C,0)),"")</f>
        <v>LINGGANG BIGUNG</v>
      </c>
      <c r="C32" s="68" t="s">
        <v>192</v>
      </c>
      <c r="D32" s="75"/>
      <c r="E32" s="75"/>
      <c r="F32" s="67"/>
      <c r="G32" s="67">
        <v>1</v>
      </c>
      <c r="H32" s="67" t="s">
        <v>429</v>
      </c>
      <c r="I32" s="67"/>
      <c r="J32" s="67" t="s">
        <v>40</v>
      </c>
      <c r="K32" s="69"/>
      <c r="L32" s="67"/>
      <c r="M32" s="67"/>
      <c r="N32" s="72">
        <v>43787</v>
      </c>
      <c r="O32" s="73" t="str">
        <f>IF(Table3[[#This Row],[Tanggal]]="","",TEXT(Table3[[#This Row],[Tanggal]],"mmm"))</f>
        <v>Nov</v>
      </c>
      <c r="P32" s="73">
        <f>IF(Table3[[#This Row],[Tanggal]]="","",YEAR(Table3[[#This Row],[Tanggal]]))</f>
        <v>2019</v>
      </c>
      <c r="Q32" s="74" t="str">
        <f>IF(Table3[[#This Row],[Tanggal]]="","","Tower")</f>
        <v>Tower</v>
      </c>
      <c r="R32" s="67" t="s">
        <v>73</v>
      </c>
      <c r="S32" s="67"/>
      <c r="T32" s="67"/>
    </row>
    <row r="33" spans="2:20" x14ac:dyDescent="0.25">
      <c r="B33" s="68" t="str">
        <f>_xlfn.IFNA(INDEX(Data!$B:$B,MATCH(Table3[[#This Row],[Desa/Kelurahan]],Data!$C:$C,0)),"")</f>
        <v>LINGGANG BIGUNG</v>
      </c>
      <c r="C33" s="68" t="s">
        <v>186</v>
      </c>
      <c r="D33" s="67" t="s">
        <v>446</v>
      </c>
      <c r="E33" s="67" t="s">
        <v>447</v>
      </c>
      <c r="F33" s="67" t="s">
        <v>448</v>
      </c>
      <c r="G33" s="67">
        <v>1</v>
      </c>
      <c r="H33" s="67" t="s">
        <v>111</v>
      </c>
      <c r="I33" s="67"/>
      <c r="J33" s="67" t="s">
        <v>40</v>
      </c>
      <c r="K33" s="69"/>
      <c r="L33" s="67"/>
      <c r="M33" s="67"/>
      <c r="N33" s="72">
        <v>43787</v>
      </c>
      <c r="O33" s="73" t="str">
        <f>IF(Table3[[#This Row],[Tanggal]]="","",TEXT(Table3[[#This Row],[Tanggal]],"mmm"))</f>
        <v>Nov</v>
      </c>
      <c r="P33" s="73">
        <f>IF(Table3[[#This Row],[Tanggal]]="","",YEAR(Table3[[#This Row],[Tanggal]]))</f>
        <v>2019</v>
      </c>
      <c r="Q33" s="74" t="str">
        <f>IF(Table3[[#This Row],[Tanggal]]="","","Tower")</f>
        <v>Tower</v>
      </c>
      <c r="R33" s="67" t="s">
        <v>73</v>
      </c>
      <c r="S33" s="67"/>
      <c r="T33" s="67"/>
    </row>
    <row r="34" spans="2:20" ht="15" customHeight="1" x14ac:dyDescent="0.25">
      <c r="B34" s="68" t="str">
        <f>_xlfn.IFNA(INDEX(Data!$B:$B,MATCH(Table3[[#This Row],[Desa/Kelurahan]],Data!$C:$C,0)),"")</f>
        <v>NYUATAN</v>
      </c>
      <c r="C34" s="68" t="s">
        <v>248</v>
      </c>
      <c r="D34" s="76" t="s">
        <v>449</v>
      </c>
      <c r="E34" s="76" t="s">
        <v>450</v>
      </c>
      <c r="F34" s="67" t="s">
        <v>451</v>
      </c>
      <c r="G34" s="67">
        <v>1</v>
      </c>
      <c r="H34" s="67" t="s">
        <v>452</v>
      </c>
      <c r="I34" s="67"/>
      <c r="J34" s="67" t="s">
        <v>40</v>
      </c>
      <c r="K34" s="69"/>
      <c r="L34" s="67"/>
      <c r="M34" s="67"/>
      <c r="N34" s="72">
        <v>43787</v>
      </c>
      <c r="O34" s="73" t="str">
        <f>IF(Table3[[#This Row],[Tanggal]]="","",TEXT(Table3[[#This Row],[Tanggal]],"mmm"))</f>
        <v>Nov</v>
      </c>
      <c r="P34" s="73">
        <f>IF(Table3[[#This Row],[Tanggal]]="","",YEAR(Table3[[#This Row],[Tanggal]]))</f>
        <v>2019</v>
      </c>
      <c r="Q34" s="74" t="str">
        <f>IF(Table3[[#This Row],[Tanggal]]="","","Tower")</f>
        <v>Tower</v>
      </c>
      <c r="R34" s="67" t="s">
        <v>73</v>
      </c>
      <c r="S34" s="67"/>
      <c r="T34" s="67"/>
    </row>
    <row r="35" spans="2:20" ht="15" customHeight="1" x14ac:dyDescent="0.25">
      <c r="B35" s="68" t="str">
        <f>_xlfn.IFNA(INDEX(Data!$B:$B,MATCH(Table3[[#This Row],[Desa/Kelurahan]],Data!$C:$C,0)),"")</f>
        <v>TERING</v>
      </c>
      <c r="C35" s="68" t="s">
        <v>299</v>
      </c>
      <c r="D35" s="76" t="s">
        <v>453</v>
      </c>
      <c r="E35" s="76" t="s">
        <v>454</v>
      </c>
      <c r="F35" s="67" t="s">
        <v>455</v>
      </c>
      <c r="G35" s="67">
        <v>1</v>
      </c>
      <c r="H35" s="67" t="s">
        <v>108</v>
      </c>
      <c r="I35" s="67"/>
      <c r="J35" s="67" t="s">
        <v>40</v>
      </c>
      <c r="K35" s="69"/>
      <c r="L35" s="67"/>
      <c r="M35" s="67"/>
      <c r="N35" s="72">
        <v>43787</v>
      </c>
      <c r="O35" s="73" t="str">
        <f>IF(Table3[[#This Row],[Tanggal]]="","",TEXT(Table3[[#This Row],[Tanggal]],"mmm"))</f>
        <v>Nov</v>
      </c>
      <c r="P35" s="73">
        <f>IF(Table3[[#This Row],[Tanggal]]="","",YEAR(Table3[[#This Row],[Tanggal]]))</f>
        <v>2019</v>
      </c>
      <c r="Q35" s="74" t="str">
        <f>IF(Table3[[#This Row],[Tanggal]]="","","Tower")</f>
        <v>Tower</v>
      </c>
      <c r="R35" s="67" t="s">
        <v>73</v>
      </c>
      <c r="S35" s="67"/>
      <c r="T35" s="67"/>
    </row>
    <row r="36" spans="2:20" x14ac:dyDescent="0.25">
      <c r="B36" s="68" t="str">
        <f>_xlfn.IFNA(INDEX(Data!$B:$B,MATCH(Table3[[#This Row],[Desa/Kelurahan]],Data!$C:$C,0)),"")</f>
        <v>LONG IRAM</v>
      </c>
      <c r="C36" s="68" t="s">
        <v>195</v>
      </c>
      <c r="D36" s="76" t="s">
        <v>456</v>
      </c>
      <c r="E36" s="76" t="s">
        <v>457</v>
      </c>
      <c r="F36" s="67" t="s">
        <v>458</v>
      </c>
      <c r="G36" s="67">
        <v>1</v>
      </c>
      <c r="H36" s="67" t="s">
        <v>99</v>
      </c>
      <c r="I36" s="67"/>
      <c r="J36" s="67" t="s">
        <v>40</v>
      </c>
      <c r="K36" s="69"/>
      <c r="L36" s="67" t="s">
        <v>366</v>
      </c>
      <c r="M36" s="67"/>
      <c r="N36" s="72">
        <v>43787</v>
      </c>
      <c r="O36" s="73" t="str">
        <f>IF(Table3[[#This Row],[Tanggal]]="","",TEXT(Table3[[#This Row],[Tanggal]],"mmm"))</f>
        <v>Nov</v>
      </c>
      <c r="P36" s="73">
        <f>IF(Table3[[#This Row],[Tanggal]]="","",YEAR(Table3[[#This Row],[Tanggal]]))</f>
        <v>2019</v>
      </c>
      <c r="Q36" s="74" t="str">
        <f>IF(Table3[[#This Row],[Tanggal]]="","","Tower")</f>
        <v>Tower</v>
      </c>
      <c r="R36" s="67" t="s">
        <v>73</v>
      </c>
      <c r="S36" s="67"/>
      <c r="T36" s="67"/>
    </row>
    <row r="37" spans="2:20" ht="15" customHeight="1" x14ac:dyDescent="0.25">
      <c r="B37" s="68" t="str">
        <f>_xlfn.IFNA(INDEX(Data!$B:$B,MATCH(Table3[[#This Row],[Desa/Kelurahan]],Data!$C:$C,0)),"")</f>
        <v>LONG IRAM</v>
      </c>
      <c r="C37" s="68" t="s">
        <v>196</v>
      </c>
      <c r="D37" s="76"/>
      <c r="E37" s="76"/>
      <c r="F37" s="67" t="s">
        <v>459</v>
      </c>
      <c r="G37" s="67">
        <v>1</v>
      </c>
      <c r="H37" s="67" t="s">
        <v>99</v>
      </c>
      <c r="I37" s="67"/>
      <c r="J37" s="67" t="s">
        <v>40</v>
      </c>
      <c r="K37" s="69"/>
      <c r="L37" s="67"/>
      <c r="M37" s="67"/>
      <c r="N37" s="72">
        <v>43787</v>
      </c>
      <c r="O37" s="73" t="str">
        <f>IF(Table3[[#This Row],[Tanggal]]="","",TEXT(Table3[[#This Row],[Tanggal]],"mmm"))</f>
        <v>Nov</v>
      </c>
      <c r="P37" s="73">
        <f>IF(Table3[[#This Row],[Tanggal]]="","",YEAR(Table3[[#This Row],[Tanggal]]))</f>
        <v>2019</v>
      </c>
      <c r="Q37" s="74" t="str">
        <f>IF(Table3[[#This Row],[Tanggal]]="","","Tower")</f>
        <v>Tower</v>
      </c>
      <c r="R37" s="67" t="s">
        <v>73</v>
      </c>
      <c r="S37" s="67"/>
      <c r="T37" s="67"/>
    </row>
    <row r="38" spans="2:20" ht="15" customHeight="1" x14ac:dyDescent="0.25">
      <c r="B38" s="68" t="str">
        <f>_xlfn.IFNA(INDEX(Data!$B:$B,MATCH(Table3[[#This Row],[Desa/Kelurahan]],Data!$C:$C,0)),"")</f>
        <v>MOOK MANAAR BULANT</v>
      </c>
      <c r="C38" s="68" t="s">
        <v>214</v>
      </c>
      <c r="D38" s="76" t="s">
        <v>460</v>
      </c>
      <c r="E38" s="76" t="s">
        <v>461</v>
      </c>
      <c r="F38" s="67" t="s">
        <v>462</v>
      </c>
      <c r="G38" s="67">
        <v>1</v>
      </c>
      <c r="H38" s="67" t="s">
        <v>108</v>
      </c>
      <c r="I38" s="67"/>
      <c r="J38" s="67" t="s">
        <v>40</v>
      </c>
      <c r="K38" s="69"/>
      <c r="L38" s="67"/>
      <c r="M38" s="67"/>
      <c r="N38" s="72">
        <v>43787</v>
      </c>
      <c r="O38" s="73" t="str">
        <f>IF(Table3[[#This Row],[Tanggal]]="","",TEXT(Table3[[#This Row],[Tanggal]],"mmm"))</f>
        <v>Nov</v>
      </c>
      <c r="P38" s="73">
        <f>IF(Table3[[#This Row],[Tanggal]]="","",YEAR(Table3[[#This Row],[Tanggal]]))</f>
        <v>2019</v>
      </c>
      <c r="Q38" s="74" t="str">
        <f>IF(Table3[[#This Row],[Tanggal]]="","","Tower")</f>
        <v>Tower</v>
      </c>
      <c r="R38" s="67" t="s">
        <v>73</v>
      </c>
      <c r="S38" s="67"/>
      <c r="T38" s="67"/>
    </row>
    <row r="39" spans="2:20" ht="15" customHeight="1" x14ac:dyDescent="0.25">
      <c r="B39" s="68" t="str">
        <f>_xlfn.IFNA(INDEX(Data!$B:$B,MATCH(Table3[[#This Row],[Desa/Kelurahan]],Data!$C:$C,0)),"")</f>
        <v>MOOK MANAAR BULANT</v>
      </c>
      <c r="C39" s="68" t="s">
        <v>214</v>
      </c>
      <c r="D39" s="78" t="s">
        <v>463</v>
      </c>
      <c r="E39" s="76" t="s">
        <v>464</v>
      </c>
      <c r="F39" s="67" t="s">
        <v>465</v>
      </c>
      <c r="G39" s="67">
        <v>1</v>
      </c>
      <c r="H39" s="67" t="s">
        <v>108</v>
      </c>
      <c r="I39" s="67"/>
      <c r="J39" s="67" t="s">
        <v>40</v>
      </c>
      <c r="K39" s="69"/>
      <c r="L39" s="67" t="s">
        <v>358</v>
      </c>
      <c r="M39" s="67"/>
      <c r="N39" s="72">
        <v>43787</v>
      </c>
      <c r="O39" s="73" t="str">
        <f>IF(Table3[[#This Row],[Tanggal]]="","",TEXT(Table3[[#This Row],[Tanggal]],"mmm"))</f>
        <v>Nov</v>
      </c>
      <c r="P39" s="73">
        <f>IF(Table3[[#This Row],[Tanggal]]="","",YEAR(Table3[[#This Row],[Tanggal]]))</f>
        <v>2019</v>
      </c>
      <c r="Q39" s="74" t="str">
        <f>IF(Table3[[#This Row],[Tanggal]]="","","Tower")</f>
        <v>Tower</v>
      </c>
      <c r="R39" s="67" t="s">
        <v>73</v>
      </c>
      <c r="S39" s="67"/>
      <c r="T39" s="67"/>
    </row>
    <row r="40" spans="2:20" x14ac:dyDescent="0.25">
      <c r="B40" s="68" t="str">
        <f>_xlfn.IFNA(INDEX(Data!$B:$B,MATCH(Table3[[#This Row],[Desa/Kelurahan]],Data!$C:$C,0)),"")</f>
        <v>MUARA PAHU</v>
      </c>
      <c r="C40" s="68" t="s">
        <v>237</v>
      </c>
      <c r="D40" s="67"/>
      <c r="E40" s="67"/>
      <c r="F40" s="67" t="s">
        <v>466</v>
      </c>
      <c r="G40" s="67">
        <v>1</v>
      </c>
      <c r="H40" s="67" t="s">
        <v>108</v>
      </c>
      <c r="I40" s="67"/>
      <c r="J40" s="67" t="s">
        <v>40</v>
      </c>
      <c r="K40" s="69"/>
      <c r="L40" s="67"/>
      <c r="M40" s="67"/>
      <c r="N40" s="72">
        <v>43787</v>
      </c>
      <c r="O40" s="73" t="str">
        <f>IF(Table3[[#This Row],[Tanggal]]="","",TEXT(Table3[[#This Row],[Tanggal]],"mmm"))</f>
        <v>Nov</v>
      </c>
      <c r="P40" s="73">
        <f>IF(Table3[[#This Row],[Tanggal]]="","",YEAR(Table3[[#This Row],[Tanggal]]))</f>
        <v>2019</v>
      </c>
      <c r="Q40" s="74" t="str">
        <f>IF(Table3[[#This Row],[Tanggal]]="","","Tower")</f>
        <v>Tower</v>
      </c>
      <c r="R40" s="67" t="s">
        <v>73</v>
      </c>
      <c r="S40" s="67"/>
      <c r="T40" s="67"/>
    </row>
    <row r="41" spans="2:20" x14ac:dyDescent="0.25">
      <c r="B41" s="68" t="str">
        <f>_xlfn.IFNA(INDEX(Data!$B:$B,MATCH(Table3[[#This Row],[Desa/Kelurahan]],Data!$C:$C,0)),"")</f>
        <v>MUARA PAHU</v>
      </c>
      <c r="C41" s="68" t="s">
        <v>238</v>
      </c>
      <c r="D41" s="67"/>
      <c r="E41" s="67"/>
      <c r="F41" s="67" t="s">
        <v>467</v>
      </c>
      <c r="G41" s="67">
        <v>1</v>
      </c>
      <c r="H41" s="67" t="s">
        <v>108</v>
      </c>
      <c r="I41" s="67"/>
      <c r="J41" s="67" t="s">
        <v>40</v>
      </c>
      <c r="K41" s="69"/>
      <c r="L41" s="67"/>
      <c r="M41" s="67"/>
      <c r="N41" s="72">
        <v>43787</v>
      </c>
      <c r="O41" s="73" t="str">
        <f>IF(Table3[[#This Row],[Tanggal]]="","",TEXT(Table3[[#This Row],[Tanggal]],"mmm"))</f>
        <v>Nov</v>
      </c>
      <c r="P41" s="73">
        <f>IF(Table3[[#This Row],[Tanggal]]="","",YEAR(Table3[[#This Row],[Tanggal]]))</f>
        <v>2019</v>
      </c>
      <c r="Q41" s="74" t="str">
        <f>IF(Table3[[#This Row],[Tanggal]]="","","Tower")</f>
        <v>Tower</v>
      </c>
      <c r="R41" s="67" t="s">
        <v>73</v>
      </c>
      <c r="S41" s="67"/>
      <c r="T41" s="67"/>
    </row>
    <row r="42" spans="2:20" x14ac:dyDescent="0.25">
      <c r="B42" s="68" t="str">
        <f>_xlfn.IFNA(INDEX(Data!$B:$B,MATCH(Table3[[#This Row],[Desa/Kelurahan]],Data!$C:$C,0)),"")</f>
        <v>MUARA PAHU</v>
      </c>
      <c r="C42" s="68" t="s">
        <v>243</v>
      </c>
      <c r="D42" s="76" t="s">
        <v>468</v>
      </c>
      <c r="E42" s="76" t="s">
        <v>469</v>
      </c>
      <c r="F42" s="67"/>
      <c r="G42" s="67">
        <v>1</v>
      </c>
      <c r="H42" s="67" t="s">
        <v>429</v>
      </c>
      <c r="I42" s="67"/>
      <c r="J42" s="67" t="s">
        <v>40</v>
      </c>
      <c r="K42" s="69"/>
      <c r="L42" s="67" t="s">
        <v>373</v>
      </c>
      <c r="M42" s="67"/>
      <c r="N42" s="72">
        <v>43787</v>
      </c>
      <c r="O42" s="73" t="str">
        <f>IF(Table3[[#This Row],[Tanggal]]="","",TEXT(Table3[[#This Row],[Tanggal]],"mmm"))</f>
        <v>Nov</v>
      </c>
      <c r="P42" s="73">
        <f>IF(Table3[[#This Row],[Tanggal]]="","",YEAR(Table3[[#This Row],[Tanggal]]))</f>
        <v>2019</v>
      </c>
      <c r="Q42" s="74" t="str">
        <f>IF(Table3[[#This Row],[Tanggal]]="","","Tower")</f>
        <v>Tower</v>
      </c>
      <c r="R42" s="67" t="s">
        <v>73</v>
      </c>
      <c r="S42" s="67"/>
      <c r="T42" s="67"/>
    </row>
    <row r="43" spans="2:20" ht="15" customHeight="1" x14ac:dyDescent="0.25">
      <c r="B43" s="68" t="str">
        <f>_xlfn.IFNA(INDEX(Data!$B:$B,MATCH(Table3[[#This Row],[Desa/Kelurahan]],Data!$C:$C,0)),"")</f>
        <v>PENYINGGAHAN</v>
      </c>
      <c r="C43" s="68" t="s">
        <v>257</v>
      </c>
      <c r="D43" s="77" t="s">
        <v>470</v>
      </c>
      <c r="E43" s="77" t="s">
        <v>471</v>
      </c>
      <c r="F43" s="67" t="s">
        <v>472</v>
      </c>
      <c r="G43" s="67">
        <v>1</v>
      </c>
      <c r="H43" s="67" t="s">
        <v>108</v>
      </c>
      <c r="I43" s="67"/>
      <c r="J43" s="67" t="s">
        <v>40</v>
      </c>
      <c r="K43" s="69"/>
      <c r="L43" s="67"/>
      <c r="M43" s="67"/>
      <c r="N43" s="72">
        <v>43787</v>
      </c>
      <c r="O43" s="73" t="str">
        <f>IF(Table3[[#This Row],[Tanggal]]="","",TEXT(Table3[[#This Row],[Tanggal]],"mmm"))</f>
        <v>Nov</v>
      </c>
      <c r="P43" s="73">
        <f>IF(Table3[[#This Row],[Tanggal]]="","",YEAR(Table3[[#This Row],[Tanggal]]))</f>
        <v>2019</v>
      </c>
      <c r="Q43" s="74" t="str">
        <f>IF(Table3[[#This Row],[Tanggal]]="","","Tower")</f>
        <v>Tower</v>
      </c>
      <c r="R43" s="67" t="s">
        <v>73</v>
      </c>
      <c r="S43" s="67"/>
      <c r="T43" s="67"/>
    </row>
    <row r="44" spans="2:20" ht="15" customHeight="1" x14ac:dyDescent="0.25">
      <c r="B44" s="68" t="str">
        <f>_xlfn.IFNA(INDEX(Data!$B:$B,MATCH(Table3[[#This Row],[Desa/Kelurahan]],Data!$C:$C,0)),"")</f>
        <v>DAMAI</v>
      </c>
      <c r="C44" s="68" t="s">
        <v>162</v>
      </c>
      <c r="D44" s="77" t="s">
        <v>473</v>
      </c>
      <c r="E44" s="77" t="s">
        <v>474</v>
      </c>
      <c r="F44" s="67" t="s">
        <v>475</v>
      </c>
      <c r="G44" s="67">
        <v>1</v>
      </c>
      <c r="H44" s="67" t="s">
        <v>108</v>
      </c>
      <c r="I44" s="67"/>
      <c r="J44" s="67" t="s">
        <v>40</v>
      </c>
      <c r="K44" s="69"/>
      <c r="L44" s="67" t="s">
        <v>358</v>
      </c>
      <c r="M44" s="67"/>
      <c r="N44" s="72">
        <v>43787</v>
      </c>
      <c r="O44" s="73" t="str">
        <f>IF(Table3[[#This Row],[Tanggal]]="","",TEXT(Table3[[#This Row],[Tanggal]],"mmm"))</f>
        <v>Nov</v>
      </c>
      <c r="P44" s="73">
        <f>IF(Table3[[#This Row],[Tanggal]]="","",YEAR(Table3[[#This Row],[Tanggal]]))</f>
        <v>2019</v>
      </c>
      <c r="Q44" s="74" t="str">
        <f>IF(Table3[[#This Row],[Tanggal]]="","","Tower")</f>
        <v>Tower</v>
      </c>
      <c r="R44" s="67" t="s">
        <v>73</v>
      </c>
      <c r="S44" s="67"/>
      <c r="T44" s="67"/>
    </row>
    <row r="45" spans="2:20" x14ac:dyDescent="0.25">
      <c r="B45" s="68" t="str">
        <f>_xlfn.IFNA(INDEX(Data!$B:$B,MATCH(Table3[[#This Row],[Desa/Kelurahan]],Data!$C:$C,0)),"")</f>
        <v>DAMAI</v>
      </c>
      <c r="C45" s="68" t="s">
        <v>170</v>
      </c>
      <c r="D45" s="76" t="s">
        <v>476</v>
      </c>
      <c r="E45" s="76" t="s">
        <v>477</v>
      </c>
      <c r="F45" s="67" t="s">
        <v>478</v>
      </c>
      <c r="G45" s="67">
        <v>1</v>
      </c>
      <c r="H45" s="67" t="s">
        <v>105</v>
      </c>
      <c r="I45" s="67"/>
      <c r="J45" s="67" t="s">
        <v>40</v>
      </c>
      <c r="K45" s="69"/>
      <c r="L45" s="67" t="s">
        <v>377</v>
      </c>
      <c r="M45" s="67"/>
      <c r="N45" s="72">
        <v>43787</v>
      </c>
      <c r="O45" s="73" t="str">
        <f>IF(Table3[[#This Row],[Tanggal]]="","",TEXT(Table3[[#This Row],[Tanggal]],"mmm"))</f>
        <v>Nov</v>
      </c>
      <c r="P45" s="73">
        <f>IF(Table3[[#This Row],[Tanggal]]="","",YEAR(Table3[[#This Row],[Tanggal]]))</f>
        <v>2019</v>
      </c>
      <c r="Q45" s="74" t="str">
        <f>IF(Table3[[#This Row],[Tanggal]]="","","Tower")</f>
        <v>Tower</v>
      </c>
      <c r="R45" s="67" t="s">
        <v>73</v>
      </c>
      <c r="S45" s="67"/>
      <c r="T45" s="67"/>
    </row>
    <row r="46" spans="2:20" x14ac:dyDescent="0.25">
      <c r="B46" s="68" t="str">
        <f>_xlfn.IFNA(INDEX(Data!$B:$B,MATCH(Table3[[#This Row],[Desa/Kelurahan]],Data!$C:$C,0)),"")</f>
        <v>DAMAI</v>
      </c>
      <c r="C46" s="68" t="s">
        <v>162</v>
      </c>
      <c r="D46" s="77" t="s">
        <v>479</v>
      </c>
      <c r="E46" s="77" t="s">
        <v>480</v>
      </c>
      <c r="F46" s="67"/>
      <c r="G46" s="67">
        <v>1</v>
      </c>
      <c r="H46" s="67" t="s">
        <v>99</v>
      </c>
      <c r="I46" s="67"/>
      <c r="J46" s="67" t="s">
        <v>40</v>
      </c>
      <c r="K46" s="69"/>
      <c r="L46" s="67" t="s">
        <v>377</v>
      </c>
      <c r="M46" s="67"/>
      <c r="N46" s="72">
        <v>43787</v>
      </c>
      <c r="O46" s="73" t="str">
        <f>IF(Table3[[#This Row],[Tanggal]]="","",TEXT(Table3[[#This Row],[Tanggal]],"mmm"))</f>
        <v>Nov</v>
      </c>
      <c r="P46" s="73">
        <f>IF(Table3[[#This Row],[Tanggal]]="","",YEAR(Table3[[#This Row],[Tanggal]]))</f>
        <v>2019</v>
      </c>
      <c r="Q46" s="74" t="str">
        <f>IF(Table3[[#This Row],[Tanggal]]="","","Tower")</f>
        <v>Tower</v>
      </c>
      <c r="R46" s="67" t="s">
        <v>73</v>
      </c>
      <c r="S46" s="67"/>
      <c r="T46" s="67"/>
    </row>
    <row r="47" spans="2:20" x14ac:dyDescent="0.25">
      <c r="B47" s="68" t="str">
        <f>_xlfn.IFNA(INDEX(Data!$B:$B,MATCH(Table3[[#This Row],[Desa/Kelurahan]],Data!$C:$C,0)),"")</f>
        <v>DAMAI</v>
      </c>
      <c r="C47" s="68" t="s">
        <v>159</v>
      </c>
      <c r="D47" s="76" t="s">
        <v>481</v>
      </c>
      <c r="E47" s="76" t="s">
        <v>482</v>
      </c>
      <c r="F47" s="67" t="s">
        <v>483</v>
      </c>
      <c r="G47" s="67">
        <v>1</v>
      </c>
      <c r="H47" s="67" t="s">
        <v>87</v>
      </c>
      <c r="I47" s="67"/>
      <c r="J47" s="67" t="s">
        <v>40</v>
      </c>
      <c r="K47" s="69"/>
      <c r="L47" s="67" t="s">
        <v>377</v>
      </c>
      <c r="M47" s="67"/>
      <c r="N47" s="72">
        <v>43787</v>
      </c>
      <c r="O47" s="73" t="str">
        <f>IF(Table3[[#This Row],[Tanggal]]="","",TEXT(Table3[[#This Row],[Tanggal]],"mmm"))</f>
        <v>Nov</v>
      </c>
      <c r="P47" s="73">
        <f>IF(Table3[[#This Row],[Tanggal]]="","",YEAR(Table3[[#This Row],[Tanggal]]))</f>
        <v>2019</v>
      </c>
      <c r="Q47" s="74" t="str">
        <f>IF(Table3[[#This Row],[Tanggal]]="","","Tower")</f>
        <v>Tower</v>
      </c>
      <c r="R47" s="67" t="s">
        <v>73</v>
      </c>
      <c r="S47" s="67"/>
      <c r="T47" s="67"/>
    </row>
    <row r="48" spans="2:20" ht="15" customHeight="1" x14ac:dyDescent="0.25">
      <c r="B48" s="68" t="str">
        <f>_xlfn.IFNA(INDEX(Data!$B:$B,MATCH(Table3[[#This Row],[Desa/Kelurahan]],Data!$C:$C,0)),"")</f>
        <v>MUARA LAWA</v>
      </c>
      <c r="C48" s="68" t="s">
        <v>25</v>
      </c>
      <c r="D48" s="76" t="s">
        <v>484</v>
      </c>
      <c r="E48" s="76" t="s">
        <v>485</v>
      </c>
      <c r="F48" s="67" t="s">
        <v>486</v>
      </c>
      <c r="G48" s="67">
        <v>1</v>
      </c>
      <c r="H48" s="67" t="s">
        <v>108</v>
      </c>
      <c r="I48" s="67"/>
      <c r="J48" s="67" t="s">
        <v>40</v>
      </c>
      <c r="K48" s="69"/>
      <c r="L48" s="67" t="s">
        <v>366</v>
      </c>
      <c r="M48" s="67"/>
      <c r="N48" s="72">
        <v>43787</v>
      </c>
      <c r="O48" s="73" t="str">
        <f>IF(Table3[[#This Row],[Tanggal]]="","",TEXT(Table3[[#This Row],[Tanggal]],"mmm"))</f>
        <v>Nov</v>
      </c>
      <c r="P48" s="73">
        <f>IF(Table3[[#This Row],[Tanggal]]="","",YEAR(Table3[[#This Row],[Tanggal]]))</f>
        <v>2019</v>
      </c>
      <c r="Q48" s="74" t="str">
        <f>IF(Table3[[#This Row],[Tanggal]]="","","Tower")</f>
        <v>Tower</v>
      </c>
      <c r="R48" s="67" t="s">
        <v>73</v>
      </c>
      <c r="S48" s="67"/>
      <c r="T48" s="67"/>
    </row>
    <row r="49" spans="2:20" ht="15" customHeight="1" x14ac:dyDescent="0.25">
      <c r="B49" s="68" t="str">
        <f>_xlfn.IFNA(INDEX(Data!$B:$B,MATCH(Table3[[#This Row],[Desa/Kelurahan]],Data!$C:$C,0)),"")</f>
        <v>MUARA LAWA</v>
      </c>
      <c r="C49" s="68" t="s">
        <v>25</v>
      </c>
      <c r="D49" s="67" t="s">
        <v>382</v>
      </c>
      <c r="E49" s="67" t="s">
        <v>383</v>
      </c>
      <c r="F49" s="67" t="s">
        <v>487</v>
      </c>
      <c r="G49" s="67">
        <v>1</v>
      </c>
      <c r="H49" s="67" t="s">
        <v>87</v>
      </c>
      <c r="I49" s="67"/>
      <c r="J49" s="67" t="s">
        <v>40</v>
      </c>
      <c r="K49" s="69"/>
      <c r="L49" s="67" t="s">
        <v>377</v>
      </c>
      <c r="M49" s="67"/>
      <c r="N49" s="72">
        <v>43787</v>
      </c>
      <c r="O49" s="73" t="str">
        <f>IF(Table3[[#This Row],[Tanggal]]="","",TEXT(Table3[[#This Row],[Tanggal]],"mmm"))</f>
        <v>Nov</v>
      </c>
      <c r="P49" s="73">
        <f>IF(Table3[[#This Row],[Tanggal]]="","",YEAR(Table3[[#This Row],[Tanggal]]))</f>
        <v>2019</v>
      </c>
      <c r="Q49" s="74" t="str">
        <f>IF(Table3[[#This Row],[Tanggal]]="","","Tower")</f>
        <v>Tower</v>
      </c>
      <c r="R49" s="67" t="s">
        <v>73</v>
      </c>
      <c r="S49" s="67"/>
      <c r="T49" s="67"/>
    </row>
    <row r="50" spans="2:20" ht="15" customHeight="1" x14ac:dyDescent="0.25">
      <c r="B50" s="68" t="str">
        <f>_xlfn.IFNA(INDEX(Data!$B:$B,MATCH(Table3[[#This Row],[Desa/Kelurahan]],Data!$C:$C,0)),"")</f>
        <v>MUARA LAWA</v>
      </c>
      <c r="C50" s="68" t="s">
        <v>229</v>
      </c>
      <c r="D50" s="77" t="s">
        <v>488</v>
      </c>
      <c r="E50" s="77" t="s">
        <v>489</v>
      </c>
      <c r="F50" s="67" t="s">
        <v>490</v>
      </c>
      <c r="G50" s="67">
        <v>1</v>
      </c>
      <c r="H50" s="67" t="s">
        <v>111</v>
      </c>
      <c r="I50" s="67"/>
      <c r="J50" s="67" t="s">
        <v>40</v>
      </c>
      <c r="K50" s="69"/>
      <c r="L50" s="67" t="s">
        <v>358</v>
      </c>
      <c r="M50" s="67"/>
      <c r="N50" s="72">
        <v>43787</v>
      </c>
      <c r="O50" s="73" t="str">
        <f>IF(Table3[[#This Row],[Tanggal]]="","",TEXT(Table3[[#This Row],[Tanggal]],"mmm"))</f>
        <v>Nov</v>
      </c>
      <c r="P50" s="73">
        <f>IF(Table3[[#This Row],[Tanggal]]="","",YEAR(Table3[[#This Row],[Tanggal]]))</f>
        <v>2019</v>
      </c>
      <c r="Q50" s="74" t="str">
        <f>IF(Table3[[#This Row],[Tanggal]]="","","Tower")</f>
        <v>Tower</v>
      </c>
      <c r="R50" s="67" t="s">
        <v>73</v>
      </c>
      <c r="S50" s="67"/>
      <c r="T50" s="67"/>
    </row>
    <row r="51" spans="2:20" ht="15" customHeight="1" x14ac:dyDescent="0.25">
      <c r="B51" s="68" t="str">
        <f>_xlfn.IFNA(INDEX(Data!$B:$B,MATCH(Table3[[#This Row],[Desa/Kelurahan]],Data!$C:$C,0)),"")</f>
        <v>MUARA LAWA</v>
      </c>
      <c r="C51" s="68" t="s">
        <v>232</v>
      </c>
      <c r="D51" s="77"/>
      <c r="E51" s="77"/>
      <c r="F51" s="67" t="s">
        <v>491</v>
      </c>
      <c r="G51" s="67">
        <v>1</v>
      </c>
      <c r="H51" s="67" t="s">
        <v>114</v>
      </c>
      <c r="I51" s="67"/>
      <c r="J51" s="67" t="s">
        <v>40</v>
      </c>
      <c r="K51" s="69"/>
      <c r="L51" s="67"/>
      <c r="M51" s="67"/>
      <c r="N51" s="72">
        <v>43787</v>
      </c>
      <c r="O51" s="73" t="str">
        <f>IF(Table3[[#This Row],[Tanggal]]="","",TEXT(Table3[[#This Row],[Tanggal]],"mmm"))</f>
        <v>Nov</v>
      </c>
      <c r="P51" s="73">
        <f>IF(Table3[[#This Row],[Tanggal]]="","",YEAR(Table3[[#This Row],[Tanggal]]))</f>
        <v>2019</v>
      </c>
      <c r="Q51" s="74" t="str">
        <f>IF(Table3[[#This Row],[Tanggal]]="","","Tower")</f>
        <v>Tower</v>
      </c>
      <c r="R51" s="67" t="s">
        <v>73</v>
      </c>
      <c r="S51" s="67"/>
      <c r="T51" s="67"/>
    </row>
    <row r="52" spans="2:20" ht="15" customHeight="1" x14ac:dyDescent="0.25">
      <c r="B52" s="68" t="str">
        <f>_xlfn.IFNA(INDEX(Data!$B:$B,MATCH(Table3[[#This Row],[Desa/Kelurahan]],Data!$C:$C,0)),"")</f>
        <v>SILUQ NGURAI</v>
      </c>
      <c r="C52" s="68" t="s">
        <v>284</v>
      </c>
      <c r="D52" s="76" t="s">
        <v>492</v>
      </c>
      <c r="E52" s="76" t="s">
        <v>493</v>
      </c>
      <c r="F52" s="67" t="s">
        <v>494</v>
      </c>
      <c r="G52" s="67">
        <v>1</v>
      </c>
      <c r="H52" s="67" t="s">
        <v>108</v>
      </c>
      <c r="I52" s="67"/>
      <c r="J52" s="67" t="s">
        <v>40</v>
      </c>
      <c r="K52" s="69"/>
      <c r="L52" s="67" t="s">
        <v>358</v>
      </c>
      <c r="M52" s="67"/>
      <c r="N52" s="72">
        <v>43787</v>
      </c>
      <c r="O52" s="73" t="str">
        <f>IF(Table3[[#This Row],[Tanggal]]="","",TEXT(Table3[[#This Row],[Tanggal]],"mmm"))</f>
        <v>Nov</v>
      </c>
      <c r="P52" s="73">
        <f>IF(Table3[[#This Row],[Tanggal]]="","",YEAR(Table3[[#This Row],[Tanggal]]))</f>
        <v>2019</v>
      </c>
      <c r="Q52" s="74" t="str">
        <f>IF(Table3[[#This Row],[Tanggal]]="","","Tower")</f>
        <v>Tower</v>
      </c>
      <c r="R52" s="67" t="s">
        <v>73</v>
      </c>
      <c r="S52" s="67"/>
      <c r="T52" s="67"/>
    </row>
    <row r="53" spans="2:20" x14ac:dyDescent="0.25">
      <c r="B53" s="68" t="str">
        <f>_xlfn.IFNA(INDEX(Data!$B:$B,MATCH(Table3[[#This Row],[Desa/Kelurahan]],Data!$C:$C,0)),"")</f>
        <v>SILUQ NGURAI</v>
      </c>
      <c r="C53" s="68" t="s">
        <v>270</v>
      </c>
      <c r="D53" s="76"/>
      <c r="E53" s="76"/>
      <c r="F53" s="67" t="s">
        <v>495</v>
      </c>
      <c r="G53" s="67">
        <v>1</v>
      </c>
      <c r="H53" s="67" t="s">
        <v>108</v>
      </c>
      <c r="I53" s="67"/>
      <c r="J53" s="67" t="s">
        <v>40</v>
      </c>
      <c r="K53" s="69"/>
      <c r="L53" s="67"/>
      <c r="M53" s="67"/>
      <c r="N53" s="72">
        <v>43787</v>
      </c>
      <c r="O53" s="73" t="str">
        <f>IF(Table3[[#This Row],[Tanggal]]="","",TEXT(Table3[[#This Row],[Tanggal]],"mmm"))</f>
        <v>Nov</v>
      </c>
      <c r="P53" s="73">
        <f>IF(Table3[[#This Row],[Tanggal]]="","",YEAR(Table3[[#This Row],[Tanggal]]))</f>
        <v>2019</v>
      </c>
      <c r="Q53" s="74" t="str">
        <f>IF(Table3[[#This Row],[Tanggal]]="","","Tower")</f>
        <v>Tower</v>
      </c>
      <c r="R53" s="67" t="s">
        <v>73</v>
      </c>
      <c r="S53" s="67"/>
      <c r="T53" s="67"/>
    </row>
    <row r="54" spans="2:20" ht="15" customHeight="1" x14ac:dyDescent="0.25">
      <c r="B54" s="68" t="str">
        <f>_xlfn.IFNA(INDEX(Data!$B:$B,MATCH(Table3[[#This Row],[Desa/Kelurahan]],Data!$C:$C,0)),"")</f>
        <v>BENTIAN BESAR</v>
      </c>
      <c r="C54" s="68" t="s">
        <v>138</v>
      </c>
      <c r="D54" s="76" t="s">
        <v>496</v>
      </c>
      <c r="E54" s="76" t="s">
        <v>497</v>
      </c>
      <c r="F54" s="67" t="s">
        <v>498</v>
      </c>
      <c r="G54" s="67">
        <v>1</v>
      </c>
      <c r="H54" s="67" t="s">
        <v>108</v>
      </c>
      <c r="I54" s="67"/>
      <c r="J54" s="67" t="s">
        <v>40</v>
      </c>
      <c r="K54" s="69"/>
      <c r="L54" s="67" t="s">
        <v>499</v>
      </c>
      <c r="M54" s="67"/>
      <c r="N54" s="72">
        <v>43787</v>
      </c>
      <c r="O54" s="73" t="str">
        <f>IF(Table3[[#This Row],[Tanggal]]="","",TEXT(Table3[[#This Row],[Tanggal]],"mmm"))</f>
        <v>Nov</v>
      </c>
      <c r="P54" s="73">
        <f>IF(Table3[[#This Row],[Tanggal]]="","",YEAR(Table3[[#This Row],[Tanggal]]))</f>
        <v>2019</v>
      </c>
      <c r="Q54" s="74" t="str">
        <f>IF(Table3[[#This Row],[Tanggal]]="","","Tower")</f>
        <v>Tower</v>
      </c>
      <c r="R54" s="67" t="s">
        <v>73</v>
      </c>
      <c r="S54" s="67"/>
      <c r="T54" s="67"/>
    </row>
    <row r="55" spans="2:20" ht="15" customHeight="1" x14ac:dyDescent="0.25">
      <c r="B55" s="68" t="str">
        <f>_xlfn.IFNA(INDEX(Data!$B:$B,MATCH(Table3[[#This Row],[Desa/Kelurahan]],Data!$C:$C,0)),"")</f>
        <v>JEMPANG</v>
      </c>
      <c r="C55" s="68" t="s">
        <v>176</v>
      </c>
      <c r="D55" s="76" t="s">
        <v>500</v>
      </c>
      <c r="E55" s="76" t="s">
        <v>501</v>
      </c>
      <c r="F55" s="67" t="s">
        <v>502</v>
      </c>
      <c r="G55" s="67">
        <v>1</v>
      </c>
      <c r="H55" s="67" t="s">
        <v>108</v>
      </c>
      <c r="I55" s="67"/>
      <c r="J55" s="67" t="s">
        <v>40</v>
      </c>
      <c r="K55" s="69"/>
      <c r="L55" s="67" t="s">
        <v>366</v>
      </c>
      <c r="M55" s="67"/>
      <c r="N55" s="72">
        <v>43787</v>
      </c>
      <c r="O55" s="73" t="str">
        <f>IF(Table3[[#This Row],[Tanggal]]="","",TEXT(Table3[[#This Row],[Tanggal]],"mmm"))</f>
        <v>Nov</v>
      </c>
      <c r="P55" s="73">
        <f>IF(Table3[[#This Row],[Tanggal]]="","",YEAR(Table3[[#This Row],[Tanggal]]))</f>
        <v>2019</v>
      </c>
      <c r="Q55" s="74" t="str">
        <f>IF(Table3[[#This Row],[Tanggal]]="","","Tower")</f>
        <v>Tower</v>
      </c>
      <c r="R55" s="67" t="s">
        <v>73</v>
      </c>
      <c r="S55" s="67"/>
      <c r="T55" s="67"/>
    </row>
    <row r="56" spans="2:20" ht="15" customHeight="1" x14ac:dyDescent="0.25">
      <c r="B56" s="68" t="str">
        <f>_xlfn.IFNA(INDEX(Data!$B:$B,MATCH(Table3[[#This Row],[Desa/Kelurahan]],Data!$C:$C,0)),"")</f>
        <v>JEMPANG</v>
      </c>
      <c r="C56" s="68" t="s">
        <v>174</v>
      </c>
      <c r="D56" s="76"/>
      <c r="E56" s="76"/>
      <c r="F56" s="67" t="s">
        <v>503</v>
      </c>
      <c r="G56" s="67">
        <v>1</v>
      </c>
      <c r="H56" s="67" t="s">
        <v>108</v>
      </c>
      <c r="I56" s="67"/>
      <c r="J56" s="67" t="s">
        <v>40</v>
      </c>
      <c r="K56" s="69"/>
      <c r="L56" s="67"/>
      <c r="M56" s="67"/>
      <c r="N56" s="72">
        <v>43787</v>
      </c>
      <c r="O56" s="73" t="str">
        <f>IF(Table3[[#This Row],[Tanggal]]="","",TEXT(Table3[[#This Row],[Tanggal]],"mmm"))</f>
        <v>Nov</v>
      </c>
      <c r="P56" s="73">
        <f>IF(Table3[[#This Row],[Tanggal]]="","",YEAR(Table3[[#This Row],[Tanggal]]))</f>
        <v>2019</v>
      </c>
      <c r="Q56" s="74" t="str">
        <f>IF(Table3[[#This Row],[Tanggal]]="","","Tower")</f>
        <v>Tower</v>
      </c>
      <c r="R56" s="67" t="s">
        <v>73</v>
      </c>
      <c r="S56" s="67"/>
      <c r="T56" s="67"/>
    </row>
    <row r="57" spans="2:20" ht="15" customHeight="1" x14ac:dyDescent="0.25">
      <c r="B57" s="68" t="str">
        <f>_xlfn.IFNA(INDEX(Data!$B:$B,MATCH(Table3[[#This Row],[Desa/Kelurahan]],Data!$C:$C,0)),"")</f>
        <v>JEMPANG</v>
      </c>
      <c r="C57" s="68" t="s">
        <v>178</v>
      </c>
      <c r="D57" s="76" t="s">
        <v>504</v>
      </c>
      <c r="E57" s="76" t="s">
        <v>505</v>
      </c>
      <c r="F57" s="67" t="s">
        <v>506</v>
      </c>
      <c r="G57" s="67">
        <v>1</v>
      </c>
      <c r="H57" s="67" t="s">
        <v>108</v>
      </c>
      <c r="I57" s="67"/>
      <c r="J57" s="67" t="s">
        <v>40</v>
      </c>
      <c r="K57" s="69"/>
      <c r="L57" s="67"/>
      <c r="M57" s="67"/>
      <c r="N57" s="72">
        <v>43787</v>
      </c>
      <c r="O57" s="73" t="str">
        <f>IF(Table3[[#This Row],[Tanggal]]="","",TEXT(Table3[[#This Row],[Tanggal]],"mmm"))</f>
        <v>Nov</v>
      </c>
      <c r="P57" s="73">
        <f>IF(Table3[[#This Row],[Tanggal]]="","",YEAR(Table3[[#This Row],[Tanggal]]))</f>
        <v>2019</v>
      </c>
      <c r="Q57" s="74" t="str">
        <f>IF(Table3[[#This Row],[Tanggal]]="","","Tower")</f>
        <v>Tower</v>
      </c>
      <c r="R57" s="67" t="s">
        <v>73</v>
      </c>
      <c r="S57" s="67"/>
      <c r="T57" s="67"/>
    </row>
    <row r="58" spans="2:20" x14ac:dyDescent="0.25">
      <c r="B58" s="68" t="str">
        <f>_xlfn.IFNA(INDEX(Data!$B:$B,MATCH(Table3[[#This Row],[Desa/Kelurahan]],Data!$C:$C,0)),"")</f>
        <v>JEMPANG</v>
      </c>
      <c r="C58" s="68" t="s">
        <v>176</v>
      </c>
      <c r="D58" s="76" t="s">
        <v>507</v>
      </c>
      <c r="E58" s="76" t="s">
        <v>508</v>
      </c>
      <c r="F58" s="67"/>
      <c r="G58" s="67">
        <v>1</v>
      </c>
      <c r="H58" s="67" t="s">
        <v>429</v>
      </c>
      <c r="I58" s="67"/>
      <c r="J58" s="67" t="s">
        <v>40</v>
      </c>
      <c r="K58" s="69"/>
      <c r="L58" s="67" t="s">
        <v>373</v>
      </c>
      <c r="M58" s="67"/>
      <c r="N58" s="72">
        <v>43787</v>
      </c>
      <c r="O58" s="73" t="str">
        <f>IF(Table3[[#This Row],[Tanggal]]="","",TEXT(Table3[[#This Row],[Tanggal]],"mmm"))</f>
        <v>Nov</v>
      </c>
      <c r="P58" s="73">
        <f>IF(Table3[[#This Row],[Tanggal]]="","",YEAR(Table3[[#This Row],[Tanggal]]))</f>
        <v>2019</v>
      </c>
      <c r="Q58" s="74" t="str">
        <f>IF(Table3[[#This Row],[Tanggal]]="","","Tower")</f>
        <v>Tower</v>
      </c>
      <c r="R58" s="67" t="s">
        <v>73</v>
      </c>
      <c r="S58" s="67"/>
      <c r="T58" s="67"/>
    </row>
    <row r="59" spans="2:20" s="2" customFormat="1" ht="30" x14ac:dyDescent="0.25">
      <c r="B59" s="68" t="str">
        <f>_xlfn.IFNA(INDEX(Data!$B:$B,MATCH(Table3[[#This Row],[Desa/Kelurahan]],Data!$C:$C,0)),"")</f>
        <v>BONGAN</v>
      </c>
      <c r="C59" s="68" t="s">
        <v>140</v>
      </c>
      <c r="D59" s="76" t="s">
        <v>509</v>
      </c>
      <c r="E59" s="76" t="s">
        <v>510</v>
      </c>
      <c r="F59" s="67" t="s">
        <v>511</v>
      </c>
      <c r="G59" s="67">
        <v>1</v>
      </c>
      <c r="H59" s="67" t="s">
        <v>512</v>
      </c>
      <c r="I59" s="67"/>
      <c r="J59" s="67" t="s">
        <v>40</v>
      </c>
      <c r="K59" s="69"/>
      <c r="L59" s="67"/>
      <c r="M59" s="67"/>
      <c r="N59" s="72">
        <v>43787</v>
      </c>
      <c r="O59" s="73" t="str">
        <f>IF(Table3[[#This Row],[Tanggal]]="","",TEXT(Table3[[#This Row],[Tanggal]],"mmm"))</f>
        <v>Nov</v>
      </c>
      <c r="P59" s="73">
        <f>IF(Table3[[#This Row],[Tanggal]]="","",YEAR(Table3[[#This Row],[Tanggal]]))</f>
        <v>2019</v>
      </c>
      <c r="Q59" s="74" t="str">
        <f>IF(Table3[[#This Row],[Tanggal]]="","","Tower")</f>
        <v>Tower</v>
      </c>
      <c r="R59" s="67" t="s">
        <v>73</v>
      </c>
      <c r="S59" s="67"/>
      <c r="T59" s="67"/>
    </row>
    <row r="60" spans="2:20" ht="15" customHeight="1" x14ac:dyDescent="0.25">
      <c r="B60" s="68" t="str">
        <f>_xlfn.IFNA(INDEX(Data!$B:$B,MATCH(Table3[[#This Row],[Desa/Kelurahan]],Data!$C:$C,0)),"")</f>
        <v>BONGAN</v>
      </c>
      <c r="C60" s="68" t="s">
        <v>147</v>
      </c>
      <c r="D60" s="76" t="s">
        <v>513</v>
      </c>
      <c r="E60" s="76" t="s">
        <v>514</v>
      </c>
      <c r="F60" s="67" t="s">
        <v>515</v>
      </c>
      <c r="G60" s="67">
        <v>1</v>
      </c>
      <c r="H60" s="67" t="s">
        <v>108</v>
      </c>
      <c r="I60" s="67"/>
      <c r="J60" s="67" t="s">
        <v>40</v>
      </c>
      <c r="K60" s="69"/>
      <c r="L60" s="67"/>
      <c r="M60" s="67"/>
      <c r="N60" s="72">
        <v>43787</v>
      </c>
      <c r="O60" s="73" t="str">
        <f>IF(Table3[[#This Row],[Tanggal]]="","",TEXT(Table3[[#This Row],[Tanggal]],"mmm"))</f>
        <v>Nov</v>
      </c>
      <c r="P60" s="73">
        <f>IF(Table3[[#This Row],[Tanggal]]="","",YEAR(Table3[[#This Row],[Tanggal]]))</f>
        <v>2019</v>
      </c>
      <c r="Q60" s="74" t="str">
        <f>IF(Table3[[#This Row],[Tanggal]]="","","Tower")</f>
        <v>Tower</v>
      </c>
      <c r="R60" s="67" t="s">
        <v>73</v>
      </c>
      <c r="S60" s="67"/>
      <c r="T60" s="67"/>
    </row>
    <row r="61" spans="2:20" ht="15" customHeight="1" x14ac:dyDescent="0.25">
      <c r="B61" s="68" t="str">
        <f>_xlfn.IFNA(INDEX(Data!$B:$B,MATCH(Table3[[#This Row],[Desa/Kelurahan]],Data!$C:$C,0)),"")</f>
        <v>BONGAN</v>
      </c>
      <c r="C61" s="68" t="s">
        <v>145</v>
      </c>
      <c r="D61" s="76"/>
      <c r="E61" s="76"/>
      <c r="F61" s="67" t="s">
        <v>516</v>
      </c>
      <c r="G61" s="67">
        <v>1</v>
      </c>
      <c r="H61" s="67" t="s">
        <v>99</v>
      </c>
      <c r="I61" s="67"/>
      <c r="J61" s="67" t="s">
        <v>40</v>
      </c>
      <c r="K61" s="69"/>
      <c r="L61" s="67"/>
      <c r="M61" s="67"/>
      <c r="N61" s="72">
        <v>43787</v>
      </c>
      <c r="O61" s="73" t="str">
        <f>IF(Table3[[#This Row],[Tanggal]]="","",TEXT(Table3[[#This Row],[Tanggal]],"mmm"))</f>
        <v>Nov</v>
      </c>
      <c r="P61" s="73">
        <f>IF(Table3[[#This Row],[Tanggal]]="","",YEAR(Table3[[#This Row],[Tanggal]]))</f>
        <v>2019</v>
      </c>
      <c r="Q61" s="74" t="str">
        <f>IF(Table3[[#This Row],[Tanggal]]="","","Tower")</f>
        <v>Tower</v>
      </c>
      <c r="R61" s="67" t="s">
        <v>73</v>
      </c>
      <c r="S61" s="67"/>
      <c r="T61" s="67"/>
    </row>
    <row r="62" spans="2:20" ht="15" customHeight="1" x14ac:dyDescent="0.25">
      <c r="B62" s="68" t="str">
        <f>_xlfn.IFNA(INDEX(Data!$B:$B,MATCH(Table3[[#This Row],[Desa/Kelurahan]],Data!$C:$C,0)),"")</f>
        <v>BARONG TONGKOK</v>
      </c>
      <c r="C62" s="68" t="s">
        <v>116</v>
      </c>
      <c r="D62" s="67" t="s">
        <v>351</v>
      </c>
      <c r="E62" s="67" t="s">
        <v>352</v>
      </c>
      <c r="F62" s="67" t="s">
        <v>353</v>
      </c>
      <c r="G62" s="67">
        <v>1</v>
      </c>
      <c r="H62" s="67" t="s">
        <v>108</v>
      </c>
      <c r="I62" s="67"/>
      <c r="J62" s="67" t="s">
        <v>40</v>
      </c>
      <c r="K62" s="69"/>
      <c r="L62" s="67" t="s">
        <v>354</v>
      </c>
      <c r="M62" s="67"/>
      <c r="N62" s="72">
        <v>44090</v>
      </c>
      <c r="O62" s="73" t="str">
        <f>IF(Table3[[#This Row],[Tanggal]]="","",TEXT(Table3[[#This Row],[Tanggal]],"mmm"))</f>
        <v>Sep</v>
      </c>
      <c r="P62" s="73">
        <f>IF(Table3[[#This Row],[Tanggal]]="","",YEAR(Table3[[#This Row],[Tanggal]]))</f>
        <v>2020</v>
      </c>
      <c r="Q62" s="74" t="str">
        <f>IF(Table3[[#This Row],[Tanggal]]="","","Tower")</f>
        <v>Tower</v>
      </c>
      <c r="R62" s="67" t="s">
        <v>73</v>
      </c>
      <c r="S62" s="67"/>
      <c r="T62" s="67"/>
    </row>
    <row r="63" spans="2:20" x14ac:dyDescent="0.25">
      <c r="B63" s="68" t="str">
        <f>_xlfn.IFNA(INDEX(Data!$B:$B,MATCH(Table3[[#This Row],[Desa/Kelurahan]],Data!$C:$C,0)),"")</f>
        <v>BARONG TONGKOK</v>
      </c>
      <c r="C63" s="68" t="s">
        <v>118</v>
      </c>
      <c r="D63" s="67" t="s">
        <v>355</v>
      </c>
      <c r="E63" s="67" t="s">
        <v>356</v>
      </c>
      <c r="F63" s="67" t="s">
        <v>357</v>
      </c>
      <c r="G63" s="67">
        <v>1</v>
      </c>
      <c r="H63" s="67" t="s">
        <v>108</v>
      </c>
      <c r="I63" s="67"/>
      <c r="J63" s="67" t="s">
        <v>40</v>
      </c>
      <c r="K63" s="69"/>
      <c r="L63" s="67" t="s">
        <v>358</v>
      </c>
      <c r="M63" s="67"/>
      <c r="N63" s="72">
        <v>44090</v>
      </c>
      <c r="O63" s="73" t="str">
        <f>IF(Table3[[#This Row],[Tanggal]]="","",TEXT(Table3[[#This Row],[Tanggal]],"mmm"))</f>
        <v>Sep</v>
      </c>
      <c r="P63" s="73">
        <f>IF(Table3[[#This Row],[Tanggal]]="","",YEAR(Table3[[#This Row],[Tanggal]]))</f>
        <v>2020</v>
      </c>
      <c r="Q63" s="74" t="str">
        <f>IF(Table3[[#This Row],[Tanggal]]="","","Tower")</f>
        <v>Tower</v>
      </c>
      <c r="R63" s="67" t="s">
        <v>73</v>
      </c>
      <c r="S63" s="67"/>
      <c r="T63" s="67"/>
    </row>
    <row r="64" spans="2:20" x14ac:dyDescent="0.25">
      <c r="B64" s="68" t="str">
        <f>_xlfn.IFNA(INDEX(Data!$B:$B,MATCH(Table3[[#This Row],[Desa/Kelurahan]],Data!$C:$C,0)),"")</f>
        <v>BARONG TONGKOK</v>
      </c>
      <c r="C64" s="68" t="s">
        <v>14</v>
      </c>
      <c r="D64" s="67" t="s">
        <v>359</v>
      </c>
      <c r="E64" s="67" t="s">
        <v>360</v>
      </c>
      <c r="F64" s="67" t="s">
        <v>361</v>
      </c>
      <c r="G64" s="67">
        <v>1</v>
      </c>
      <c r="H64" s="67" t="s">
        <v>108</v>
      </c>
      <c r="I64" s="67"/>
      <c r="J64" s="67" t="s">
        <v>40</v>
      </c>
      <c r="K64" s="69"/>
      <c r="L64" s="67" t="s">
        <v>362</v>
      </c>
      <c r="M64" s="67"/>
      <c r="N64" s="72">
        <v>44090</v>
      </c>
      <c r="O64" s="73" t="str">
        <f>IF(Table3[[#This Row],[Tanggal]]="","",TEXT(Table3[[#This Row],[Tanggal]],"mmm"))</f>
        <v>Sep</v>
      </c>
      <c r="P64" s="73">
        <f>IF(Table3[[#This Row],[Tanggal]]="","",YEAR(Table3[[#This Row],[Tanggal]]))</f>
        <v>2020</v>
      </c>
      <c r="Q64" s="74" t="str">
        <f>IF(Table3[[#This Row],[Tanggal]]="","","Tower")</f>
        <v>Tower</v>
      </c>
      <c r="R64" s="67" t="s">
        <v>73</v>
      </c>
      <c r="S64" s="67"/>
      <c r="T64" s="67"/>
    </row>
    <row r="65" spans="2:20" x14ac:dyDescent="0.25">
      <c r="B65" s="68" t="str">
        <f>_xlfn.IFNA(INDEX(Data!$B:$B,MATCH(Table3[[#This Row],[Desa/Kelurahan]],Data!$C:$C,0)),"")</f>
        <v>BARONG TONGKOK</v>
      </c>
      <c r="C65" s="68" t="s">
        <v>14</v>
      </c>
      <c r="D65" s="67" t="s">
        <v>363</v>
      </c>
      <c r="E65" s="67" t="s">
        <v>364</v>
      </c>
      <c r="F65" s="67" t="s">
        <v>365</v>
      </c>
      <c r="G65" s="67">
        <v>1</v>
      </c>
      <c r="H65" s="67" t="s">
        <v>108</v>
      </c>
      <c r="I65" s="67"/>
      <c r="J65" s="67" t="s">
        <v>40</v>
      </c>
      <c r="K65" s="69"/>
      <c r="L65" s="67" t="s">
        <v>366</v>
      </c>
      <c r="M65" s="67"/>
      <c r="N65" s="72">
        <v>44090</v>
      </c>
      <c r="O65" s="73" t="str">
        <f>IF(Table3[[#This Row],[Tanggal]]="","",TEXT(Table3[[#This Row],[Tanggal]],"mmm"))</f>
        <v>Sep</v>
      </c>
      <c r="P65" s="73">
        <f>IF(Table3[[#This Row],[Tanggal]]="","",YEAR(Table3[[#This Row],[Tanggal]]))</f>
        <v>2020</v>
      </c>
      <c r="Q65" s="74" t="str">
        <f>IF(Table3[[#This Row],[Tanggal]]="","","Tower")</f>
        <v>Tower</v>
      </c>
      <c r="R65" s="67" t="s">
        <v>73</v>
      </c>
      <c r="S65" s="67"/>
      <c r="T65" s="67"/>
    </row>
    <row r="66" spans="2:20" x14ac:dyDescent="0.25">
      <c r="B66" s="68" t="str">
        <f>_xlfn.IFNA(INDEX(Data!$B:$B,MATCH(Table3[[#This Row],[Desa/Kelurahan]],Data!$C:$C,0)),"")</f>
        <v>BARONG TONGKOK</v>
      </c>
      <c r="C66" s="68" t="s">
        <v>14</v>
      </c>
      <c r="D66" s="67" t="s">
        <v>367</v>
      </c>
      <c r="E66" s="67" t="s">
        <v>368</v>
      </c>
      <c r="F66" s="67" t="s">
        <v>369</v>
      </c>
      <c r="G66" s="67">
        <v>1</v>
      </c>
      <c r="H66" s="67" t="s">
        <v>108</v>
      </c>
      <c r="I66" s="67"/>
      <c r="J66" s="67" t="s">
        <v>40</v>
      </c>
      <c r="K66" s="69"/>
      <c r="L66" s="67" t="s">
        <v>366</v>
      </c>
      <c r="M66" s="67"/>
      <c r="N66" s="72">
        <v>44090</v>
      </c>
      <c r="O66" s="73" t="str">
        <f>IF(Table3[[#This Row],[Tanggal]]="","",TEXT(Table3[[#This Row],[Tanggal]],"mmm"))</f>
        <v>Sep</v>
      </c>
      <c r="P66" s="73">
        <f>IF(Table3[[#This Row],[Tanggal]]="","",YEAR(Table3[[#This Row],[Tanggal]]))</f>
        <v>2020</v>
      </c>
      <c r="Q66" s="74" t="str">
        <f>IF(Table3[[#This Row],[Tanggal]]="","","Tower")</f>
        <v>Tower</v>
      </c>
      <c r="R66" s="67" t="s">
        <v>73</v>
      </c>
      <c r="S66" s="67"/>
      <c r="T66" s="67"/>
    </row>
    <row r="67" spans="2:20" ht="30" x14ac:dyDescent="0.25">
      <c r="B67" s="68" t="str">
        <f>_xlfn.IFNA(INDEX(Data!$B:$B,MATCH(Table3[[#This Row],[Desa/Kelurahan]],Data!$C:$C,0)),"")</f>
        <v>BARONG TONGKOK</v>
      </c>
      <c r="C67" s="68" t="s">
        <v>14</v>
      </c>
      <c r="D67" s="75" t="s">
        <v>370</v>
      </c>
      <c r="E67" s="75" t="s">
        <v>371</v>
      </c>
      <c r="F67" s="67" t="s">
        <v>372</v>
      </c>
      <c r="G67" s="67">
        <v>1</v>
      </c>
      <c r="H67" s="67" t="s">
        <v>122</v>
      </c>
      <c r="I67" s="67"/>
      <c r="J67" s="67" t="s">
        <v>40</v>
      </c>
      <c r="K67" s="69"/>
      <c r="L67" s="67" t="s">
        <v>373</v>
      </c>
      <c r="M67" s="67"/>
      <c r="N67" s="72">
        <v>44090</v>
      </c>
      <c r="O67" s="73" t="str">
        <f>IF(Table3[[#This Row],[Tanggal]]="","",TEXT(Table3[[#This Row],[Tanggal]],"mmm"))</f>
        <v>Sep</v>
      </c>
      <c r="P67" s="73">
        <f>IF(Table3[[#This Row],[Tanggal]]="","",YEAR(Table3[[#This Row],[Tanggal]]))</f>
        <v>2020</v>
      </c>
      <c r="Q67" s="74" t="str">
        <f>IF(Table3[[#This Row],[Tanggal]]="","","Tower")</f>
        <v>Tower</v>
      </c>
      <c r="R67" s="67" t="s">
        <v>73</v>
      </c>
      <c r="S67" s="67"/>
      <c r="T67" s="67"/>
    </row>
    <row r="68" spans="2:20" x14ac:dyDescent="0.25">
      <c r="B68" s="68" t="str">
        <f>_xlfn.IFNA(INDEX(Data!$B:$B,MATCH(Table3[[#This Row],[Desa/Kelurahan]],Data!$C:$C,0)),"")</f>
        <v>BARONG TONGKOK</v>
      </c>
      <c r="C68" s="68" t="s">
        <v>125</v>
      </c>
      <c r="D68" s="76" t="s">
        <v>374</v>
      </c>
      <c r="E68" s="76" t="s">
        <v>375</v>
      </c>
      <c r="F68" s="67" t="s">
        <v>376</v>
      </c>
      <c r="G68" s="67">
        <v>1</v>
      </c>
      <c r="H68" s="67" t="s">
        <v>87</v>
      </c>
      <c r="I68" s="67"/>
      <c r="J68" s="67" t="s">
        <v>40</v>
      </c>
      <c r="K68" s="69"/>
      <c r="L68" s="67" t="s">
        <v>377</v>
      </c>
      <c r="M68" s="67"/>
      <c r="N68" s="72">
        <v>44090</v>
      </c>
      <c r="O68" s="73" t="str">
        <f>IF(Table3[[#This Row],[Tanggal]]="","",TEXT(Table3[[#This Row],[Tanggal]],"mmm"))</f>
        <v>Sep</v>
      </c>
      <c r="P68" s="73">
        <f>IF(Table3[[#This Row],[Tanggal]]="","",YEAR(Table3[[#This Row],[Tanggal]]))</f>
        <v>2020</v>
      </c>
      <c r="Q68" s="74" t="str">
        <f>IF(Table3[[#This Row],[Tanggal]]="","","Tower")</f>
        <v>Tower</v>
      </c>
      <c r="R68" s="67" t="s">
        <v>73</v>
      </c>
      <c r="S68" s="67"/>
      <c r="T68" s="67"/>
    </row>
    <row r="69" spans="2:20" x14ac:dyDescent="0.25">
      <c r="B69" s="68" t="str">
        <f>_xlfn.IFNA(INDEX(Data!$B:$B,MATCH(Table3[[#This Row],[Desa/Kelurahan]],Data!$C:$C,0)),"")</f>
        <v>BARONG TONGKOK</v>
      </c>
      <c r="C69" s="68" t="s">
        <v>14</v>
      </c>
      <c r="D69" s="76" t="s">
        <v>378</v>
      </c>
      <c r="E69" s="76" t="s">
        <v>379</v>
      </c>
      <c r="F69" s="67" t="s">
        <v>380</v>
      </c>
      <c r="G69" s="67">
        <v>1</v>
      </c>
      <c r="H69" s="67" t="s">
        <v>87</v>
      </c>
      <c r="I69" s="67"/>
      <c r="J69" s="67" t="s">
        <v>40</v>
      </c>
      <c r="K69" s="69"/>
      <c r="L69" s="67" t="s">
        <v>381</v>
      </c>
      <c r="M69" s="67"/>
      <c r="N69" s="72">
        <v>44090</v>
      </c>
      <c r="O69" s="73" t="str">
        <f>IF(Table3[[#This Row],[Tanggal]]="","",TEXT(Table3[[#This Row],[Tanggal]],"mmm"))</f>
        <v>Sep</v>
      </c>
      <c r="P69" s="73">
        <f>IF(Table3[[#This Row],[Tanggal]]="","",YEAR(Table3[[#This Row],[Tanggal]]))</f>
        <v>2020</v>
      </c>
      <c r="Q69" s="74" t="str">
        <f>IF(Table3[[#This Row],[Tanggal]]="","","Tower")</f>
        <v>Tower</v>
      </c>
      <c r="R69" s="67" t="s">
        <v>73</v>
      </c>
      <c r="S69" s="67"/>
      <c r="T69" s="67"/>
    </row>
    <row r="70" spans="2:20" x14ac:dyDescent="0.25">
      <c r="B70" s="68" t="str">
        <f>_xlfn.IFNA(INDEX(Data!$B:$B,MATCH(Table3[[#This Row],[Desa/Kelurahan]],Data!$C:$C,0)),"")</f>
        <v>BARONG TONGKOK</v>
      </c>
      <c r="C70" s="68" t="s">
        <v>14</v>
      </c>
      <c r="D70" s="76" t="s">
        <v>382</v>
      </c>
      <c r="E70" s="76" t="s">
        <v>383</v>
      </c>
      <c r="F70" s="67" t="s">
        <v>384</v>
      </c>
      <c r="G70" s="67">
        <v>1</v>
      </c>
      <c r="H70" s="67" t="s">
        <v>87</v>
      </c>
      <c r="I70" s="67"/>
      <c r="J70" s="67" t="s">
        <v>40</v>
      </c>
      <c r="K70" s="69"/>
      <c r="L70" s="67" t="s">
        <v>377</v>
      </c>
      <c r="M70" s="67"/>
      <c r="N70" s="72">
        <v>44090</v>
      </c>
      <c r="O70" s="73" t="str">
        <f>IF(Table3[[#This Row],[Tanggal]]="","",TEXT(Table3[[#This Row],[Tanggal]],"mmm"))</f>
        <v>Sep</v>
      </c>
      <c r="P70" s="73">
        <f>IF(Table3[[#This Row],[Tanggal]]="","",YEAR(Table3[[#This Row],[Tanggal]]))</f>
        <v>2020</v>
      </c>
      <c r="Q70" s="74" t="str">
        <f>IF(Table3[[#This Row],[Tanggal]]="","","Tower")</f>
        <v>Tower</v>
      </c>
      <c r="R70" s="67" t="s">
        <v>73</v>
      </c>
      <c r="S70" s="67"/>
      <c r="T70" s="67"/>
    </row>
    <row r="71" spans="2:20" x14ac:dyDescent="0.25">
      <c r="B71" s="68" t="str">
        <f>_xlfn.IFNA(INDEX(Data!$B:$B,MATCH(Table3[[#This Row],[Desa/Kelurahan]],Data!$C:$C,0)),"")</f>
        <v>BARONG TONGKOK</v>
      </c>
      <c r="C71" s="68" t="s">
        <v>121</v>
      </c>
      <c r="D71" s="76" t="s">
        <v>385</v>
      </c>
      <c r="E71" s="76" t="s">
        <v>386</v>
      </c>
      <c r="F71" s="67" t="s">
        <v>387</v>
      </c>
      <c r="G71" s="67">
        <v>1</v>
      </c>
      <c r="H71" s="67" t="s">
        <v>87</v>
      </c>
      <c r="I71" s="67"/>
      <c r="J71" s="67" t="s">
        <v>40</v>
      </c>
      <c r="K71" s="69"/>
      <c r="L71" s="67" t="s">
        <v>377</v>
      </c>
      <c r="M71" s="67"/>
      <c r="N71" s="72">
        <v>44090</v>
      </c>
      <c r="O71" s="73" t="str">
        <f>IF(Table3[[#This Row],[Tanggal]]="","",TEXT(Table3[[#This Row],[Tanggal]],"mmm"))</f>
        <v>Sep</v>
      </c>
      <c r="P71" s="73">
        <f>IF(Table3[[#This Row],[Tanggal]]="","",YEAR(Table3[[#This Row],[Tanggal]]))</f>
        <v>2020</v>
      </c>
      <c r="Q71" s="74" t="str">
        <f>IF(Table3[[#This Row],[Tanggal]]="","","Tower")</f>
        <v>Tower</v>
      </c>
      <c r="R71" s="67" t="s">
        <v>73</v>
      </c>
      <c r="S71" s="67"/>
      <c r="T71" s="67"/>
    </row>
    <row r="72" spans="2:20" x14ac:dyDescent="0.25">
      <c r="B72" s="68" t="str">
        <f>_xlfn.IFNA(INDEX(Data!$B:$B,MATCH(Table3[[#This Row],[Desa/Kelurahan]],Data!$C:$C,0)),"")</f>
        <v>BARONG TONGKOK</v>
      </c>
      <c r="C72" s="68" t="s">
        <v>121</v>
      </c>
      <c r="D72" s="76" t="s">
        <v>388</v>
      </c>
      <c r="E72" s="76" t="s">
        <v>389</v>
      </c>
      <c r="F72" s="67" t="s">
        <v>390</v>
      </c>
      <c r="G72" s="67">
        <v>1</v>
      </c>
      <c r="H72" s="67" t="s">
        <v>87</v>
      </c>
      <c r="I72" s="67"/>
      <c r="J72" s="67" t="s">
        <v>40</v>
      </c>
      <c r="K72" s="69"/>
      <c r="L72" s="67" t="s">
        <v>377</v>
      </c>
      <c r="M72" s="67"/>
      <c r="N72" s="72">
        <v>44090</v>
      </c>
      <c r="O72" s="73" t="str">
        <f>IF(Table3[[#This Row],[Tanggal]]="","",TEXT(Table3[[#This Row],[Tanggal]],"mmm"))</f>
        <v>Sep</v>
      </c>
      <c r="P72" s="73">
        <f>IF(Table3[[#This Row],[Tanggal]]="","",YEAR(Table3[[#This Row],[Tanggal]]))</f>
        <v>2020</v>
      </c>
      <c r="Q72" s="74" t="str">
        <f>IF(Table3[[#This Row],[Tanggal]]="","","Tower")</f>
        <v>Tower</v>
      </c>
      <c r="R72" s="67" t="s">
        <v>73</v>
      </c>
      <c r="S72" s="67"/>
      <c r="T72" s="67"/>
    </row>
    <row r="73" spans="2:20" ht="30" x14ac:dyDescent="0.25">
      <c r="B73" s="68" t="str">
        <f>_xlfn.IFNA(INDEX(Data!$B:$B,MATCH(Table3[[#This Row],[Desa/Kelurahan]],Data!$C:$C,0)),"")</f>
        <v>BARONG TONGKOK</v>
      </c>
      <c r="C73" s="68" t="s">
        <v>121</v>
      </c>
      <c r="D73" s="76" t="s">
        <v>391</v>
      </c>
      <c r="E73" s="76" t="s">
        <v>392</v>
      </c>
      <c r="F73" s="67" t="s">
        <v>393</v>
      </c>
      <c r="G73" s="67">
        <v>1</v>
      </c>
      <c r="H73" s="67" t="s">
        <v>87</v>
      </c>
      <c r="I73" s="67"/>
      <c r="J73" s="67" t="s">
        <v>40</v>
      </c>
      <c r="K73" s="69"/>
      <c r="L73" s="67" t="s">
        <v>377</v>
      </c>
      <c r="M73" s="67"/>
      <c r="N73" s="72">
        <v>44090</v>
      </c>
      <c r="O73" s="73" t="str">
        <f>IF(Table3[[#This Row],[Tanggal]]="","",TEXT(Table3[[#This Row],[Tanggal]],"mmm"))</f>
        <v>Sep</v>
      </c>
      <c r="P73" s="73">
        <f>IF(Table3[[#This Row],[Tanggal]]="","",YEAR(Table3[[#This Row],[Tanggal]]))</f>
        <v>2020</v>
      </c>
      <c r="Q73" s="74" t="str">
        <f>IF(Table3[[#This Row],[Tanggal]]="","","Tower")</f>
        <v>Tower</v>
      </c>
      <c r="R73" s="67" t="s">
        <v>73</v>
      </c>
      <c r="S73" s="67"/>
      <c r="T73" s="67"/>
    </row>
    <row r="74" spans="2:20" x14ac:dyDescent="0.25">
      <c r="B74" s="68" t="str">
        <f>_xlfn.IFNA(INDEX(Data!$B:$B,MATCH(Table3[[#This Row],[Desa/Kelurahan]],Data!$C:$C,0)),"")</f>
        <v>BARONG TONGKOK</v>
      </c>
      <c r="C74" s="68" t="s">
        <v>121</v>
      </c>
      <c r="D74" s="67" t="s">
        <v>394</v>
      </c>
      <c r="E74" s="67" t="s">
        <v>395</v>
      </c>
      <c r="F74" s="67" t="s">
        <v>396</v>
      </c>
      <c r="G74" s="67">
        <v>1</v>
      </c>
      <c r="H74" s="67" t="s">
        <v>108</v>
      </c>
      <c r="I74" s="67"/>
      <c r="J74" s="67" t="s">
        <v>40</v>
      </c>
      <c r="K74" s="69"/>
      <c r="L74" s="67" t="s">
        <v>358</v>
      </c>
      <c r="M74" s="67"/>
      <c r="N74" s="72">
        <v>44090</v>
      </c>
      <c r="O74" s="73" t="str">
        <f>IF(Table3[[#This Row],[Tanggal]]="","",TEXT(Table3[[#This Row],[Tanggal]],"mmm"))</f>
        <v>Sep</v>
      </c>
      <c r="P74" s="73">
        <f>IF(Table3[[#This Row],[Tanggal]]="","",YEAR(Table3[[#This Row],[Tanggal]]))</f>
        <v>2020</v>
      </c>
      <c r="Q74" s="74" t="str">
        <f>IF(Table3[[#This Row],[Tanggal]]="","","Tower")</f>
        <v>Tower</v>
      </c>
      <c r="R74" s="67" t="s">
        <v>73</v>
      </c>
      <c r="S74" s="67"/>
      <c r="T74" s="67"/>
    </row>
    <row r="75" spans="2:20" x14ac:dyDescent="0.25">
      <c r="B75" s="68" t="str">
        <f>_xlfn.IFNA(INDEX(Data!$B:$B,MATCH(Table3[[#This Row],[Desa/Kelurahan]],Data!$C:$C,0)),"")</f>
        <v>BARONG TONGKOK</v>
      </c>
      <c r="C75" s="68" t="s">
        <v>119</v>
      </c>
      <c r="D75" s="67"/>
      <c r="E75" s="67"/>
      <c r="F75" s="67" t="s">
        <v>397</v>
      </c>
      <c r="G75" s="67">
        <v>1</v>
      </c>
      <c r="H75" s="67" t="s">
        <v>108</v>
      </c>
      <c r="I75" s="67"/>
      <c r="J75" s="67" t="s">
        <v>40</v>
      </c>
      <c r="K75" s="69"/>
      <c r="L75" s="67" t="s">
        <v>358</v>
      </c>
      <c r="M75" s="67"/>
      <c r="N75" s="72">
        <v>44090</v>
      </c>
      <c r="O75" s="73" t="str">
        <f>IF(Table3[[#This Row],[Tanggal]]="","",TEXT(Table3[[#This Row],[Tanggal]],"mmm"))</f>
        <v>Sep</v>
      </c>
      <c r="P75" s="73">
        <f>IF(Table3[[#This Row],[Tanggal]]="","",YEAR(Table3[[#This Row],[Tanggal]]))</f>
        <v>2020</v>
      </c>
      <c r="Q75" s="74" t="str">
        <f>IF(Table3[[#This Row],[Tanggal]]="","","Tower")</f>
        <v>Tower</v>
      </c>
      <c r="R75" s="67" t="s">
        <v>73</v>
      </c>
      <c r="S75" s="67"/>
      <c r="T75" s="67"/>
    </row>
    <row r="76" spans="2:20" x14ac:dyDescent="0.25">
      <c r="B76" s="68" t="str">
        <f>_xlfn.IFNA(INDEX(Data!$B:$B,MATCH(Table3[[#This Row],[Desa/Kelurahan]],Data!$C:$C,0)),"")</f>
        <v>BARONG TONGKOK</v>
      </c>
      <c r="C76" s="68" t="s">
        <v>98</v>
      </c>
      <c r="D76" s="67" t="s">
        <v>398</v>
      </c>
      <c r="E76" s="67" t="s">
        <v>399</v>
      </c>
      <c r="F76" s="67" t="s">
        <v>400</v>
      </c>
      <c r="G76" s="67">
        <v>1</v>
      </c>
      <c r="H76" s="67" t="s">
        <v>108</v>
      </c>
      <c r="I76" s="67"/>
      <c r="J76" s="67" t="s">
        <v>40</v>
      </c>
      <c r="K76" s="69"/>
      <c r="L76" s="67" t="s">
        <v>358</v>
      </c>
      <c r="M76" s="67"/>
      <c r="N76" s="72">
        <v>44090</v>
      </c>
      <c r="O76" s="73" t="str">
        <f>IF(Table3[[#This Row],[Tanggal]]="","",TEXT(Table3[[#This Row],[Tanggal]],"mmm"))</f>
        <v>Sep</v>
      </c>
      <c r="P76" s="73">
        <f>IF(Table3[[#This Row],[Tanggal]]="","",YEAR(Table3[[#This Row],[Tanggal]]))</f>
        <v>2020</v>
      </c>
      <c r="Q76" s="74" t="str">
        <f>IF(Table3[[#This Row],[Tanggal]]="","","Tower")</f>
        <v>Tower</v>
      </c>
      <c r="R76" s="67" t="s">
        <v>73</v>
      </c>
      <c r="S76" s="67"/>
      <c r="T76" s="67"/>
    </row>
    <row r="77" spans="2:20" x14ac:dyDescent="0.25">
      <c r="B77" s="68" t="str">
        <f>_xlfn.IFNA(INDEX(Data!$B:$B,MATCH(Table3[[#This Row],[Desa/Kelurahan]],Data!$C:$C,0)),"")</f>
        <v>BARONG TONGKOK</v>
      </c>
      <c r="C77" s="68" t="s">
        <v>124</v>
      </c>
      <c r="D77" s="75" t="s">
        <v>401</v>
      </c>
      <c r="E77" s="75" t="s">
        <v>402</v>
      </c>
      <c r="F77" s="67" t="s">
        <v>403</v>
      </c>
      <c r="G77" s="67">
        <v>1</v>
      </c>
      <c r="H77" s="67" t="s">
        <v>99</v>
      </c>
      <c r="I77" s="67"/>
      <c r="J77" s="67" t="s">
        <v>40</v>
      </c>
      <c r="K77" s="69"/>
      <c r="L77" s="67" t="s">
        <v>404</v>
      </c>
      <c r="M77" s="67"/>
      <c r="N77" s="72">
        <v>44090</v>
      </c>
      <c r="O77" s="73" t="str">
        <f>IF(Table3[[#This Row],[Tanggal]]="","",TEXT(Table3[[#This Row],[Tanggal]],"mmm"))</f>
        <v>Sep</v>
      </c>
      <c r="P77" s="73">
        <f>IF(Table3[[#This Row],[Tanggal]]="","",YEAR(Table3[[#This Row],[Tanggal]]))</f>
        <v>2020</v>
      </c>
      <c r="Q77" s="74" t="str">
        <f>IF(Table3[[#This Row],[Tanggal]]="","","Tower")</f>
        <v>Tower</v>
      </c>
      <c r="R77" s="67" t="s">
        <v>73</v>
      </c>
      <c r="S77" s="67"/>
      <c r="T77" s="67"/>
    </row>
    <row r="78" spans="2:20" x14ac:dyDescent="0.25">
      <c r="B78" s="68" t="str">
        <f>_xlfn.IFNA(INDEX(Data!$B:$B,MATCH(Table3[[#This Row],[Desa/Kelurahan]],Data!$C:$C,0)),"")</f>
        <v>SEKOLAQ DARAT</v>
      </c>
      <c r="C78" s="68" t="s">
        <v>15</v>
      </c>
      <c r="D78" s="76" t="s">
        <v>405</v>
      </c>
      <c r="E78" s="76" t="s">
        <v>406</v>
      </c>
      <c r="F78" s="67" t="s">
        <v>407</v>
      </c>
      <c r="G78" s="67">
        <v>1</v>
      </c>
      <c r="H78" s="67" t="s">
        <v>108</v>
      </c>
      <c r="I78" s="67"/>
      <c r="J78" s="67" t="s">
        <v>40</v>
      </c>
      <c r="K78" s="69"/>
      <c r="L78" s="67" t="s">
        <v>358</v>
      </c>
      <c r="M78" s="67"/>
      <c r="N78" s="72">
        <v>44090</v>
      </c>
      <c r="O78" s="73" t="str">
        <f>IF(Table3[[#This Row],[Tanggal]]="","",TEXT(Table3[[#This Row],[Tanggal]],"mmm"))</f>
        <v>Sep</v>
      </c>
      <c r="P78" s="73">
        <f>IF(Table3[[#This Row],[Tanggal]]="","",YEAR(Table3[[#This Row],[Tanggal]]))</f>
        <v>2020</v>
      </c>
      <c r="Q78" s="74" t="str">
        <f>IF(Table3[[#This Row],[Tanggal]]="","","Tower")</f>
        <v>Tower</v>
      </c>
      <c r="R78" s="67" t="s">
        <v>73</v>
      </c>
      <c r="S78" s="67"/>
      <c r="T78" s="67"/>
    </row>
    <row r="79" spans="2:20" ht="30" x14ac:dyDescent="0.25">
      <c r="B79" s="68" t="str">
        <f>_xlfn.IFNA(INDEX(Data!$B:$B,MATCH(Table3[[#This Row],[Desa/Kelurahan]],Data!$C:$C,0)),"")</f>
        <v>SEKOLAQ DARAT</v>
      </c>
      <c r="C79" s="68" t="s">
        <v>15</v>
      </c>
      <c r="D79" s="69" t="s">
        <v>517</v>
      </c>
      <c r="E79" s="69" t="s">
        <v>518</v>
      </c>
      <c r="F79" s="69" t="s">
        <v>519</v>
      </c>
      <c r="G79" s="69">
        <v>1</v>
      </c>
      <c r="H79" s="69" t="s">
        <v>99</v>
      </c>
      <c r="I79" s="67"/>
      <c r="J79" s="69" t="s">
        <v>40</v>
      </c>
      <c r="K79" s="69"/>
      <c r="L79" s="69" t="s">
        <v>358</v>
      </c>
      <c r="M79" s="67"/>
      <c r="N79" s="72">
        <v>44090</v>
      </c>
      <c r="O79" s="73" t="str">
        <f>IF(Table3[[#This Row],[Tanggal]]="","",TEXT(Table3[[#This Row],[Tanggal]],"mmm"))</f>
        <v>Sep</v>
      </c>
      <c r="P79" s="73">
        <f>IF(Table3[[#This Row],[Tanggal]]="","",YEAR(Table3[[#This Row],[Tanggal]]))</f>
        <v>2020</v>
      </c>
      <c r="Q79" s="74" t="str">
        <f>IF(Table3[[#This Row],[Tanggal]]="","","Tower")</f>
        <v>Tower</v>
      </c>
      <c r="R79" s="67" t="s">
        <v>95</v>
      </c>
      <c r="S79" s="67"/>
      <c r="T79" s="67"/>
    </row>
    <row r="80" spans="2:20" x14ac:dyDescent="0.25">
      <c r="B80" s="68" t="str">
        <f>_xlfn.IFNA(INDEX(Data!$B:$B,MATCH(Table3[[#This Row],[Desa/Kelurahan]],Data!$C:$C,0)),"")</f>
        <v>MELAK</v>
      </c>
      <c r="C80" s="68" t="s">
        <v>208</v>
      </c>
      <c r="D80" s="67" t="s">
        <v>408</v>
      </c>
      <c r="E80" s="67" t="s">
        <v>409</v>
      </c>
      <c r="F80" s="67" t="s">
        <v>410</v>
      </c>
      <c r="G80" s="67">
        <v>1</v>
      </c>
      <c r="H80" s="67" t="s">
        <v>108</v>
      </c>
      <c r="I80" s="67"/>
      <c r="J80" s="67" t="s">
        <v>40</v>
      </c>
      <c r="K80" s="69"/>
      <c r="L80" s="67" t="s">
        <v>366</v>
      </c>
      <c r="M80" s="67"/>
      <c r="N80" s="72">
        <v>44090</v>
      </c>
      <c r="O80" s="73" t="str">
        <f>IF(Table3[[#This Row],[Tanggal]]="","",TEXT(Table3[[#This Row],[Tanggal]],"mmm"))</f>
        <v>Sep</v>
      </c>
      <c r="P80" s="73">
        <f>IF(Table3[[#This Row],[Tanggal]]="","",YEAR(Table3[[#This Row],[Tanggal]]))</f>
        <v>2020</v>
      </c>
      <c r="Q80" s="74" t="str">
        <f>IF(Table3[[#This Row],[Tanggal]]="","","Tower")</f>
        <v>Tower</v>
      </c>
      <c r="R80" s="67" t="s">
        <v>73</v>
      </c>
      <c r="S80" s="67"/>
      <c r="T80" s="67"/>
    </row>
    <row r="81" spans="2:20" ht="15" customHeight="1" x14ac:dyDescent="0.25">
      <c r="B81" s="68" t="str">
        <f>_xlfn.IFNA(INDEX(Data!$B:$B,MATCH(Table3[[#This Row],[Desa/Kelurahan]],Data!$C:$C,0)),"")</f>
        <v>MELAK</v>
      </c>
      <c r="C81" s="68" t="s">
        <v>209</v>
      </c>
      <c r="D81" s="67" t="s">
        <v>411</v>
      </c>
      <c r="E81" s="67" t="s">
        <v>412</v>
      </c>
      <c r="F81" s="67" t="s">
        <v>413</v>
      </c>
      <c r="G81" s="67">
        <v>1</v>
      </c>
      <c r="H81" s="67" t="s">
        <v>108</v>
      </c>
      <c r="I81" s="67"/>
      <c r="J81" s="67" t="s">
        <v>40</v>
      </c>
      <c r="K81" s="69"/>
      <c r="L81" s="67" t="s">
        <v>358</v>
      </c>
      <c r="M81" s="67"/>
      <c r="N81" s="72">
        <v>44090</v>
      </c>
      <c r="O81" s="73" t="str">
        <f>IF(Table3[[#This Row],[Tanggal]]="","",TEXT(Table3[[#This Row],[Tanggal]],"mmm"))</f>
        <v>Sep</v>
      </c>
      <c r="P81" s="73">
        <f>IF(Table3[[#This Row],[Tanggal]]="","",YEAR(Table3[[#This Row],[Tanggal]]))</f>
        <v>2020</v>
      </c>
      <c r="Q81" s="74" t="str">
        <f>IF(Table3[[#This Row],[Tanggal]]="","","Tower")</f>
        <v>Tower</v>
      </c>
      <c r="R81" s="67" t="s">
        <v>73</v>
      </c>
      <c r="S81" s="67"/>
      <c r="T81" s="67"/>
    </row>
    <row r="82" spans="2:20" ht="15" customHeight="1" x14ac:dyDescent="0.25">
      <c r="B82" s="68" t="str">
        <f>_xlfn.IFNA(INDEX(Data!$B:$B,MATCH(Table3[[#This Row],[Desa/Kelurahan]],Data!$C:$C,0)),"")</f>
        <v>MELAK</v>
      </c>
      <c r="C82" s="68" t="s">
        <v>208</v>
      </c>
      <c r="D82" s="67" t="s">
        <v>414</v>
      </c>
      <c r="E82" s="67" t="s">
        <v>415</v>
      </c>
      <c r="F82" s="67" t="s">
        <v>416</v>
      </c>
      <c r="G82" s="67">
        <v>1</v>
      </c>
      <c r="H82" s="67" t="s">
        <v>108</v>
      </c>
      <c r="I82" s="67"/>
      <c r="J82" s="67" t="s">
        <v>40</v>
      </c>
      <c r="K82" s="69"/>
      <c r="L82" s="67" t="s">
        <v>417</v>
      </c>
      <c r="M82" s="67"/>
      <c r="N82" s="72">
        <v>44090</v>
      </c>
      <c r="O82" s="73" t="str">
        <f>IF(Table3[[#This Row],[Tanggal]]="","",TEXT(Table3[[#This Row],[Tanggal]],"mmm"))</f>
        <v>Sep</v>
      </c>
      <c r="P82" s="73">
        <f>IF(Table3[[#This Row],[Tanggal]]="","",YEAR(Table3[[#This Row],[Tanggal]]))</f>
        <v>2020</v>
      </c>
      <c r="Q82" s="74" t="str">
        <f>IF(Table3[[#This Row],[Tanggal]]="","","Tower")</f>
        <v>Tower</v>
      </c>
      <c r="R82" s="67" t="s">
        <v>73</v>
      </c>
      <c r="S82" s="67"/>
      <c r="T82" s="67"/>
    </row>
    <row r="83" spans="2:20" x14ac:dyDescent="0.25">
      <c r="B83" s="68" t="str">
        <f>_xlfn.IFNA(INDEX(Data!$B:$B,MATCH(Table3[[#This Row],[Desa/Kelurahan]],Data!$C:$C,0)),"")</f>
        <v>MELAK</v>
      </c>
      <c r="C83" s="68" t="s">
        <v>208</v>
      </c>
      <c r="D83" s="67" t="s">
        <v>418</v>
      </c>
      <c r="E83" s="67" t="s">
        <v>419</v>
      </c>
      <c r="F83" s="67" t="s">
        <v>420</v>
      </c>
      <c r="G83" s="67">
        <v>1</v>
      </c>
      <c r="H83" s="67" t="s">
        <v>108</v>
      </c>
      <c r="I83" s="67"/>
      <c r="J83" s="67" t="s">
        <v>40</v>
      </c>
      <c r="K83" s="69"/>
      <c r="L83" s="67" t="s">
        <v>358</v>
      </c>
      <c r="M83" s="67"/>
      <c r="N83" s="72">
        <v>44090</v>
      </c>
      <c r="O83" s="73" t="str">
        <f>IF(Table3[[#This Row],[Tanggal]]="","",TEXT(Table3[[#This Row],[Tanggal]],"mmm"))</f>
        <v>Sep</v>
      </c>
      <c r="P83" s="73">
        <f>IF(Table3[[#This Row],[Tanggal]]="","",YEAR(Table3[[#This Row],[Tanggal]]))</f>
        <v>2020</v>
      </c>
      <c r="Q83" s="74" t="str">
        <f>IF(Table3[[#This Row],[Tanggal]]="","","Tower")</f>
        <v>Tower</v>
      </c>
      <c r="R83" s="67" t="s">
        <v>73</v>
      </c>
      <c r="S83" s="67"/>
      <c r="T83" s="67"/>
    </row>
    <row r="84" spans="2:20" ht="30" x14ac:dyDescent="0.25">
      <c r="B84" s="68" t="str">
        <f>_xlfn.IFNA(INDEX(Data!$B:$B,MATCH(Table3[[#This Row],[Desa/Kelurahan]],Data!$C:$C,0)),"")</f>
        <v>MELAK</v>
      </c>
      <c r="C84" s="68" t="s">
        <v>208</v>
      </c>
      <c r="D84" s="76" t="s">
        <v>421</v>
      </c>
      <c r="E84" s="76" t="s">
        <v>422</v>
      </c>
      <c r="F84" s="67" t="s">
        <v>423</v>
      </c>
      <c r="G84" s="67">
        <v>1</v>
      </c>
      <c r="H84" s="67" t="s">
        <v>424</v>
      </c>
      <c r="I84" s="67"/>
      <c r="J84" s="67" t="s">
        <v>40</v>
      </c>
      <c r="K84" s="69"/>
      <c r="L84" s="67" t="s">
        <v>425</v>
      </c>
      <c r="M84" s="67"/>
      <c r="N84" s="72">
        <v>44090</v>
      </c>
      <c r="O84" s="73" t="str">
        <f>IF(Table3[[#This Row],[Tanggal]]="","",TEXT(Table3[[#This Row],[Tanggal]],"mmm"))</f>
        <v>Sep</v>
      </c>
      <c r="P84" s="73">
        <f>IF(Table3[[#This Row],[Tanggal]]="","",YEAR(Table3[[#This Row],[Tanggal]]))</f>
        <v>2020</v>
      </c>
      <c r="Q84" s="74" t="str">
        <f>IF(Table3[[#This Row],[Tanggal]]="","","Tower")</f>
        <v>Tower</v>
      </c>
      <c r="R84" s="67" t="s">
        <v>95</v>
      </c>
      <c r="S84" s="67"/>
      <c r="T84" s="67"/>
    </row>
    <row r="85" spans="2:20" x14ac:dyDescent="0.25">
      <c r="B85" s="68" t="str">
        <f>_xlfn.IFNA(INDEX(Data!$B:$B,MATCH(Table3[[#This Row],[Desa/Kelurahan]],Data!$C:$C,0)),"")</f>
        <v>MELAK</v>
      </c>
      <c r="C85" s="68" t="s">
        <v>208</v>
      </c>
      <c r="D85" s="76" t="s">
        <v>426</v>
      </c>
      <c r="E85" s="76" t="s">
        <v>427</v>
      </c>
      <c r="F85" s="67" t="s">
        <v>428</v>
      </c>
      <c r="G85" s="67">
        <v>1</v>
      </c>
      <c r="H85" s="67" t="s">
        <v>429</v>
      </c>
      <c r="I85" s="67"/>
      <c r="J85" s="67" t="s">
        <v>40</v>
      </c>
      <c r="K85" s="69"/>
      <c r="L85" s="67" t="s">
        <v>373</v>
      </c>
      <c r="M85" s="67"/>
      <c r="N85" s="72">
        <v>44090</v>
      </c>
      <c r="O85" s="73" t="str">
        <f>IF(Table3[[#This Row],[Tanggal]]="","",TEXT(Table3[[#This Row],[Tanggal]],"mmm"))</f>
        <v>Sep</v>
      </c>
      <c r="P85" s="73">
        <f>IF(Table3[[#This Row],[Tanggal]]="","",YEAR(Table3[[#This Row],[Tanggal]]))</f>
        <v>2020</v>
      </c>
      <c r="Q85" s="74" t="str">
        <f>IF(Table3[[#This Row],[Tanggal]]="","","Tower")</f>
        <v>Tower</v>
      </c>
      <c r="R85" s="67" t="s">
        <v>73</v>
      </c>
      <c r="S85" s="67"/>
      <c r="T85" s="67"/>
    </row>
    <row r="86" spans="2:20" x14ac:dyDescent="0.25">
      <c r="B86" s="68" t="str">
        <f>_xlfn.IFNA(INDEX(Data!$B:$B,MATCH(Table3[[#This Row],[Desa/Kelurahan]],Data!$C:$C,0)),"")</f>
        <v>MELAK</v>
      </c>
      <c r="C86" s="68" t="s">
        <v>207</v>
      </c>
      <c r="D86" s="76" t="s">
        <v>430</v>
      </c>
      <c r="E86" s="76" t="s">
        <v>431</v>
      </c>
      <c r="F86" s="67" t="s">
        <v>432</v>
      </c>
      <c r="G86" s="67">
        <v>1</v>
      </c>
      <c r="H86" s="67" t="s">
        <v>87</v>
      </c>
      <c r="I86" s="67"/>
      <c r="J86" s="67" t="s">
        <v>40</v>
      </c>
      <c r="K86" s="69"/>
      <c r="L86" s="67" t="s">
        <v>433</v>
      </c>
      <c r="M86" s="67"/>
      <c r="N86" s="72">
        <v>44090</v>
      </c>
      <c r="O86" s="73" t="str">
        <f>IF(Table3[[#This Row],[Tanggal]]="","",TEXT(Table3[[#This Row],[Tanggal]],"mmm"))</f>
        <v>Sep</v>
      </c>
      <c r="P86" s="73">
        <f>IF(Table3[[#This Row],[Tanggal]]="","",YEAR(Table3[[#This Row],[Tanggal]]))</f>
        <v>2020</v>
      </c>
      <c r="Q86" s="74" t="str">
        <f>IF(Table3[[#This Row],[Tanggal]]="","","Tower")</f>
        <v>Tower</v>
      </c>
      <c r="R86" s="67" t="s">
        <v>73</v>
      </c>
      <c r="S86" s="67"/>
      <c r="T86" s="67"/>
    </row>
    <row r="87" spans="2:20" x14ac:dyDescent="0.25">
      <c r="B87" s="68" t="str">
        <f>_xlfn.IFNA(INDEX(Data!$B:$B,MATCH(Table3[[#This Row],[Desa/Kelurahan]],Data!$C:$C,0)),"")</f>
        <v>MELAK</v>
      </c>
      <c r="C87" s="68" t="s">
        <v>207</v>
      </c>
      <c r="D87" s="77"/>
      <c r="E87" s="77"/>
      <c r="F87" s="67" t="s">
        <v>434</v>
      </c>
      <c r="G87" s="67">
        <v>1</v>
      </c>
      <c r="H87" s="67" t="s">
        <v>117</v>
      </c>
      <c r="I87" s="67"/>
      <c r="J87" s="67" t="s">
        <v>40</v>
      </c>
      <c r="K87" s="69"/>
      <c r="L87" s="67"/>
      <c r="M87" s="67"/>
      <c r="N87" s="72">
        <v>44090</v>
      </c>
      <c r="O87" s="73" t="str">
        <f>IF(Table3[[#This Row],[Tanggal]]="","",TEXT(Table3[[#This Row],[Tanggal]],"mmm"))</f>
        <v>Sep</v>
      </c>
      <c r="P87" s="73">
        <f>IF(Table3[[#This Row],[Tanggal]]="","",YEAR(Table3[[#This Row],[Tanggal]]))</f>
        <v>2020</v>
      </c>
      <c r="Q87" s="74" t="str">
        <f>IF(Table3[[#This Row],[Tanggal]]="","","Tower")</f>
        <v>Tower</v>
      </c>
      <c r="R87" s="67" t="s">
        <v>73</v>
      </c>
      <c r="S87" s="67"/>
      <c r="T87" s="67"/>
    </row>
    <row r="88" spans="2:20" s="2" customFormat="1" x14ac:dyDescent="0.25">
      <c r="B88" s="68" t="str">
        <f>_xlfn.IFNA(INDEX(Data!$B:$B,MATCH(Table3[[#This Row],[Desa/Kelurahan]],Data!$C:$C,0)),"")</f>
        <v>MELAK</v>
      </c>
      <c r="C88" s="68" t="s">
        <v>209</v>
      </c>
      <c r="D88" s="76" t="s">
        <v>435</v>
      </c>
      <c r="E88" s="76" t="s">
        <v>436</v>
      </c>
      <c r="F88" s="67" t="s">
        <v>437</v>
      </c>
      <c r="G88" s="67">
        <v>1</v>
      </c>
      <c r="H88" s="67" t="s">
        <v>99</v>
      </c>
      <c r="I88" s="67"/>
      <c r="J88" s="67" t="s">
        <v>40</v>
      </c>
      <c r="K88" s="69"/>
      <c r="L88" s="67" t="s">
        <v>358</v>
      </c>
      <c r="M88" s="69"/>
      <c r="N88" s="72">
        <v>44090</v>
      </c>
      <c r="O88" s="69" t="str">
        <f>IF(Table3[[#This Row],[Tanggal]]="","",TEXT(Table3[[#This Row],[Tanggal]],"mmm"))</f>
        <v>Sep</v>
      </c>
      <c r="P88" s="69">
        <f>IF(Table3[[#This Row],[Tanggal]]="","",YEAR(Table3[[#This Row],[Tanggal]]))</f>
        <v>2020</v>
      </c>
      <c r="Q88" s="69" t="str">
        <f>IF(Table3[[#This Row],[Tanggal]]="","","Tower")</f>
        <v>Tower</v>
      </c>
      <c r="R88" s="67" t="s">
        <v>73</v>
      </c>
      <c r="S88" s="67"/>
      <c r="T88" s="67"/>
    </row>
    <row r="89" spans="2:20" x14ac:dyDescent="0.25">
      <c r="B89" s="68" t="str">
        <f>_xlfn.IFNA(INDEX(Data!$B:$B,MATCH(Table3[[#This Row],[Desa/Kelurahan]],Data!$C:$C,0)),"")</f>
        <v>LINGGANG BIGUNG</v>
      </c>
      <c r="C89" s="68" t="s">
        <v>17</v>
      </c>
      <c r="D89" s="76" t="s">
        <v>438</v>
      </c>
      <c r="E89" s="76" t="s">
        <v>439</v>
      </c>
      <c r="F89" s="67" t="s">
        <v>440</v>
      </c>
      <c r="G89" s="67">
        <v>1</v>
      </c>
      <c r="H89" s="67" t="s">
        <v>108</v>
      </c>
      <c r="I89" s="67"/>
      <c r="J89" s="67" t="s">
        <v>40</v>
      </c>
      <c r="K89" s="69"/>
      <c r="L89" s="67" t="s">
        <v>404</v>
      </c>
      <c r="M89" s="67"/>
      <c r="N89" s="72">
        <v>44090</v>
      </c>
      <c r="O89" s="73" t="str">
        <f>IF(Table3[[#This Row],[Tanggal]]="","",TEXT(Table3[[#This Row],[Tanggal]],"mmm"))</f>
        <v>Sep</v>
      </c>
      <c r="P89" s="73">
        <f>IF(Table3[[#This Row],[Tanggal]]="","",YEAR(Table3[[#This Row],[Tanggal]]))</f>
        <v>2020</v>
      </c>
      <c r="Q89" s="74" t="str">
        <f>IF(Table3[[#This Row],[Tanggal]]="","","Tower")</f>
        <v>Tower</v>
      </c>
      <c r="R89" s="67" t="s">
        <v>73</v>
      </c>
      <c r="S89" s="67"/>
      <c r="T89" s="67"/>
    </row>
    <row r="90" spans="2:20" x14ac:dyDescent="0.25">
      <c r="B90" s="68" t="str">
        <f>_xlfn.IFNA(INDEX(Data!$B:$B,MATCH(Table3[[#This Row],[Desa/Kelurahan]],Data!$C:$C,0)),"")</f>
        <v>LINGGANG BIGUNG</v>
      </c>
      <c r="C90" s="68" t="s">
        <v>17</v>
      </c>
      <c r="D90" s="76" t="s">
        <v>441</v>
      </c>
      <c r="E90" s="76" t="s">
        <v>402</v>
      </c>
      <c r="F90" s="67" t="s">
        <v>442</v>
      </c>
      <c r="G90" s="67">
        <v>1</v>
      </c>
      <c r="H90" s="67" t="s">
        <v>99</v>
      </c>
      <c r="I90" s="67"/>
      <c r="J90" s="67" t="s">
        <v>40</v>
      </c>
      <c r="K90" s="69"/>
      <c r="L90" s="67" t="s">
        <v>404</v>
      </c>
      <c r="M90" s="67"/>
      <c r="N90" s="72">
        <v>44090</v>
      </c>
      <c r="O90" s="73" t="str">
        <f>IF(Table3[[#This Row],[Tanggal]]="","",TEXT(Table3[[#This Row],[Tanggal]],"mmm"))</f>
        <v>Sep</v>
      </c>
      <c r="P90" s="73">
        <f>IF(Table3[[#This Row],[Tanggal]]="","",YEAR(Table3[[#This Row],[Tanggal]]))</f>
        <v>2020</v>
      </c>
      <c r="Q90" s="74" t="str">
        <f>IF(Table3[[#This Row],[Tanggal]]="","","Tower")</f>
        <v>Tower</v>
      </c>
      <c r="R90" s="67" t="s">
        <v>73</v>
      </c>
      <c r="S90" s="67"/>
      <c r="T90" s="67"/>
    </row>
    <row r="91" spans="2:20" x14ac:dyDescent="0.25">
      <c r="B91" s="68" t="str">
        <f>_xlfn.IFNA(INDEX(Data!$B:$B,MATCH(Table3[[#This Row],[Desa/Kelurahan]],Data!$C:$C,0)),"")</f>
        <v>LINGGANG BIGUNG</v>
      </c>
      <c r="C91" s="68" t="s">
        <v>185</v>
      </c>
      <c r="D91" s="76" t="s">
        <v>443</v>
      </c>
      <c r="E91" s="76" t="s">
        <v>444</v>
      </c>
      <c r="F91" s="67" t="s">
        <v>445</v>
      </c>
      <c r="G91" s="67">
        <v>1</v>
      </c>
      <c r="H91" s="67" t="s">
        <v>108</v>
      </c>
      <c r="I91" s="67"/>
      <c r="J91" s="67" t="s">
        <v>40</v>
      </c>
      <c r="K91" s="69"/>
      <c r="L91" s="67"/>
      <c r="M91" s="69"/>
      <c r="N91" s="72">
        <v>44090</v>
      </c>
      <c r="O91" s="69" t="str">
        <f>IF(Table3[[#This Row],[Tanggal]]="","",TEXT(Table3[[#This Row],[Tanggal]],"mmm"))</f>
        <v>Sep</v>
      </c>
      <c r="P91" s="69">
        <f>IF(Table3[[#This Row],[Tanggal]]="","",YEAR(Table3[[#This Row],[Tanggal]]))</f>
        <v>2020</v>
      </c>
      <c r="Q91" s="69" t="str">
        <f>IF(Table3[[#This Row],[Tanggal]]="","","Tower")</f>
        <v>Tower</v>
      </c>
      <c r="R91" s="67" t="s">
        <v>73</v>
      </c>
      <c r="S91" s="67"/>
      <c r="T91" s="67"/>
    </row>
    <row r="92" spans="2:20" x14ac:dyDescent="0.25">
      <c r="B92" s="68" t="str">
        <f>_xlfn.IFNA(INDEX(Data!$B:$B,MATCH(Table3[[#This Row],[Desa/Kelurahan]],Data!$C:$C,0)),"")</f>
        <v>LINGGANG BIGUNG</v>
      </c>
      <c r="C92" s="68" t="s">
        <v>192</v>
      </c>
      <c r="D92" s="75"/>
      <c r="E92" s="75"/>
      <c r="F92" s="67"/>
      <c r="G92" s="67">
        <v>1</v>
      </c>
      <c r="H92" s="67" t="s">
        <v>429</v>
      </c>
      <c r="I92" s="67"/>
      <c r="J92" s="67" t="s">
        <v>40</v>
      </c>
      <c r="K92" s="69"/>
      <c r="L92" s="67"/>
      <c r="M92" s="67"/>
      <c r="N92" s="72">
        <v>44090</v>
      </c>
      <c r="O92" s="73" t="str">
        <f>IF(Table3[[#This Row],[Tanggal]]="","",TEXT(Table3[[#This Row],[Tanggal]],"mmm"))</f>
        <v>Sep</v>
      </c>
      <c r="P92" s="73">
        <f>IF(Table3[[#This Row],[Tanggal]]="","",YEAR(Table3[[#This Row],[Tanggal]]))</f>
        <v>2020</v>
      </c>
      <c r="Q92" s="74" t="str">
        <f>IF(Table3[[#This Row],[Tanggal]]="","","Tower")</f>
        <v>Tower</v>
      </c>
      <c r="R92" s="67" t="s">
        <v>73</v>
      </c>
      <c r="S92" s="67"/>
      <c r="T92" s="67"/>
    </row>
    <row r="93" spans="2:20" x14ac:dyDescent="0.25">
      <c r="B93" s="68" t="str">
        <f>_xlfn.IFNA(INDEX(Data!$B:$B,MATCH(Table3[[#This Row],[Desa/Kelurahan]],Data!$C:$C,0)),"")</f>
        <v>LINGGANG BIGUNG</v>
      </c>
      <c r="C93" s="68" t="s">
        <v>186</v>
      </c>
      <c r="D93" s="67" t="s">
        <v>446</v>
      </c>
      <c r="E93" s="67" t="s">
        <v>447</v>
      </c>
      <c r="F93" s="67" t="s">
        <v>448</v>
      </c>
      <c r="G93" s="67">
        <v>1</v>
      </c>
      <c r="H93" s="67" t="s">
        <v>111</v>
      </c>
      <c r="I93" s="67"/>
      <c r="J93" s="67" t="s">
        <v>40</v>
      </c>
      <c r="K93" s="69"/>
      <c r="L93" s="67"/>
      <c r="M93" s="67"/>
      <c r="N93" s="72">
        <v>44090</v>
      </c>
      <c r="O93" s="79" t="str">
        <f>IF(Table3[[#This Row],[Tanggal]]="","",TEXT(Table3[[#This Row],[Tanggal]],"mmm"))</f>
        <v>Sep</v>
      </c>
      <c r="P93" s="79">
        <f>IF(Table3[[#This Row],[Tanggal]]="","",YEAR(Table3[[#This Row],[Tanggal]]))</f>
        <v>2020</v>
      </c>
      <c r="Q93" s="67" t="str">
        <f>IF(Table3[[#This Row],[Tanggal]]="","","Tower")</f>
        <v>Tower</v>
      </c>
      <c r="R93" s="67" t="s">
        <v>73</v>
      </c>
      <c r="S93" s="67"/>
      <c r="T93" s="67"/>
    </row>
    <row r="94" spans="2:20" ht="30" x14ac:dyDescent="0.25">
      <c r="B94" s="68" t="str">
        <f>_xlfn.IFNA(INDEX(Data!$B:$B,MATCH(Table3[[#This Row],[Desa/Kelurahan]],Data!$C:$C,0)),"")</f>
        <v>NYUATAN</v>
      </c>
      <c r="C94" s="68" t="s">
        <v>248</v>
      </c>
      <c r="D94" s="76" t="s">
        <v>449</v>
      </c>
      <c r="E94" s="76" t="s">
        <v>450</v>
      </c>
      <c r="F94" s="67" t="s">
        <v>451</v>
      </c>
      <c r="G94" s="67">
        <v>1</v>
      </c>
      <c r="H94" s="67" t="s">
        <v>452</v>
      </c>
      <c r="I94" s="67"/>
      <c r="J94" s="67" t="s">
        <v>40</v>
      </c>
      <c r="K94" s="69"/>
      <c r="L94" s="67"/>
      <c r="M94" s="67"/>
      <c r="N94" s="72">
        <v>44090</v>
      </c>
      <c r="O94" s="73" t="str">
        <f>IF(Table3[[#This Row],[Tanggal]]="","",TEXT(Table3[[#This Row],[Tanggal]],"mmm"))</f>
        <v>Sep</v>
      </c>
      <c r="P94" s="73">
        <f>IF(Table3[[#This Row],[Tanggal]]="","",YEAR(Table3[[#This Row],[Tanggal]]))</f>
        <v>2020</v>
      </c>
      <c r="Q94" s="74" t="str">
        <f>IF(Table3[[#This Row],[Tanggal]]="","","Tower")</f>
        <v>Tower</v>
      </c>
      <c r="R94" s="67" t="s">
        <v>73</v>
      </c>
      <c r="S94" s="67"/>
      <c r="T94" s="67"/>
    </row>
    <row r="95" spans="2:20" ht="30" x14ac:dyDescent="0.25">
      <c r="B95" s="68" t="str">
        <f>_xlfn.IFNA(INDEX(Data!$B:$B,MATCH(Table3[[#This Row],[Desa/Kelurahan]],Data!$C:$C,0)),"")</f>
        <v>NYUATAN</v>
      </c>
      <c r="C95" s="68" t="s">
        <v>247</v>
      </c>
      <c r="D95" s="69" t="s">
        <v>520</v>
      </c>
      <c r="E95" s="69" t="s">
        <v>521</v>
      </c>
      <c r="F95" s="69"/>
      <c r="G95" s="69">
        <v>1</v>
      </c>
      <c r="H95" s="69" t="s">
        <v>74</v>
      </c>
      <c r="I95" s="67"/>
      <c r="J95" s="69" t="s">
        <v>40</v>
      </c>
      <c r="K95" s="69"/>
      <c r="L95" s="69" t="s">
        <v>522</v>
      </c>
      <c r="M95" s="67"/>
      <c r="N95" s="72">
        <v>44090</v>
      </c>
      <c r="O95" s="73" t="str">
        <f>IF(Table3[[#This Row],[Tanggal]]="","",TEXT(Table3[[#This Row],[Tanggal]],"mmm"))</f>
        <v>Sep</v>
      </c>
      <c r="P95" s="73">
        <f>IF(Table3[[#This Row],[Tanggal]]="","",YEAR(Table3[[#This Row],[Tanggal]]))</f>
        <v>2020</v>
      </c>
      <c r="Q95" s="74" t="str">
        <f>IF(Table3[[#This Row],[Tanggal]]="","","Tower")</f>
        <v>Tower</v>
      </c>
      <c r="R95" s="67" t="s">
        <v>81</v>
      </c>
      <c r="S95" s="67"/>
      <c r="T95" s="67"/>
    </row>
    <row r="96" spans="2:20" x14ac:dyDescent="0.25">
      <c r="B96" s="68" t="str">
        <f>_xlfn.IFNA(INDEX(Data!$B:$B,MATCH(Table3[[#This Row],[Desa/Kelurahan]],Data!$C:$C,0)),"")</f>
        <v>TERING</v>
      </c>
      <c r="C96" s="68" t="s">
        <v>299</v>
      </c>
      <c r="D96" s="76" t="s">
        <v>453</v>
      </c>
      <c r="E96" s="76" t="s">
        <v>454</v>
      </c>
      <c r="F96" s="67" t="s">
        <v>455</v>
      </c>
      <c r="G96" s="67">
        <v>1</v>
      </c>
      <c r="H96" s="67" t="s">
        <v>108</v>
      </c>
      <c r="I96" s="67"/>
      <c r="J96" s="67" t="s">
        <v>40</v>
      </c>
      <c r="K96" s="69"/>
      <c r="L96" s="67"/>
      <c r="M96" s="67"/>
      <c r="N96" s="72">
        <v>44090</v>
      </c>
      <c r="O96" s="73" t="str">
        <f>IF(Table3[[#This Row],[Tanggal]]="","",TEXT(Table3[[#This Row],[Tanggal]],"mmm"))</f>
        <v>Sep</v>
      </c>
      <c r="P96" s="73">
        <f>IF(Table3[[#This Row],[Tanggal]]="","",YEAR(Table3[[#This Row],[Tanggal]]))</f>
        <v>2020</v>
      </c>
      <c r="Q96" s="74" t="str">
        <f>IF(Table3[[#This Row],[Tanggal]]="","","Tower")</f>
        <v>Tower</v>
      </c>
      <c r="R96" s="67" t="s">
        <v>73</v>
      </c>
      <c r="S96" s="67"/>
      <c r="T96" s="67"/>
    </row>
    <row r="97" spans="2:20" ht="14.25" customHeight="1" x14ac:dyDescent="0.25">
      <c r="B97" s="68" t="str">
        <f>_xlfn.IFNA(INDEX(Data!$B:$B,MATCH(Table3[[#This Row],[Desa/Kelurahan]],Data!$C:$C,0)),"")</f>
        <v>LONG IRAM</v>
      </c>
      <c r="C97" s="68" t="s">
        <v>195</v>
      </c>
      <c r="D97" s="76" t="s">
        <v>456</v>
      </c>
      <c r="E97" s="76" t="s">
        <v>457</v>
      </c>
      <c r="F97" s="67" t="s">
        <v>458</v>
      </c>
      <c r="G97" s="67">
        <v>1</v>
      </c>
      <c r="H97" s="67" t="s">
        <v>99</v>
      </c>
      <c r="I97" s="67"/>
      <c r="J97" s="67" t="s">
        <v>40</v>
      </c>
      <c r="K97" s="69"/>
      <c r="L97" s="67" t="s">
        <v>366</v>
      </c>
      <c r="M97" s="67"/>
      <c r="N97" s="72">
        <v>44090</v>
      </c>
      <c r="O97" s="73" t="str">
        <f>IF(Table3[[#This Row],[Tanggal]]="","",TEXT(Table3[[#This Row],[Tanggal]],"mmm"))</f>
        <v>Sep</v>
      </c>
      <c r="P97" s="73">
        <f>IF(Table3[[#This Row],[Tanggal]]="","",YEAR(Table3[[#This Row],[Tanggal]]))</f>
        <v>2020</v>
      </c>
      <c r="Q97" s="74" t="str">
        <f>IF(Table3[[#This Row],[Tanggal]]="","","Tower")</f>
        <v>Tower</v>
      </c>
      <c r="R97" s="67" t="s">
        <v>73</v>
      </c>
      <c r="S97" s="67"/>
      <c r="T97" s="67"/>
    </row>
    <row r="98" spans="2:20" x14ac:dyDescent="0.25">
      <c r="B98" s="68" t="str">
        <f>_xlfn.IFNA(INDEX(Data!$B:$B,MATCH(Table3[[#This Row],[Desa/Kelurahan]],Data!$C:$C,0)),"")</f>
        <v>LONG IRAM</v>
      </c>
      <c r="C98" s="68" t="s">
        <v>196</v>
      </c>
      <c r="D98" s="76"/>
      <c r="E98" s="76"/>
      <c r="F98" s="67" t="s">
        <v>459</v>
      </c>
      <c r="G98" s="67">
        <v>1</v>
      </c>
      <c r="H98" s="67" t="s">
        <v>99</v>
      </c>
      <c r="I98" s="67"/>
      <c r="J98" s="67" t="s">
        <v>40</v>
      </c>
      <c r="K98" s="69"/>
      <c r="L98" s="67"/>
      <c r="M98" s="67"/>
      <c r="N98" s="72">
        <v>44090</v>
      </c>
      <c r="O98" s="79" t="str">
        <f>IF(Table3[[#This Row],[Tanggal]]="","",TEXT(Table3[[#This Row],[Tanggal]],"mmm"))</f>
        <v>Sep</v>
      </c>
      <c r="P98" s="79">
        <f>IF(Table3[[#This Row],[Tanggal]]="","",YEAR(Table3[[#This Row],[Tanggal]]))</f>
        <v>2020</v>
      </c>
      <c r="Q98" s="67" t="str">
        <f>IF(Table3[[#This Row],[Tanggal]]="","","Tower")</f>
        <v>Tower</v>
      </c>
      <c r="R98" s="67" t="s">
        <v>73</v>
      </c>
      <c r="S98" s="67"/>
      <c r="T98" s="67"/>
    </row>
    <row r="99" spans="2:20" ht="30" x14ac:dyDescent="0.25">
      <c r="B99" s="68" t="str">
        <f>_xlfn.IFNA(INDEX(Data!$B:$B,MATCH(Table3[[#This Row],[Desa/Kelurahan]],Data!$C:$C,0)),"")</f>
        <v>MOOK MANAAR BULANT</v>
      </c>
      <c r="C99" s="68" t="s">
        <v>214</v>
      </c>
      <c r="D99" s="76" t="s">
        <v>460</v>
      </c>
      <c r="E99" s="76" t="s">
        <v>461</v>
      </c>
      <c r="F99" s="67" t="s">
        <v>462</v>
      </c>
      <c r="G99" s="67">
        <v>1</v>
      </c>
      <c r="H99" s="67" t="s">
        <v>108</v>
      </c>
      <c r="I99" s="67"/>
      <c r="J99" s="67" t="s">
        <v>40</v>
      </c>
      <c r="K99" s="69"/>
      <c r="L99" s="67"/>
      <c r="M99" s="67"/>
      <c r="N99" s="72">
        <v>44090</v>
      </c>
      <c r="O99" s="73" t="str">
        <f>IF(Table3[[#This Row],[Tanggal]]="","",TEXT(Table3[[#This Row],[Tanggal]],"mmm"))</f>
        <v>Sep</v>
      </c>
      <c r="P99" s="73">
        <f>IF(Table3[[#This Row],[Tanggal]]="","",YEAR(Table3[[#This Row],[Tanggal]]))</f>
        <v>2020</v>
      </c>
      <c r="Q99" s="74" t="str">
        <f>IF(Table3[[#This Row],[Tanggal]]="","","Tower")</f>
        <v>Tower</v>
      </c>
      <c r="R99" s="67" t="s">
        <v>95</v>
      </c>
      <c r="S99" s="67"/>
      <c r="T99" s="67"/>
    </row>
    <row r="100" spans="2:20" ht="30" x14ac:dyDescent="0.25">
      <c r="B100" s="68" t="str">
        <f>_xlfn.IFNA(INDEX(Data!$B:$B,MATCH(Table3[[#This Row],[Desa/Kelurahan]],Data!$C:$C,0)),"")</f>
        <v>MOOK MANAAR BULANT</v>
      </c>
      <c r="C100" s="68" t="s">
        <v>214</v>
      </c>
      <c r="D100" s="78" t="s">
        <v>463</v>
      </c>
      <c r="E100" s="76" t="s">
        <v>464</v>
      </c>
      <c r="F100" s="67" t="s">
        <v>465</v>
      </c>
      <c r="G100" s="67">
        <v>1</v>
      </c>
      <c r="H100" s="67" t="s">
        <v>108</v>
      </c>
      <c r="I100" s="67"/>
      <c r="J100" s="67" t="s">
        <v>40</v>
      </c>
      <c r="K100" s="69"/>
      <c r="L100" s="67" t="s">
        <v>358</v>
      </c>
      <c r="M100" s="67"/>
      <c r="N100" s="72">
        <v>44090</v>
      </c>
      <c r="O100" s="73" t="str">
        <f>IF(Table3[[#This Row],[Tanggal]]="","",TEXT(Table3[[#This Row],[Tanggal]],"mmm"))</f>
        <v>Sep</v>
      </c>
      <c r="P100" s="73">
        <f>IF(Table3[[#This Row],[Tanggal]]="","",YEAR(Table3[[#This Row],[Tanggal]]))</f>
        <v>2020</v>
      </c>
      <c r="Q100" s="74" t="str">
        <f>IF(Table3[[#This Row],[Tanggal]]="","","Tower")</f>
        <v>Tower</v>
      </c>
      <c r="R100" s="67" t="s">
        <v>95</v>
      </c>
      <c r="S100" s="67"/>
      <c r="T100" s="67"/>
    </row>
    <row r="101" spans="2:20" ht="30" x14ac:dyDescent="0.25">
      <c r="B101" s="68" t="str">
        <f>_xlfn.IFNA(INDEX(Data!$B:$B,MATCH(Table3[[#This Row],[Desa/Kelurahan]],Data!$C:$C,0)),"")</f>
        <v>MOOK MANAAR BULANT</v>
      </c>
      <c r="C101" s="68" t="s">
        <v>211</v>
      </c>
      <c r="D101" s="69" t="s">
        <v>523</v>
      </c>
      <c r="E101" s="69" t="s">
        <v>524</v>
      </c>
      <c r="F101" s="69"/>
      <c r="G101" s="69">
        <v>1</v>
      </c>
      <c r="H101" s="69" t="s">
        <v>74</v>
      </c>
      <c r="I101" s="67"/>
      <c r="J101" s="69" t="s">
        <v>40</v>
      </c>
      <c r="K101" s="69"/>
      <c r="L101" s="69" t="s">
        <v>522</v>
      </c>
      <c r="M101" s="67"/>
      <c r="N101" s="72">
        <v>44090</v>
      </c>
      <c r="O101" s="73" t="str">
        <f>IF(Table3[[#This Row],[Tanggal]]="","",TEXT(Table3[[#This Row],[Tanggal]],"mmm"))</f>
        <v>Sep</v>
      </c>
      <c r="P101" s="73">
        <f>IF(Table3[[#This Row],[Tanggal]]="","",YEAR(Table3[[#This Row],[Tanggal]]))</f>
        <v>2020</v>
      </c>
      <c r="Q101" s="74" t="str">
        <f>IF(Table3[[#This Row],[Tanggal]]="","","Tower")</f>
        <v>Tower</v>
      </c>
      <c r="R101" s="67" t="s">
        <v>81</v>
      </c>
      <c r="S101" s="67"/>
      <c r="T101" s="67"/>
    </row>
    <row r="102" spans="2:20" x14ac:dyDescent="0.25">
      <c r="B102" s="68" t="str">
        <f>_xlfn.IFNA(INDEX(Data!$B:$B,MATCH(Table3[[#This Row],[Desa/Kelurahan]],Data!$C:$C,0)),"")</f>
        <v>MUARA PAHU</v>
      </c>
      <c r="C102" s="68" t="s">
        <v>237</v>
      </c>
      <c r="D102" s="67"/>
      <c r="E102" s="67"/>
      <c r="F102" s="67" t="s">
        <v>466</v>
      </c>
      <c r="G102" s="67">
        <v>1</v>
      </c>
      <c r="H102" s="67" t="s">
        <v>108</v>
      </c>
      <c r="I102" s="67"/>
      <c r="J102" s="67" t="s">
        <v>40</v>
      </c>
      <c r="K102" s="69"/>
      <c r="L102" s="67"/>
      <c r="M102" s="67"/>
      <c r="N102" s="72">
        <v>44090</v>
      </c>
      <c r="O102" s="73" t="str">
        <f>IF(Table3[[#This Row],[Tanggal]]="","",TEXT(Table3[[#This Row],[Tanggal]],"mmm"))</f>
        <v>Sep</v>
      </c>
      <c r="P102" s="73">
        <f>IF(Table3[[#This Row],[Tanggal]]="","",YEAR(Table3[[#This Row],[Tanggal]]))</f>
        <v>2020</v>
      </c>
      <c r="Q102" s="74" t="str">
        <f>IF(Table3[[#This Row],[Tanggal]]="","","Tower")</f>
        <v>Tower</v>
      </c>
      <c r="R102" s="67" t="s">
        <v>73</v>
      </c>
      <c r="S102" s="67"/>
      <c r="T102" s="67"/>
    </row>
    <row r="103" spans="2:20" ht="15" customHeight="1" x14ac:dyDescent="0.25">
      <c r="B103" s="68" t="str">
        <f>_xlfn.IFNA(INDEX(Data!$B:$B,MATCH(Table3[[#This Row],[Desa/Kelurahan]],Data!$C:$C,0)),"")</f>
        <v>MUARA PAHU</v>
      </c>
      <c r="C103" s="68" t="s">
        <v>238</v>
      </c>
      <c r="D103" s="67"/>
      <c r="E103" s="67"/>
      <c r="F103" s="67" t="s">
        <v>467</v>
      </c>
      <c r="G103" s="67">
        <v>1</v>
      </c>
      <c r="H103" s="67" t="s">
        <v>108</v>
      </c>
      <c r="I103" s="67"/>
      <c r="J103" s="67" t="s">
        <v>40</v>
      </c>
      <c r="K103" s="69"/>
      <c r="L103" s="67"/>
      <c r="M103" s="67"/>
      <c r="N103" s="72">
        <v>44090</v>
      </c>
      <c r="O103" s="73" t="str">
        <f>IF(Table3[[#This Row],[Tanggal]]="","",TEXT(Table3[[#This Row],[Tanggal]],"mmm"))</f>
        <v>Sep</v>
      </c>
      <c r="P103" s="73">
        <f>IF(Table3[[#This Row],[Tanggal]]="","",YEAR(Table3[[#This Row],[Tanggal]]))</f>
        <v>2020</v>
      </c>
      <c r="Q103" s="74" t="str">
        <f>IF(Table3[[#This Row],[Tanggal]]="","","Tower")</f>
        <v>Tower</v>
      </c>
      <c r="R103" s="67" t="s">
        <v>73</v>
      </c>
      <c r="S103" s="67"/>
      <c r="T103" s="67"/>
    </row>
    <row r="104" spans="2:20" ht="30" x14ac:dyDescent="0.25">
      <c r="B104" s="68" t="str">
        <f>_xlfn.IFNA(INDEX(Data!$B:$B,MATCH(Table3[[#This Row],[Desa/Kelurahan]],Data!$C:$C,0)),"")</f>
        <v>MUARA PAHU</v>
      </c>
      <c r="C104" s="68" t="s">
        <v>243</v>
      </c>
      <c r="D104" s="76" t="s">
        <v>468</v>
      </c>
      <c r="E104" s="76" t="s">
        <v>469</v>
      </c>
      <c r="F104" s="67"/>
      <c r="G104" s="67">
        <v>1</v>
      </c>
      <c r="H104" s="67" t="s">
        <v>429</v>
      </c>
      <c r="I104" s="67"/>
      <c r="J104" s="67" t="s">
        <v>40</v>
      </c>
      <c r="K104" s="69"/>
      <c r="L104" s="67" t="s">
        <v>373</v>
      </c>
      <c r="M104" s="67"/>
      <c r="N104" s="72">
        <v>44090</v>
      </c>
      <c r="O104" s="73" t="str">
        <f>IF(Table3[[#This Row],[Tanggal]]="","",TEXT(Table3[[#This Row],[Tanggal]],"mmm"))</f>
        <v>Sep</v>
      </c>
      <c r="P104" s="73">
        <f>IF(Table3[[#This Row],[Tanggal]]="","",YEAR(Table3[[#This Row],[Tanggal]]))</f>
        <v>2020</v>
      </c>
      <c r="Q104" s="74" t="str">
        <f>IF(Table3[[#This Row],[Tanggal]]="","","Tower")</f>
        <v>Tower</v>
      </c>
      <c r="R104" s="67" t="s">
        <v>81</v>
      </c>
      <c r="S104" s="67"/>
      <c r="T104" s="67"/>
    </row>
    <row r="105" spans="2:20" ht="15" customHeight="1" x14ac:dyDescent="0.25">
      <c r="B105" s="68" t="str">
        <f>_xlfn.IFNA(INDEX(Data!$B:$B,MATCH(Table3[[#This Row],[Desa/Kelurahan]],Data!$C:$C,0)),"")</f>
        <v>PENYINGGAHAN</v>
      </c>
      <c r="C105" s="68" t="s">
        <v>257</v>
      </c>
      <c r="D105" s="77" t="s">
        <v>470</v>
      </c>
      <c r="E105" s="77" t="s">
        <v>471</v>
      </c>
      <c r="F105" s="67" t="s">
        <v>472</v>
      </c>
      <c r="G105" s="67">
        <v>1</v>
      </c>
      <c r="H105" s="67" t="s">
        <v>108</v>
      </c>
      <c r="I105" s="67"/>
      <c r="J105" s="67" t="s">
        <v>40</v>
      </c>
      <c r="K105" s="69"/>
      <c r="L105" s="67"/>
      <c r="M105" s="67"/>
      <c r="N105" s="72">
        <v>44090</v>
      </c>
      <c r="O105" s="73" t="str">
        <f>IF(Table3[[#This Row],[Tanggal]]="","",TEXT(Table3[[#This Row],[Tanggal]],"mmm"))</f>
        <v>Sep</v>
      </c>
      <c r="P105" s="73">
        <f>IF(Table3[[#This Row],[Tanggal]]="","",YEAR(Table3[[#This Row],[Tanggal]]))</f>
        <v>2020</v>
      </c>
      <c r="Q105" s="74" t="str">
        <f>IF(Table3[[#This Row],[Tanggal]]="","","Tower")</f>
        <v>Tower</v>
      </c>
      <c r="R105" s="67" t="s">
        <v>73</v>
      </c>
      <c r="S105" s="67"/>
      <c r="T105" s="67"/>
    </row>
    <row r="106" spans="2:20" x14ac:dyDescent="0.25">
      <c r="B106" s="68" t="str">
        <f>_xlfn.IFNA(INDEX(Data!$B:$B,MATCH(Table3[[#This Row],[Desa/Kelurahan]],Data!$C:$C,0)),"")</f>
        <v>DAMAI</v>
      </c>
      <c r="C106" s="68" t="s">
        <v>162</v>
      </c>
      <c r="D106" s="77" t="s">
        <v>473</v>
      </c>
      <c r="E106" s="77" t="s">
        <v>474</v>
      </c>
      <c r="F106" s="67" t="s">
        <v>475</v>
      </c>
      <c r="G106" s="67">
        <v>1</v>
      </c>
      <c r="H106" s="67" t="s">
        <v>108</v>
      </c>
      <c r="I106" s="67"/>
      <c r="J106" s="67" t="s">
        <v>40</v>
      </c>
      <c r="K106" s="69"/>
      <c r="L106" s="67" t="s">
        <v>358</v>
      </c>
      <c r="M106" s="67"/>
      <c r="N106" s="72">
        <v>44090</v>
      </c>
      <c r="O106" s="73" t="str">
        <f>IF(Table3[[#This Row],[Tanggal]]="","",TEXT(Table3[[#This Row],[Tanggal]],"mmm"))</f>
        <v>Sep</v>
      </c>
      <c r="P106" s="73">
        <f>IF(Table3[[#This Row],[Tanggal]]="","",YEAR(Table3[[#This Row],[Tanggal]]))</f>
        <v>2020</v>
      </c>
      <c r="Q106" s="74" t="str">
        <f>IF(Table3[[#This Row],[Tanggal]]="","","Tower")</f>
        <v>Tower</v>
      </c>
      <c r="R106" s="67" t="s">
        <v>73</v>
      </c>
      <c r="S106" s="67"/>
      <c r="T106" s="67"/>
    </row>
    <row r="107" spans="2:20" x14ac:dyDescent="0.25">
      <c r="B107" s="68" t="str">
        <f>_xlfn.IFNA(INDEX(Data!$B:$B,MATCH(Table3[[#This Row],[Desa/Kelurahan]],Data!$C:$C,0)),"")</f>
        <v>DAMAI</v>
      </c>
      <c r="C107" s="68" t="s">
        <v>170</v>
      </c>
      <c r="D107" s="76" t="s">
        <v>476</v>
      </c>
      <c r="E107" s="76" t="s">
        <v>477</v>
      </c>
      <c r="F107" s="67" t="s">
        <v>478</v>
      </c>
      <c r="G107" s="67">
        <v>1</v>
      </c>
      <c r="H107" s="67" t="s">
        <v>105</v>
      </c>
      <c r="I107" s="67"/>
      <c r="J107" s="67" t="s">
        <v>40</v>
      </c>
      <c r="K107" s="69"/>
      <c r="L107" s="67" t="s">
        <v>377</v>
      </c>
      <c r="M107" s="67"/>
      <c r="N107" s="72">
        <v>44090</v>
      </c>
      <c r="O107" s="73" t="str">
        <f>IF(Table3[[#This Row],[Tanggal]]="","",TEXT(Table3[[#This Row],[Tanggal]],"mmm"))</f>
        <v>Sep</v>
      </c>
      <c r="P107" s="73">
        <f>IF(Table3[[#This Row],[Tanggal]]="","",YEAR(Table3[[#This Row],[Tanggal]]))</f>
        <v>2020</v>
      </c>
      <c r="Q107" s="74" t="str">
        <f>IF(Table3[[#This Row],[Tanggal]]="","","Tower")</f>
        <v>Tower</v>
      </c>
      <c r="R107" s="67" t="s">
        <v>73</v>
      </c>
      <c r="S107" s="67"/>
      <c r="T107" s="67"/>
    </row>
    <row r="108" spans="2:20" ht="15" customHeight="1" x14ac:dyDescent="0.25">
      <c r="B108" s="68" t="str">
        <f>_xlfn.IFNA(INDEX(Data!$B:$B,MATCH(Table3[[#This Row],[Desa/Kelurahan]],Data!$C:$C,0)),"")</f>
        <v>DAMAI</v>
      </c>
      <c r="C108" s="68" t="s">
        <v>162</v>
      </c>
      <c r="D108" s="77" t="s">
        <v>479</v>
      </c>
      <c r="E108" s="77" t="s">
        <v>480</v>
      </c>
      <c r="F108" s="67"/>
      <c r="G108" s="67">
        <v>1</v>
      </c>
      <c r="H108" s="67" t="s">
        <v>99</v>
      </c>
      <c r="I108" s="67"/>
      <c r="J108" s="67" t="s">
        <v>40</v>
      </c>
      <c r="K108" s="69"/>
      <c r="L108" s="67" t="s">
        <v>377</v>
      </c>
      <c r="M108" s="67"/>
      <c r="N108" s="72">
        <v>44090</v>
      </c>
      <c r="O108" s="73" t="str">
        <f>IF(Table3[[#This Row],[Tanggal]]="","",TEXT(Table3[[#This Row],[Tanggal]],"mmm"))</f>
        <v>Sep</v>
      </c>
      <c r="P108" s="73">
        <f>IF(Table3[[#This Row],[Tanggal]]="","",YEAR(Table3[[#This Row],[Tanggal]]))</f>
        <v>2020</v>
      </c>
      <c r="Q108" s="74" t="str">
        <f>IF(Table3[[#This Row],[Tanggal]]="","","Tower")</f>
        <v>Tower</v>
      </c>
      <c r="R108" s="67" t="s">
        <v>73</v>
      </c>
      <c r="S108" s="67"/>
      <c r="T108" s="67"/>
    </row>
    <row r="109" spans="2:20" ht="15" customHeight="1" x14ac:dyDescent="0.25">
      <c r="B109" s="68" t="str">
        <f>_xlfn.IFNA(INDEX(Data!$B:$B,MATCH(Table3[[#This Row],[Desa/Kelurahan]],Data!$C:$C,0)),"")</f>
        <v>DAMAI</v>
      </c>
      <c r="C109" s="68" t="s">
        <v>159</v>
      </c>
      <c r="D109" s="76" t="s">
        <v>481</v>
      </c>
      <c r="E109" s="76" t="s">
        <v>482</v>
      </c>
      <c r="F109" s="67" t="s">
        <v>483</v>
      </c>
      <c r="G109" s="67">
        <v>1</v>
      </c>
      <c r="H109" s="67" t="s">
        <v>87</v>
      </c>
      <c r="I109" s="67"/>
      <c r="J109" s="67" t="s">
        <v>40</v>
      </c>
      <c r="K109" s="69"/>
      <c r="L109" s="67" t="s">
        <v>377</v>
      </c>
      <c r="M109" s="67"/>
      <c r="N109" s="72">
        <v>44090</v>
      </c>
      <c r="O109" s="73" t="str">
        <f>IF(Table3[[#This Row],[Tanggal]]="","",TEXT(Table3[[#This Row],[Tanggal]],"mmm"))</f>
        <v>Sep</v>
      </c>
      <c r="P109" s="73">
        <f>IF(Table3[[#This Row],[Tanggal]]="","",YEAR(Table3[[#This Row],[Tanggal]]))</f>
        <v>2020</v>
      </c>
      <c r="Q109" s="74" t="str">
        <f>IF(Table3[[#This Row],[Tanggal]]="","","Tower")</f>
        <v>Tower</v>
      </c>
      <c r="R109" s="67" t="s">
        <v>73</v>
      </c>
      <c r="S109" s="67"/>
      <c r="T109" s="67"/>
    </row>
    <row r="110" spans="2:20" s="2" customFormat="1" ht="30" x14ac:dyDescent="0.25">
      <c r="B110" s="68" t="str">
        <f>_xlfn.IFNA(INDEX(Data!$B:$B,MATCH(Table3[[#This Row],[Desa/Kelurahan]],Data!$C:$C,0)),"")</f>
        <v>DAMAI</v>
      </c>
      <c r="C110" s="70" t="s">
        <v>171</v>
      </c>
      <c r="D110" s="69" t="s">
        <v>525</v>
      </c>
      <c r="E110" s="69" t="s">
        <v>526</v>
      </c>
      <c r="F110" s="69"/>
      <c r="G110" s="69">
        <v>1</v>
      </c>
      <c r="H110" s="69" t="s">
        <v>74</v>
      </c>
      <c r="I110" s="67"/>
      <c r="J110" s="69" t="s">
        <v>40</v>
      </c>
      <c r="K110" s="69"/>
      <c r="L110" s="69" t="s">
        <v>358</v>
      </c>
      <c r="M110" s="67"/>
      <c r="N110" s="72">
        <v>44090</v>
      </c>
      <c r="O110" s="73" t="str">
        <f>IF(Table3[[#This Row],[Tanggal]]="","",TEXT(Table3[[#This Row],[Tanggal]],"mmm"))</f>
        <v>Sep</v>
      </c>
      <c r="P110" s="73">
        <f>IF(Table3[[#This Row],[Tanggal]]="","",YEAR(Table3[[#This Row],[Tanggal]]))</f>
        <v>2020</v>
      </c>
      <c r="Q110" s="74" t="str">
        <f>IF(Table3[[#This Row],[Tanggal]]="","","Tower")</f>
        <v>Tower</v>
      </c>
      <c r="R110" s="67" t="s">
        <v>81</v>
      </c>
      <c r="S110" s="67"/>
      <c r="T110" s="67"/>
    </row>
    <row r="111" spans="2:20" ht="15" customHeight="1" x14ac:dyDescent="0.25">
      <c r="B111" s="68" t="str">
        <f>_xlfn.IFNA(INDEX(Data!$B:$B,MATCH(Table3[[#This Row],[Desa/Kelurahan]],Data!$C:$C,0)),"")</f>
        <v>MUARA LAWA</v>
      </c>
      <c r="C111" s="68" t="s">
        <v>25</v>
      </c>
      <c r="D111" s="76" t="s">
        <v>484</v>
      </c>
      <c r="E111" s="76" t="s">
        <v>485</v>
      </c>
      <c r="F111" s="67" t="s">
        <v>486</v>
      </c>
      <c r="G111" s="67">
        <v>1</v>
      </c>
      <c r="H111" s="67" t="s">
        <v>108</v>
      </c>
      <c r="I111" s="67"/>
      <c r="J111" s="67" t="s">
        <v>40</v>
      </c>
      <c r="K111" s="69"/>
      <c r="L111" s="67" t="s">
        <v>366</v>
      </c>
      <c r="M111" s="67"/>
      <c r="N111" s="72">
        <v>44090</v>
      </c>
      <c r="O111" s="73" t="str">
        <f>IF(Table3[[#This Row],[Tanggal]]="","",TEXT(Table3[[#This Row],[Tanggal]],"mmm"))</f>
        <v>Sep</v>
      </c>
      <c r="P111" s="73">
        <f>IF(Table3[[#This Row],[Tanggal]]="","",YEAR(Table3[[#This Row],[Tanggal]]))</f>
        <v>2020</v>
      </c>
      <c r="Q111" s="74" t="str">
        <f>IF(Table3[[#This Row],[Tanggal]]="","","Tower")</f>
        <v>Tower</v>
      </c>
      <c r="R111" s="67" t="s">
        <v>73</v>
      </c>
      <c r="S111" s="67"/>
      <c r="T111" s="67"/>
    </row>
    <row r="112" spans="2:20" ht="30" x14ac:dyDescent="0.25">
      <c r="B112" s="68" t="str">
        <f>_xlfn.IFNA(INDEX(Data!$B:$B,MATCH(Table3[[#This Row],[Desa/Kelurahan]],Data!$C:$C,0)),"")</f>
        <v>MUARA LAWA</v>
      </c>
      <c r="C112" s="68" t="s">
        <v>25</v>
      </c>
      <c r="D112" s="67" t="s">
        <v>382</v>
      </c>
      <c r="E112" s="67" t="s">
        <v>383</v>
      </c>
      <c r="F112" s="67" t="s">
        <v>487</v>
      </c>
      <c r="G112" s="67">
        <v>1</v>
      </c>
      <c r="H112" s="67" t="s">
        <v>87</v>
      </c>
      <c r="I112" s="67"/>
      <c r="J112" s="67" t="s">
        <v>40</v>
      </c>
      <c r="K112" s="69"/>
      <c r="L112" s="67" t="s">
        <v>377</v>
      </c>
      <c r="M112" s="67"/>
      <c r="N112" s="72">
        <v>44090</v>
      </c>
      <c r="O112" s="73" t="str">
        <f>IF(Table3[[#This Row],[Tanggal]]="","",TEXT(Table3[[#This Row],[Tanggal]],"mmm"))</f>
        <v>Sep</v>
      </c>
      <c r="P112" s="73">
        <f>IF(Table3[[#This Row],[Tanggal]]="","",YEAR(Table3[[#This Row],[Tanggal]]))</f>
        <v>2020</v>
      </c>
      <c r="Q112" s="74" t="str">
        <f>IF(Table3[[#This Row],[Tanggal]]="","","Tower")</f>
        <v>Tower</v>
      </c>
      <c r="R112" s="67" t="s">
        <v>73</v>
      </c>
      <c r="S112" s="67"/>
      <c r="T112" s="67"/>
    </row>
    <row r="113" spans="2:20" x14ac:dyDescent="0.25">
      <c r="B113" s="68" t="str">
        <f>_xlfn.IFNA(INDEX(Data!$B:$B,MATCH(Table3[[#This Row],[Desa/Kelurahan]],Data!$C:$C,0)),"")</f>
        <v>MUARA LAWA</v>
      </c>
      <c r="C113" s="68" t="s">
        <v>229</v>
      </c>
      <c r="D113" s="77" t="s">
        <v>488</v>
      </c>
      <c r="E113" s="77" t="s">
        <v>489</v>
      </c>
      <c r="F113" s="67" t="s">
        <v>490</v>
      </c>
      <c r="G113" s="67">
        <v>1</v>
      </c>
      <c r="H113" s="67" t="s">
        <v>111</v>
      </c>
      <c r="I113" s="67"/>
      <c r="J113" s="67" t="s">
        <v>40</v>
      </c>
      <c r="K113" s="69"/>
      <c r="L113" s="67" t="s">
        <v>358</v>
      </c>
      <c r="M113" s="67"/>
      <c r="N113" s="72">
        <v>44090</v>
      </c>
      <c r="O113" s="73" t="str">
        <f>IF(Table3[[#This Row],[Tanggal]]="","",TEXT(Table3[[#This Row],[Tanggal]],"mmm"))</f>
        <v>Sep</v>
      </c>
      <c r="P113" s="73">
        <f>IF(Table3[[#This Row],[Tanggal]]="","",YEAR(Table3[[#This Row],[Tanggal]]))</f>
        <v>2020</v>
      </c>
      <c r="Q113" s="74" t="str">
        <f>IF(Table3[[#This Row],[Tanggal]]="","","Tower")</f>
        <v>Tower</v>
      </c>
      <c r="R113" s="67" t="s">
        <v>73</v>
      </c>
      <c r="S113" s="67"/>
      <c r="T113" s="67"/>
    </row>
    <row r="114" spans="2:20" ht="15" customHeight="1" x14ac:dyDescent="0.25">
      <c r="B114" s="68" t="str">
        <f>_xlfn.IFNA(INDEX(Data!$B:$B,MATCH(Table3[[#This Row],[Desa/Kelurahan]],Data!$C:$C,0)),"")</f>
        <v>MUARA LAWA</v>
      </c>
      <c r="C114" s="68" t="s">
        <v>232</v>
      </c>
      <c r="D114" s="77"/>
      <c r="E114" s="77"/>
      <c r="F114" s="67" t="s">
        <v>491</v>
      </c>
      <c r="G114" s="67">
        <v>1</v>
      </c>
      <c r="H114" s="67" t="s">
        <v>114</v>
      </c>
      <c r="I114" s="67"/>
      <c r="J114" s="67" t="s">
        <v>40</v>
      </c>
      <c r="K114" s="69"/>
      <c r="L114" s="67"/>
      <c r="M114" s="67"/>
      <c r="N114" s="72">
        <v>44090</v>
      </c>
      <c r="O114" s="73" t="str">
        <f>IF(Table3[[#This Row],[Tanggal]]="","",TEXT(Table3[[#This Row],[Tanggal]],"mmm"))</f>
        <v>Sep</v>
      </c>
      <c r="P114" s="73">
        <f>IF(Table3[[#This Row],[Tanggal]]="","",YEAR(Table3[[#This Row],[Tanggal]]))</f>
        <v>2020</v>
      </c>
      <c r="Q114" s="74" t="str">
        <f>IF(Table3[[#This Row],[Tanggal]]="","","Tower")</f>
        <v>Tower</v>
      </c>
      <c r="R114" s="67" t="s">
        <v>73</v>
      </c>
      <c r="S114" s="67"/>
      <c r="T114" s="67"/>
    </row>
    <row r="115" spans="2:20" x14ac:dyDescent="0.25">
      <c r="B115" s="68" t="str">
        <f>_xlfn.IFNA(INDEX(Data!$B:$B,MATCH(Table3[[#This Row],[Desa/Kelurahan]],Data!$C:$C,0)),"")</f>
        <v>SILUQ NGURAI</v>
      </c>
      <c r="C115" s="68" t="s">
        <v>284</v>
      </c>
      <c r="D115" s="76" t="s">
        <v>492</v>
      </c>
      <c r="E115" s="76" t="s">
        <v>493</v>
      </c>
      <c r="F115" s="67" t="s">
        <v>494</v>
      </c>
      <c r="G115" s="67">
        <v>1</v>
      </c>
      <c r="H115" s="67" t="s">
        <v>108</v>
      </c>
      <c r="I115" s="67"/>
      <c r="J115" s="67" t="s">
        <v>40</v>
      </c>
      <c r="K115" s="69"/>
      <c r="L115" s="67" t="s">
        <v>358</v>
      </c>
      <c r="M115" s="67"/>
      <c r="N115" s="72">
        <v>44090</v>
      </c>
      <c r="O115" s="73" t="str">
        <f>IF(Table3[[#This Row],[Tanggal]]="","",TEXT(Table3[[#This Row],[Tanggal]],"mmm"))</f>
        <v>Sep</v>
      </c>
      <c r="P115" s="73">
        <f>IF(Table3[[#This Row],[Tanggal]]="","",YEAR(Table3[[#This Row],[Tanggal]]))</f>
        <v>2020</v>
      </c>
      <c r="Q115" s="74" t="str">
        <f>IF(Table3[[#This Row],[Tanggal]]="","","Tower")</f>
        <v>Tower</v>
      </c>
      <c r="R115" s="67" t="s">
        <v>73</v>
      </c>
      <c r="S115" s="67"/>
      <c r="T115" s="67"/>
    </row>
    <row r="116" spans="2:20" x14ac:dyDescent="0.25">
      <c r="B116" s="68" t="str">
        <f>_xlfn.IFNA(INDEX(Data!$B:$B,MATCH(Table3[[#This Row],[Desa/Kelurahan]],Data!$C:$C,0)),"")</f>
        <v>SILUQ NGURAI</v>
      </c>
      <c r="C116" s="68" t="s">
        <v>270</v>
      </c>
      <c r="D116" s="76"/>
      <c r="E116" s="76"/>
      <c r="F116" s="67" t="s">
        <v>495</v>
      </c>
      <c r="G116" s="67">
        <v>1</v>
      </c>
      <c r="H116" s="67" t="s">
        <v>108</v>
      </c>
      <c r="I116" s="67"/>
      <c r="J116" s="67" t="s">
        <v>40</v>
      </c>
      <c r="K116" s="69"/>
      <c r="L116" s="67"/>
      <c r="M116" s="67"/>
      <c r="N116" s="72">
        <v>44090</v>
      </c>
      <c r="O116" s="73" t="str">
        <f>IF(Table3[[#This Row],[Tanggal]]="","",TEXT(Table3[[#This Row],[Tanggal]],"mmm"))</f>
        <v>Sep</v>
      </c>
      <c r="P116" s="73">
        <f>IF(Table3[[#This Row],[Tanggal]]="","",YEAR(Table3[[#This Row],[Tanggal]]))</f>
        <v>2020</v>
      </c>
      <c r="Q116" s="74" t="str">
        <f>IF(Table3[[#This Row],[Tanggal]]="","","Tower")</f>
        <v>Tower</v>
      </c>
      <c r="R116" s="67" t="s">
        <v>73</v>
      </c>
      <c r="S116" s="67"/>
      <c r="T116" s="67"/>
    </row>
    <row r="117" spans="2:20" x14ac:dyDescent="0.25">
      <c r="B117" s="68" t="str">
        <f>_xlfn.IFNA(INDEX(Data!$B:$B,MATCH(Table3[[#This Row],[Desa/Kelurahan]],Data!$C:$C,0)),"")</f>
        <v>BENTIAN BESAR</v>
      </c>
      <c r="C117" s="68" t="s">
        <v>138</v>
      </c>
      <c r="D117" s="76" t="s">
        <v>496</v>
      </c>
      <c r="E117" s="76" t="s">
        <v>497</v>
      </c>
      <c r="F117" s="67" t="s">
        <v>498</v>
      </c>
      <c r="G117" s="67">
        <v>1</v>
      </c>
      <c r="H117" s="67" t="s">
        <v>108</v>
      </c>
      <c r="I117" s="67"/>
      <c r="J117" s="67" t="s">
        <v>40</v>
      </c>
      <c r="K117" s="69"/>
      <c r="L117" s="67" t="s">
        <v>499</v>
      </c>
      <c r="M117" s="67"/>
      <c r="N117" s="72">
        <v>44090</v>
      </c>
      <c r="O117" s="73" t="str">
        <f>IF(Table3[[#This Row],[Tanggal]]="","",TEXT(Table3[[#This Row],[Tanggal]],"mmm"))</f>
        <v>Sep</v>
      </c>
      <c r="P117" s="73">
        <f>IF(Table3[[#This Row],[Tanggal]]="","",YEAR(Table3[[#This Row],[Tanggal]]))</f>
        <v>2020</v>
      </c>
      <c r="Q117" s="74" t="str">
        <f>IF(Table3[[#This Row],[Tanggal]]="","","Tower")</f>
        <v>Tower</v>
      </c>
      <c r="R117" s="67" t="s">
        <v>73</v>
      </c>
      <c r="S117" s="67"/>
      <c r="T117" s="67"/>
    </row>
    <row r="118" spans="2:20" s="2" customFormat="1" ht="30" x14ac:dyDescent="0.25">
      <c r="B118" s="68" t="str">
        <f>_xlfn.IFNA(INDEX(Data!$B:$B,MATCH(Table3[[#This Row],[Desa/Kelurahan]],Data!$C:$C,0)),"")</f>
        <v>BENTIAN BESAR</v>
      </c>
      <c r="C118" s="68" t="s">
        <v>135</v>
      </c>
      <c r="D118" s="69" t="s">
        <v>527</v>
      </c>
      <c r="E118" s="69" t="s">
        <v>528</v>
      </c>
      <c r="F118" s="69"/>
      <c r="G118" s="69">
        <v>1</v>
      </c>
      <c r="H118" s="69" t="s">
        <v>74</v>
      </c>
      <c r="I118" s="67"/>
      <c r="J118" s="69" t="s">
        <v>40</v>
      </c>
      <c r="K118" s="69"/>
      <c r="L118" s="69" t="s">
        <v>529</v>
      </c>
      <c r="M118" s="67"/>
      <c r="N118" s="72">
        <v>44090</v>
      </c>
      <c r="O118" s="73" t="str">
        <f>IF(Table3[[#This Row],[Tanggal]]="","",TEXT(Table3[[#This Row],[Tanggal]],"mmm"))</f>
        <v>Sep</v>
      </c>
      <c r="P118" s="73">
        <f>IF(Table3[[#This Row],[Tanggal]]="","",YEAR(Table3[[#This Row],[Tanggal]]))</f>
        <v>2020</v>
      </c>
      <c r="Q118" s="74" t="str">
        <f>IF(Table3[[#This Row],[Tanggal]]="","","Tower")</f>
        <v>Tower</v>
      </c>
      <c r="R118" s="67" t="s">
        <v>81</v>
      </c>
      <c r="S118" s="67"/>
      <c r="T118" s="67"/>
    </row>
    <row r="119" spans="2:20" ht="30" customHeight="1" x14ac:dyDescent="0.25">
      <c r="B119" s="68" t="str">
        <f>_xlfn.IFNA(INDEX(Data!$B:$B,MATCH(Table3[[#This Row],[Desa/Kelurahan]],Data!$C:$C,0)),"")</f>
        <v>JEMPANG</v>
      </c>
      <c r="C119" s="68" t="s">
        <v>176</v>
      </c>
      <c r="D119" s="76" t="s">
        <v>500</v>
      </c>
      <c r="E119" s="76" t="s">
        <v>501</v>
      </c>
      <c r="F119" s="67" t="s">
        <v>502</v>
      </c>
      <c r="G119" s="67">
        <v>1</v>
      </c>
      <c r="H119" s="67" t="s">
        <v>108</v>
      </c>
      <c r="I119" s="67"/>
      <c r="J119" s="67" t="s">
        <v>40</v>
      </c>
      <c r="K119" s="69"/>
      <c r="L119" s="67" t="s">
        <v>366</v>
      </c>
      <c r="M119" s="67"/>
      <c r="N119" s="72">
        <v>44090</v>
      </c>
      <c r="O119" s="73" t="str">
        <f>IF(Table3[[#This Row],[Tanggal]]="","",TEXT(Table3[[#This Row],[Tanggal]],"mmm"))</f>
        <v>Sep</v>
      </c>
      <c r="P119" s="73">
        <f>IF(Table3[[#This Row],[Tanggal]]="","",YEAR(Table3[[#This Row],[Tanggal]]))</f>
        <v>2020</v>
      </c>
      <c r="Q119" s="74" t="str">
        <f>IF(Table3[[#This Row],[Tanggal]]="","","Tower")</f>
        <v>Tower</v>
      </c>
      <c r="R119" s="67" t="s">
        <v>81</v>
      </c>
      <c r="S119" s="67"/>
      <c r="T119" s="67"/>
    </row>
    <row r="120" spans="2:20" x14ac:dyDescent="0.25">
      <c r="B120" s="68" t="str">
        <f>_xlfn.IFNA(INDEX(Data!$B:$B,MATCH(Table3[[#This Row],[Desa/Kelurahan]],Data!$C:$C,0)),"")</f>
        <v>JEMPANG</v>
      </c>
      <c r="C120" s="68" t="s">
        <v>174</v>
      </c>
      <c r="D120" s="76"/>
      <c r="E120" s="76"/>
      <c r="F120" s="67" t="s">
        <v>503</v>
      </c>
      <c r="G120" s="67">
        <v>1</v>
      </c>
      <c r="H120" s="67" t="s">
        <v>108</v>
      </c>
      <c r="I120" s="67"/>
      <c r="J120" s="67" t="s">
        <v>40</v>
      </c>
      <c r="K120" s="69"/>
      <c r="L120" s="67"/>
      <c r="M120" s="67"/>
      <c r="N120" s="72">
        <v>44090</v>
      </c>
      <c r="O120" s="73" t="str">
        <f>IF(Table3[[#This Row],[Tanggal]]="","",TEXT(Table3[[#This Row],[Tanggal]],"mmm"))</f>
        <v>Sep</v>
      </c>
      <c r="P120" s="73">
        <f>IF(Table3[[#This Row],[Tanggal]]="","",YEAR(Table3[[#This Row],[Tanggal]]))</f>
        <v>2020</v>
      </c>
      <c r="Q120" s="74" t="str">
        <f>IF(Table3[[#This Row],[Tanggal]]="","","Tower")</f>
        <v>Tower</v>
      </c>
      <c r="R120" s="67" t="s">
        <v>73</v>
      </c>
      <c r="S120" s="67"/>
      <c r="T120" s="67"/>
    </row>
    <row r="121" spans="2:20" x14ac:dyDescent="0.25">
      <c r="B121" s="68" t="str">
        <f>_xlfn.IFNA(INDEX(Data!$B:$B,MATCH(Table3[[#This Row],[Desa/Kelurahan]],Data!$C:$C,0)),"")</f>
        <v>JEMPANG</v>
      </c>
      <c r="C121" s="68" t="s">
        <v>178</v>
      </c>
      <c r="D121" s="76" t="s">
        <v>504</v>
      </c>
      <c r="E121" s="76" t="s">
        <v>505</v>
      </c>
      <c r="F121" s="67" t="s">
        <v>506</v>
      </c>
      <c r="G121" s="67">
        <v>1</v>
      </c>
      <c r="H121" s="67" t="s">
        <v>108</v>
      </c>
      <c r="I121" s="67"/>
      <c r="J121" s="67" t="s">
        <v>40</v>
      </c>
      <c r="K121" s="69"/>
      <c r="L121" s="67"/>
      <c r="M121" s="67"/>
      <c r="N121" s="72">
        <v>44090</v>
      </c>
      <c r="O121" s="73" t="str">
        <f>IF(Table3[[#This Row],[Tanggal]]="","",TEXT(Table3[[#This Row],[Tanggal]],"mmm"))</f>
        <v>Sep</v>
      </c>
      <c r="P121" s="73">
        <f>IF(Table3[[#This Row],[Tanggal]]="","",YEAR(Table3[[#This Row],[Tanggal]]))</f>
        <v>2020</v>
      </c>
      <c r="Q121" s="74" t="str">
        <f>IF(Table3[[#This Row],[Tanggal]]="","","Tower")</f>
        <v>Tower</v>
      </c>
      <c r="R121" s="67" t="s">
        <v>73</v>
      </c>
      <c r="S121" s="67"/>
      <c r="T121" s="67"/>
    </row>
    <row r="122" spans="2:20" x14ac:dyDescent="0.25">
      <c r="B122" s="68" t="str">
        <f>_xlfn.IFNA(INDEX(Data!$B:$B,MATCH(Table3[[#This Row],[Desa/Kelurahan]],Data!$C:$C,0)),"")</f>
        <v>JEMPANG</v>
      </c>
      <c r="C122" s="68" t="s">
        <v>176</v>
      </c>
      <c r="D122" s="76" t="s">
        <v>507</v>
      </c>
      <c r="E122" s="76" t="s">
        <v>508</v>
      </c>
      <c r="F122" s="67"/>
      <c r="G122" s="67">
        <v>1</v>
      </c>
      <c r="H122" s="67" t="s">
        <v>429</v>
      </c>
      <c r="I122" s="67"/>
      <c r="J122" s="67" t="s">
        <v>40</v>
      </c>
      <c r="K122" s="69"/>
      <c r="L122" s="67" t="s">
        <v>373</v>
      </c>
      <c r="M122" s="67"/>
      <c r="N122" s="72">
        <v>44090</v>
      </c>
      <c r="O122" s="79" t="str">
        <f>IF(Table3[[#This Row],[Tanggal]]="","",TEXT(Table3[[#This Row],[Tanggal]],"mmm"))</f>
        <v>Sep</v>
      </c>
      <c r="P122" s="79">
        <f>IF(Table3[[#This Row],[Tanggal]]="","",YEAR(Table3[[#This Row],[Tanggal]]))</f>
        <v>2020</v>
      </c>
      <c r="Q122" s="67" t="str">
        <f>IF(Table3[[#This Row],[Tanggal]]="","","Tower")</f>
        <v>Tower</v>
      </c>
      <c r="R122" s="67" t="s">
        <v>73</v>
      </c>
      <c r="S122" s="67"/>
      <c r="T122" s="67"/>
    </row>
    <row r="123" spans="2:20" ht="30" x14ac:dyDescent="0.25">
      <c r="B123" s="68" t="str">
        <f>_xlfn.IFNA(INDEX(Data!$B:$B,MATCH(Table3[[#This Row],[Desa/Kelurahan]],Data!$C:$C,0)),"")</f>
        <v>JEMPANG</v>
      </c>
      <c r="C123" s="70" t="s">
        <v>179</v>
      </c>
      <c r="D123" s="69" t="s">
        <v>530</v>
      </c>
      <c r="E123" s="69" t="s">
        <v>531</v>
      </c>
      <c r="F123" s="69"/>
      <c r="G123" s="69">
        <v>1</v>
      </c>
      <c r="H123" s="69" t="s">
        <v>74</v>
      </c>
      <c r="I123" s="67"/>
      <c r="J123" s="69" t="s">
        <v>40</v>
      </c>
      <c r="K123" s="69"/>
      <c r="L123" s="69" t="s">
        <v>529</v>
      </c>
      <c r="M123" s="67"/>
      <c r="N123" s="72">
        <v>44090</v>
      </c>
      <c r="O123" s="79" t="str">
        <f>IF(Table3[[#This Row],[Tanggal]]="","",TEXT(Table3[[#This Row],[Tanggal]],"mmm"))</f>
        <v>Sep</v>
      </c>
      <c r="P123" s="79">
        <f>IF(Table3[[#This Row],[Tanggal]]="","",YEAR(Table3[[#This Row],[Tanggal]]))</f>
        <v>2020</v>
      </c>
      <c r="Q123" s="67" t="str">
        <f>IF(Table3[[#This Row],[Tanggal]]="","","Tower")</f>
        <v>Tower</v>
      </c>
      <c r="R123" s="67" t="s">
        <v>81</v>
      </c>
      <c r="S123" s="67"/>
      <c r="T123" s="67"/>
    </row>
    <row r="124" spans="2:20" ht="15" customHeight="1" x14ac:dyDescent="0.25">
      <c r="B124" s="68" t="str">
        <f>_xlfn.IFNA(INDEX(Data!$B:$B,MATCH(Table3[[#This Row],[Desa/Kelurahan]],Data!$C:$C,0)),"")</f>
        <v>BONGAN</v>
      </c>
      <c r="C124" s="68" t="s">
        <v>140</v>
      </c>
      <c r="D124" s="76" t="s">
        <v>509</v>
      </c>
      <c r="E124" s="76" t="s">
        <v>510</v>
      </c>
      <c r="F124" s="67" t="s">
        <v>511</v>
      </c>
      <c r="G124" s="67">
        <v>1</v>
      </c>
      <c r="H124" s="67" t="s">
        <v>512</v>
      </c>
      <c r="I124" s="67"/>
      <c r="J124" s="67" t="s">
        <v>40</v>
      </c>
      <c r="K124" s="69"/>
      <c r="L124" s="67"/>
      <c r="M124" s="67"/>
      <c r="N124" s="72">
        <v>44090</v>
      </c>
      <c r="O124" s="73" t="str">
        <f>IF(Table3[[#This Row],[Tanggal]]="","",TEXT(Table3[[#This Row],[Tanggal]],"mmm"))</f>
        <v>Sep</v>
      </c>
      <c r="P124" s="73">
        <f>IF(Table3[[#This Row],[Tanggal]]="","",YEAR(Table3[[#This Row],[Tanggal]]))</f>
        <v>2020</v>
      </c>
      <c r="Q124" s="74" t="str">
        <f>IF(Table3[[#This Row],[Tanggal]]="","","Tower")</f>
        <v>Tower</v>
      </c>
      <c r="R124" s="67" t="s">
        <v>73</v>
      </c>
      <c r="S124" s="67"/>
      <c r="T124" s="67"/>
    </row>
    <row r="125" spans="2:20" ht="30" customHeight="1" x14ac:dyDescent="0.25">
      <c r="B125" s="68" t="str">
        <f>_xlfn.IFNA(INDEX(Data!$B:$B,MATCH(Table3[[#This Row],[Desa/Kelurahan]],Data!$C:$C,0)),"")</f>
        <v>BONGAN</v>
      </c>
      <c r="C125" s="68" t="s">
        <v>147</v>
      </c>
      <c r="D125" s="76" t="s">
        <v>513</v>
      </c>
      <c r="E125" s="76" t="s">
        <v>514</v>
      </c>
      <c r="F125" s="67" t="s">
        <v>515</v>
      </c>
      <c r="G125" s="67">
        <v>1</v>
      </c>
      <c r="H125" s="67" t="s">
        <v>108</v>
      </c>
      <c r="I125" s="67"/>
      <c r="J125" s="67" t="s">
        <v>40</v>
      </c>
      <c r="K125" s="69"/>
      <c r="L125" s="67"/>
      <c r="M125" s="67"/>
      <c r="N125" s="72">
        <v>44090</v>
      </c>
      <c r="O125" s="73" t="str">
        <f>IF(Table3[[#This Row],[Tanggal]]="","",TEXT(Table3[[#This Row],[Tanggal]],"mmm"))</f>
        <v>Sep</v>
      </c>
      <c r="P125" s="73">
        <f>IF(Table3[[#This Row],[Tanggal]]="","",YEAR(Table3[[#This Row],[Tanggal]]))</f>
        <v>2020</v>
      </c>
      <c r="Q125" s="74" t="str">
        <f>IF(Table3[[#This Row],[Tanggal]]="","","Tower")</f>
        <v>Tower</v>
      </c>
      <c r="R125" s="67" t="s">
        <v>95</v>
      </c>
      <c r="S125" s="67"/>
      <c r="T125" s="67"/>
    </row>
    <row r="126" spans="2:20" ht="14.25" customHeight="1" x14ac:dyDescent="0.25">
      <c r="B126" s="68" t="str">
        <f>_xlfn.IFNA(INDEX(Data!$B:$B,MATCH(Table3[[#This Row],[Desa/Kelurahan]],Data!$C:$C,0)),"")</f>
        <v>BONGAN</v>
      </c>
      <c r="C126" s="68" t="s">
        <v>145</v>
      </c>
      <c r="D126" s="76"/>
      <c r="E126" s="76"/>
      <c r="F126" s="67" t="s">
        <v>516</v>
      </c>
      <c r="G126" s="67">
        <v>1</v>
      </c>
      <c r="H126" s="67" t="s">
        <v>99</v>
      </c>
      <c r="I126" s="67"/>
      <c r="J126" s="67" t="s">
        <v>40</v>
      </c>
      <c r="K126" s="69"/>
      <c r="L126" s="67"/>
      <c r="M126" s="67"/>
      <c r="N126" s="72">
        <v>44090</v>
      </c>
      <c r="O126" s="73" t="str">
        <f>IF(Table3[[#This Row],[Tanggal]]="","",TEXT(Table3[[#This Row],[Tanggal]],"mmm"))</f>
        <v>Sep</v>
      </c>
      <c r="P126" s="73">
        <f>IF(Table3[[#This Row],[Tanggal]]="","",YEAR(Table3[[#This Row],[Tanggal]]))</f>
        <v>2020</v>
      </c>
      <c r="Q126" s="74" t="str">
        <f>IF(Table3[[#This Row],[Tanggal]]="","","Tower")</f>
        <v>Tower</v>
      </c>
      <c r="R126" s="67" t="s">
        <v>73</v>
      </c>
      <c r="S126" s="67"/>
      <c r="T126" s="67"/>
    </row>
    <row r="127" spans="2:20" ht="30" x14ac:dyDescent="0.25">
      <c r="B127" s="68" t="str">
        <f>_xlfn.IFNA(INDEX(Data!$B:$B,MATCH(Table3[[#This Row],[Desa/Kelurahan]],Data!$C:$C,0)),"")</f>
        <v>BONGAN</v>
      </c>
      <c r="C127" s="70" t="s">
        <v>139</v>
      </c>
      <c r="D127" s="69"/>
      <c r="E127" s="69"/>
      <c r="F127" s="67" t="s">
        <v>532</v>
      </c>
      <c r="G127" s="69">
        <v>1</v>
      </c>
      <c r="H127" s="69" t="s">
        <v>533</v>
      </c>
      <c r="I127" s="67"/>
      <c r="J127" s="69" t="s">
        <v>40</v>
      </c>
      <c r="K127" s="69"/>
      <c r="L127" s="69" t="s">
        <v>358</v>
      </c>
      <c r="M127" s="67"/>
      <c r="N127" s="72">
        <v>44090</v>
      </c>
      <c r="O127" s="73" t="str">
        <f>IF(Table3[[#This Row],[Tanggal]]="","",TEXT(Table3[[#This Row],[Tanggal]],"mmm"))</f>
        <v>Sep</v>
      </c>
      <c r="P127" s="73">
        <f>IF(Table3[[#This Row],[Tanggal]]="","",YEAR(Table3[[#This Row],[Tanggal]]))</f>
        <v>2020</v>
      </c>
      <c r="Q127" s="74" t="str">
        <f>IF(Table3[[#This Row],[Tanggal]]="","","Tower")</f>
        <v>Tower</v>
      </c>
      <c r="R127" s="67" t="s">
        <v>95</v>
      </c>
      <c r="S127" s="67"/>
      <c r="T127" s="67"/>
    </row>
    <row r="128" spans="2:20" x14ac:dyDescent="0.25">
      <c r="B128" s="68" t="str">
        <f>_xlfn.IFNA(INDEX(Data!$B:$B,MATCH(Table3[[#This Row],[Desa/Kelurahan]],Data!$C:$C,0)),"")</f>
        <v>BARONG TONGKOK</v>
      </c>
      <c r="C128" s="68" t="s">
        <v>116</v>
      </c>
      <c r="D128" s="67" t="s">
        <v>351</v>
      </c>
      <c r="E128" s="67" t="s">
        <v>352</v>
      </c>
      <c r="F128" s="67" t="s">
        <v>353</v>
      </c>
      <c r="G128" s="67">
        <v>1</v>
      </c>
      <c r="H128" s="67" t="s">
        <v>108</v>
      </c>
      <c r="I128" s="67"/>
      <c r="J128" s="67" t="s">
        <v>40</v>
      </c>
      <c r="K128" s="69"/>
      <c r="L128" s="67" t="s">
        <v>354</v>
      </c>
      <c r="M128" s="67"/>
      <c r="N128" s="72">
        <v>44433</v>
      </c>
      <c r="O128" s="73" t="str">
        <f>IF(Table3[[#This Row],[Tanggal]]="","",TEXT(Table3[[#This Row],[Tanggal]],"mmm"))</f>
        <v>Aug</v>
      </c>
      <c r="P128" s="73">
        <f>IF(Table3[[#This Row],[Tanggal]]="","",YEAR(Table3[[#This Row],[Tanggal]]))</f>
        <v>2021</v>
      </c>
      <c r="Q128" s="74" t="str">
        <f>IF(Table3[[#This Row],[Tanggal]]="","","Tower")</f>
        <v>Tower</v>
      </c>
      <c r="R128" s="67" t="s">
        <v>73</v>
      </c>
      <c r="S128" s="67"/>
      <c r="T128" s="67"/>
    </row>
    <row r="129" spans="2:20" x14ac:dyDescent="0.25">
      <c r="B129" s="68" t="str">
        <f>_xlfn.IFNA(INDEX(Data!$B:$B,MATCH(Table3[[#This Row],[Desa/Kelurahan]],Data!$C:$C,0)),"")</f>
        <v>BARONG TONGKOK</v>
      </c>
      <c r="C129" s="68" t="s">
        <v>118</v>
      </c>
      <c r="D129" s="67" t="s">
        <v>355</v>
      </c>
      <c r="E129" s="67" t="s">
        <v>356</v>
      </c>
      <c r="F129" s="67" t="s">
        <v>357</v>
      </c>
      <c r="G129" s="67">
        <v>1</v>
      </c>
      <c r="H129" s="67" t="s">
        <v>108</v>
      </c>
      <c r="I129" s="67"/>
      <c r="J129" s="67" t="s">
        <v>40</v>
      </c>
      <c r="K129" s="69"/>
      <c r="L129" s="67" t="s">
        <v>358</v>
      </c>
      <c r="M129" s="67"/>
      <c r="N129" s="72">
        <v>44433</v>
      </c>
      <c r="O129" s="73" t="str">
        <f>IF(Table3[[#This Row],[Tanggal]]="","",TEXT(Table3[[#This Row],[Tanggal]],"mmm"))</f>
        <v>Aug</v>
      </c>
      <c r="P129" s="73">
        <f>IF(Table3[[#This Row],[Tanggal]]="","",YEAR(Table3[[#This Row],[Tanggal]]))</f>
        <v>2021</v>
      </c>
      <c r="Q129" s="74" t="str">
        <f>IF(Table3[[#This Row],[Tanggal]]="","","Tower")</f>
        <v>Tower</v>
      </c>
      <c r="R129" s="67" t="s">
        <v>73</v>
      </c>
      <c r="S129" s="67"/>
      <c r="T129" s="67"/>
    </row>
    <row r="130" spans="2:20" ht="15" customHeight="1" x14ac:dyDescent="0.25">
      <c r="B130" s="68" t="str">
        <f>_xlfn.IFNA(INDEX(Data!$B:$B,MATCH(Table3[[#This Row],[Desa/Kelurahan]],Data!$C:$C,0)),"")</f>
        <v>BARONG TONGKOK</v>
      </c>
      <c r="C130" s="68" t="s">
        <v>14</v>
      </c>
      <c r="D130" s="67" t="s">
        <v>359</v>
      </c>
      <c r="E130" s="67" t="s">
        <v>360</v>
      </c>
      <c r="F130" s="67" t="s">
        <v>361</v>
      </c>
      <c r="G130" s="67">
        <v>1</v>
      </c>
      <c r="H130" s="67" t="s">
        <v>108</v>
      </c>
      <c r="I130" s="67"/>
      <c r="J130" s="67" t="s">
        <v>40</v>
      </c>
      <c r="K130" s="69"/>
      <c r="L130" s="67" t="s">
        <v>362</v>
      </c>
      <c r="M130" s="67"/>
      <c r="N130" s="72">
        <v>44433</v>
      </c>
      <c r="O130" s="73" t="str">
        <f>IF(Table3[[#This Row],[Tanggal]]="","",TEXT(Table3[[#This Row],[Tanggal]],"mmm"))</f>
        <v>Aug</v>
      </c>
      <c r="P130" s="73">
        <f>IF(Table3[[#This Row],[Tanggal]]="","",YEAR(Table3[[#This Row],[Tanggal]]))</f>
        <v>2021</v>
      </c>
      <c r="Q130" s="74" t="str">
        <f>IF(Table3[[#This Row],[Tanggal]]="","","Tower")</f>
        <v>Tower</v>
      </c>
      <c r="R130" s="67" t="s">
        <v>73</v>
      </c>
      <c r="S130" s="67"/>
      <c r="T130" s="67"/>
    </row>
    <row r="131" spans="2:20" ht="15" customHeight="1" x14ac:dyDescent="0.25">
      <c r="B131" s="68" t="str">
        <f>_xlfn.IFNA(INDEX(Data!$B:$B,MATCH(Table3[[#This Row],[Desa/Kelurahan]],Data!$C:$C,0)),"")</f>
        <v>BARONG TONGKOK</v>
      </c>
      <c r="C131" s="68" t="s">
        <v>14</v>
      </c>
      <c r="D131" s="67" t="s">
        <v>363</v>
      </c>
      <c r="E131" s="67" t="s">
        <v>364</v>
      </c>
      <c r="F131" s="67" t="s">
        <v>365</v>
      </c>
      <c r="G131" s="67">
        <v>1</v>
      </c>
      <c r="H131" s="67" t="s">
        <v>108</v>
      </c>
      <c r="I131" s="67"/>
      <c r="J131" s="67" t="s">
        <v>40</v>
      </c>
      <c r="K131" s="69"/>
      <c r="L131" s="67" t="s">
        <v>366</v>
      </c>
      <c r="M131" s="67"/>
      <c r="N131" s="72">
        <v>44433</v>
      </c>
      <c r="O131" s="73" t="str">
        <f>IF(Table3[[#This Row],[Tanggal]]="","",TEXT(Table3[[#This Row],[Tanggal]],"mmm"))</f>
        <v>Aug</v>
      </c>
      <c r="P131" s="73">
        <f>IF(Table3[[#This Row],[Tanggal]]="","",YEAR(Table3[[#This Row],[Tanggal]]))</f>
        <v>2021</v>
      </c>
      <c r="Q131" s="74" t="str">
        <f>IF(Table3[[#This Row],[Tanggal]]="","","Tower")</f>
        <v>Tower</v>
      </c>
      <c r="R131" s="67" t="s">
        <v>73</v>
      </c>
      <c r="S131" s="67"/>
      <c r="T131" s="67"/>
    </row>
    <row r="132" spans="2:20" x14ac:dyDescent="0.25">
      <c r="B132" s="68" t="str">
        <f>_xlfn.IFNA(INDEX(Data!$B:$B,MATCH(Table3[[#This Row],[Desa/Kelurahan]],Data!$C:$C,0)),"")</f>
        <v>BARONG TONGKOK</v>
      </c>
      <c r="C132" s="68" t="s">
        <v>14</v>
      </c>
      <c r="D132" s="67" t="s">
        <v>367</v>
      </c>
      <c r="E132" s="67" t="s">
        <v>368</v>
      </c>
      <c r="F132" s="67" t="s">
        <v>369</v>
      </c>
      <c r="G132" s="67">
        <v>1</v>
      </c>
      <c r="H132" s="67" t="s">
        <v>108</v>
      </c>
      <c r="I132" s="67"/>
      <c r="J132" s="67" t="s">
        <v>40</v>
      </c>
      <c r="K132" s="69"/>
      <c r="L132" s="67" t="s">
        <v>366</v>
      </c>
      <c r="M132" s="67"/>
      <c r="N132" s="72">
        <v>44433</v>
      </c>
      <c r="O132" s="73" t="str">
        <f>IF(Table3[[#This Row],[Tanggal]]="","",TEXT(Table3[[#This Row],[Tanggal]],"mmm"))</f>
        <v>Aug</v>
      </c>
      <c r="P132" s="73">
        <f>IF(Table3[[#This Row],[Tanggal]]="","",YEAR(Table3[[#This Row],[Tanggal]]))</f>
        <v>2021</v>
      </c>
      <c r="Q132" s="74" t="str">
        <f>IF(Table3[[#This Row],[Tanggal]]="","","Tower")</f>
        <v>Tower</v>
      </c>
      <c r="R132" s="67" t="s">
        <v>73</v>
      </c>
      <c r="S132" s="67"/>
      <c r="T132" s="67"/>
    </row>
    <row r="133" spans="2:20" ht="30" x14ac:dyDescent="0.25">
      <c r="B133" s="68" t="str">
        <f>_xlfn.IFNA(INDEX(Data!$B:$B,MATCH(Table3[[#This Row],[Desa/Kelurahan]],Data!$C:$C,0)),"")</f>
        <v>BARONG TONGKOK</v>
      </c>
      <c r="C133" s="68" t="s">
        <v>14</v>
      </c>
      <c r="D133" s="75" t="s">
        <v>370</v>
      </c>
      <c r="E133" s="75" t="s">
        <v>371</v>
      </c>
      <c r="F133" s="67" t="s">
        <v>372</v>
      </c>
      <c r="G133" s="67">
        <v>1</v>
      </c>
      <c r="H133" s="67" t="s">
        <v>122</v>
      </c>
      <c r="I133" s="67"/>
      <c r="J133" s="67" t="s">
        <v>40</v>
      </c>
      <c r="K133" s="69"/>
      <c r="L133" s="67" t="s">
        <v>373</v>
      </c>
      <c r="M133" s="67"/>
      <c r="N133" s="72">
        <v>44433</v>
      </c>
      <c r="O133" s="73" t="str">
        <f>IF(Table3[[#This Row],[Tanggal]]="","",TEXT(Table3[[#This Row],[Tanggal]],"mmm"))</f>
        <v>Aug</v>
      </c>
      <c r="P133" s="73">
        <f>IF(Table3[[#This Row],[Tanggal]]="","",YEAR(Table3[[#This Row],[Tanggal]]))</f>
        <v>2021</v>
      </c>
      <c r="Q133" s="74" t="str">
        <f>IF(Table3[[#This Row],[Tanggal]]="","","Tower")</f>
        <v>Tower</v>
      </c>
      <c r="R133" s="67" t="s">
        <v>73</v>
      </c>
      <c r="S133" s="67"/>
      <c r="T133" s="67"/>
    </row>
    <row r="134" spans="2:20" x14ac:dyDescent="0.25">
      <c r="B134" s="68" t="str">
        <f>_xlfn.IFNA(INDEX(Data!$B:$B,MATCH(Table3[[#This Row],[Desa/Kelurahan]],Data!$C:$C,0)),"")</f>
        <v>BARONG TONGKOK</v>
      </c>
      <c r="C134" s="68" t="s">
        <v>125</v>
      </c>
      <c r="D134" s="76" t="s">
        <v>374</v>
      </c>
      <c r="E134" s="76" t="s">
        <v>375</v>
      </c>
      <c r="F134" s="67" t="s">
        <v>376</v>
      </c>
      <c r="G134" s="67">
        <v>1</v>
      </c>
      <c r="H134" s="67" t="s">
        <v>87</v>
      </c>
      <c r="I134" s="67"/>
      <c r="J134" s="67" t="s">
        <v>40</v>
      </c>
      <c r="K134" s="69"/>
      <c r="L134" s="67" t="s">
        <v>377</v>
      </c>
      <c r="M134" s="67"/>
      <c r="N134" s="72">
        <v>44433</v>
      </c>
      <c r="O134" s="73" t="str">
        <f>IF(Table3[[#This Row],[Tanggal]]="","",TEXT(Table3[[#This Row],[Tanggal]],"mmm"))</f>
        <v>Aug</v>
      </c>
      <c r="P134" s="73">
        <f>IF(Table3[[#This Row],[Tanggal]]="","",YEAR(Table3[[#This Row],[Tanggal]]))</f>
        <v>2021</v>
      </c>
      <c r="Q134" s="74" t="str">
        <f>IF(Table3[[#This Row],[Tanggal]]="","","Tower")</f>
        <v>Tower</v>
      </c>
      <c r="R134" s="67" t="s">
        <v>73</v>
      </c>
      <c r="S134" s="67"/>
      <c r="T134" s="67"/>
    </row>
    <row r="135" spans="2:20" x14ac:dyDescent="0.25">
      <c r="B135" s="68" t="str">
        <f>_xlfn.IFNA(INDEX(Data!$B:$B,MATCH(Table3[[#This Row],[Desa/Kelurahan]],Data!$C:$C,0)),"")</f>
        <v>BARONG TONGKOK</v>
      </c>
      <c r="C135" s="68" t="s">
        <v>14</v>
      </c>
      <c r="D135" s="76" t="s">
        <v>378</v>
      </c>
      <c r="E135" s="76" t="s">
        <v>379</v>
      </c>
      <c r="F135" s="67" t="s">
        <v>380</v>
      </c>
      <c r="G135" s="67">
        <v>1</v>
      </c>
      <c r="H135" s="67" t="s">
        <v>87</v>
      </c>
      <c r="I135" s="67"/>
      <c r="J135" s="67" t="s">
        <v>40</v>
      </c>
      <c r="K135" s="69"/>
      <c r="L135" s="67" t="s">
        <v>381</v>
      </c>
      <c r="M135" s="67"/>
      <c r="N135" s="72">
        <v>44433</v>
      </c>
      <c r="O135" s="73" t="str">
        <f>IF(Table3[[#This Row],[Tanggal]]="","",TEXT(Table3[[#This Row],[Tanggal]],"mmm"))</f>
        <v>Aug</v>
      </c>
      <c r="P135" s="73">
        <f>IF(Table3[[#This Row],[Tanggal]]="","",YEAR(Table3[[#This Row],[Tanggal]]))</f>
        <v>2021</v>
      </c>
      <c r="Q135" s="74" t="str">
        <f>IF(Table3[[#This Row],[Tanggal]]="","","Tower")</f>
        <v>Tower</v>
      </c>
      <c r="R135" s="67" t="s">
        <v>73</v>
      </c>
      <c r="S135" s="67"/>
      <c r="T135" s="67"/>
    </row>
    <row r="136" spans="2:20" x14ac:dyDescent="0.25">
      <c r="B136" s="68" t="str">
        <f>_xlfn.IFNA(INDEX(Data!$B:$B,MATCH(Table3[[#This Row],[Desa/Kelurahan]],Data!$C:$C,0)),"")</f>
        <v>BARONG TONGKOK</v>
      </c>
      <c r="C136" s="68" t="s">
        <v>14</v>
      </c>
      <c r="D136" s="76" t="s">
        <v>382</v>
      </c>
      <c r="E136" s="76" t="s">
        <v>383</v>
      </c>
      <c r="F136" s="67" t="s">
        <v>384</v>
      </c>
      <c r="G136" s="67">
        <v>1</v>
      </c>
      <c r="H136" s="67" t="s">
        <v>87</v>
      </c>
      <c r="I136" s="67"/>
      <c r="J136" s="67" t="s">
        <v>40</v>
      </c>
      <c r="K136" s="69"/>
      <c r="L136" s="67" t="s">
        <v>377</v>
      </c>
      <c r="M136" s="67"/>
      <c r="N136" s="72">
        <v>44433</v>
      </c>
      <c r="O136" s="73" t="str">
        <f>IF(Table3[[#This Row],[Tanggal]]="","",TEXT(Table3[[#This Row],[Tanggal]],"mmm"))</f>
        <v>Aug</v>
      </c>
      <c r="P136" s="73">
        <f>IF(Table3[[#This Row],[Tanggal]]="","",YEAR(Table3[[#This Row],[Tanggal]]))</f>
        <v>2021</v>
      </c>
      <c r="Q136" s="74" t="str">
        <f>IF(Table3[[#This Row],[Tanggal]]="","","Tower")</f>
        <v>Tower</v>
      </c>
      <c r="R136" s="67" t="s">
        <v>73</v>
      </c>
      <c r="S136" s="67"/>
      <c r="T136" s="67"/>
    </row>
    <row r="137" spans="2:20" x14ac:dyDescent="0.25">
      <c r="B137" s="68" t="str">
        <f>_xlfn.IFNA(INDEX(Data!$B:$B,MATCH(Table3[[#This Row],[Desa/Kelurahan]],Data!$C:$C,0)),"")</f>
        <v>BARONG TONGKOK</v>
      </c>
      <c r="C137" s="68" t="s">
        <v>121</v>
      </c>
      <c r="D137" s="76" t="s">
        <v>385</v>
      </c>
      <c r="E137" s="76" t="s">
        <v>386</v>
      </c>
      <c r="F137" s="67" t="s">
        <v>387</v>
      </c>
      <c r="G137" s="67">
        <v>1</v>
      </c>
      <c r="H137" s="67" t="s">
        <v>87</v>
      </c>
      <c r="I137" s="67"/>
      <c r="J137" s="67" t="s">
        <v>40</v>
      </c>
      <c r="K137" s="69"/>
      <c r="L137" s="67" t="s">
        <v>377</v>
      </c>
      <c r="M137" s="67"/>
      <c r="N137" s="72">
        <v>44433</v>
      </c>
      <c r="O137" s="73" t="str">
        <f>IF(Table3[[#This Row],[Tanggal]]="","",TEXT(Table3[[#This Row],[Tanggal]],"mmm"))</f>
        <v>Aug</v>
      </c>
      <c r="P137" s="73">
        <f>IF(Table3[[#This Row],[Tanggal]]="","",YEAR(Table3[[#This Row],[Tanggal]]))</f>
        <v>2021</v>
      </c>
      <c r="Q137" s="74" t="str">
        <f>IF(Table3[[#This Row],[Tanggal]]="","","Tower")</f>
        <v>Tower</v>
      </c>
      <c r="R137" s="67" t="s">
        <v>73</v>
      </c>
      <c r="S137" s="67"/>
      <c r="T137" s="67"/>
    </row>
    <row r="138" spans="2:20" x14ac:dyDescent="0.25">
      <c r="B138" s="68" t="str">
        <f>_xlfn.IFNA(INDEX(Data!$B:$B,MATCH(Table3[[#This Row],[Desa/Kelurahan]],Data!$C:$C,0)),"")</f>
        <v>BARONG TONGKOK</v>
      </c>
      <c r="C138" s="68" t="s">
        <v>121</v>
      </c>
      <c r="D138" s="76" t="s">
        <v>388</v>
      </c>
      <c r="E138" s="76" t="s">
        <v>389</v>
      </c>
      <c r="F138" s="67" t="s">
        <v>390</v>
      </c>
      <c r="G138" s="67">
        <v>1</v>
      </c>
      <c r="H138" s="67" t="s">
        <v>87</v>
      </c>
      <c r="I138" s="67"/>
      <c r="J138" s="67" t="s">
        <v>40</v>
      </c>
      <c r="K138" s="69"/>
      <c r="L138" s="67" t="s">
        <v>377</v>
      </c>
      <c r="M138" s="67"/>
      <c r="N138" s="72">
        <v>44433</v>
      </c>
      <c r="O138" s="73" t="str">
        <f>IF(Table3[[#This Row],[Tanggal]]="","",TEXT(Table3[[#This Row],[Tanggal]],"mmm"))</f>
        <v>Aug</v>
      </c>
      <c r="P138" s="73">
        <f>IF(Table3[[#This Row],[Tanggal]]="","",YEAR(Table3[[#This Row],[Tanggal]]))</f>
        <v>2021</v>
      </c>
      <c r="Q138" s="74" t="str">
        <f>IF(Table3[[#This Row],[Tanggal]]="","","Tower")</f>
        <v>Tower</v>
      </c>
      <c r="R138" s="67" t="s">
        <v>73</v>
      </c>
      <c r="S138" s="67"/>
      <c r="T138" s="67"/>
    </row>
    <row r="139" spans="2:20" ht="30" x14ac:dyDescent="0.25">
      <c r="B139" s="68" t="str">
        <f>_xlfn.IFNA(INDEX(Data!$B:$B,MATCH(Table3[[#This Row],[Desa/Kelurahan]],Data!$C:$C,0)),"")</f>
        <v>BARONG TONGKOK</v>
      </c>
      <c r="C139" s="68" t="s">
        <v>121</v>
      </c>
      <c r="D139" s="76" t="s">
        <v>391</v>
      </c>
      <c r="E139" s="76" t="s">
        <v>392</v>
      </c>
      <c r="F139" s="67" t="s">
        <v>393</v>
      </c>
      <c r="G139" s="67">
        <v>1</v>
      </c>
      <c r="H139" s="67" t="s">
        <v>87</v>
      </c>
      <c r="I139" s="67"/>
      <c r="J139" s="67" t="s">
        <v>40</v>
      </c>
      <c r="K139" s="69"/>
      <c r="L139" s="67" t="s">
        <v>377</v>
      </c>
      <c r="M139" s="67"/>
      <c r="N139" s="72">
        <v>44433</v>
      </c>
      <c r="O139" s="73" t="str">
        <f>IF(Table3[[#This Row],[Tanggal]]="","",TEXT(Table3[[#This Row],[Tanggal]],"mmm"))</f>
        <v>Aug</v>
      </c>
      <c r="P139" s="73">
        <f>IF(Table3[[#This Row],[Tanggal]]="","",YEAR(Table3[[#This Row],[Tanggal]]))</f>
        <v>2021</v>
      </c>
      <c r="Q139" s="74" t="str">
        <f>IF(Table3[[#This Row],[Tanggal]]="","","Tower")</f>
        <v>Tower</v>
      </c>
      <c r="R139" s="67" t="s">
        <v>73</v>
      </c>
      <c r="S139" s="67"/>
      <c r="T139" s="67"/>
    </row>
    <row r="140" spans="2:20" x14ac:dyDescent="0.25">
      <c r="B140" s="68" t="str">
        <f>_xlfn.IFNA(INDEX(Data!$B:$B,MATCH(Table3[[#This Row],[Desa/Kelurahan]],Data!$C:$C,0)),"")</f>
        <v>BARONG TONGKOK</v>
      </c>
      <c r="C140" s="68" t="s">
        <v>121</v>
      </c>
      <c r="D140" s="67" t="s">
        <v>394</v>
      </c>
      <c r="E140" s="67" t="s">
        <v>395</v>
      </c>
      <c r="F140" s="67" t="s">
        <v>396</v>
      </c>
      <c r="G140" s="67">
        <v>1</v>
      </c>
      <c r="H140" s="67" t="s">
        <v>108</v>
      </c>
      <c r="I140" s="67"/>
      <c r="J140" s="67" t="s">
        <v>40</v>
      </c>
      <c r="K140" s="69"/>
      <c r="L140" s="67" t="s">
        <v>358</v>
      </c>
      <c r="M140" s="67"/>
      <c r="N140" s="72">
        <v>44433</v>
      </c>
      <c r="O140" s="73" t="str">
        <f>IF(Table3[[#This Row],[Tanggal]]="","",TEXT(Table3[[#This Row],[Tanggal]],"mmm"))</f>
        <v>Aug</v>
      </c>
      <c r="P140" s="73">
        <f>IF(Table3[[#This Row],[Tanggal]]="","",YEAR(Table3[[#This Row],[Tanggal]]))</f>
        <v>2021</v>
      </c>
      <c r="Q140" s="74" t="str">
        <f>IF(Table3[[#This Row],[Tanggal]]="","","Tower")</f>
        <v>Tower</v>
      </c>
      <c r="R140" s="67" t="s">
        <v>73</v>
      </c>
      <c r="S140" s="67"/>
      <c r="T140" s="67"/>
    </row>
    <row r="141" spans="2:20" x14ac:dyDescent="0.25">
      <c r="B141" s="68" t="str">
        <f>_xlfn.IFNA(INDEX(Data!$B:$B,MATCH(Table3[[#This Row],[Desa/Kelurahan]],Data!$C:$C,0)),"")</f>
        <v>BARONG TONGKOK</v>
      </c>
      <c r="C141" s="68" t="s">
        <v>119</v>
      </c>
      <c r="D141" s="67"/>
      <c r="E141" s="67"/>
      <c r="F141" s="67" t="s">
        <v>397</v>
      </c>
      <c r="G141" s="67">
        <v>1</v>
      </c>
      <c r="H141" s="67" t="s">
        <v>108</v>
      </c>
      <c r="I141" s="67"/>
      <c r="J141" s="67" t="s">
        <v>40</v>
      </c>
      <c r="K141" s="69"/>
      <c r="L141" s="67" t="s">
        <v>358</v>
      </c>
      <c r="M141" s="67"/>
      <c r="N141" s="72">
        <v>44433</v>
      </c>
      <c r="O141" s="73" t="str">
        <f>IF(Table3[[#This Row],[Tanggal]]="","",TEXT(Table3[[#This Row],[Tanggal]],"mmm"))</f>
        <v>Aug</v>
      </c>
      <c r="P141" s="73">
        <f>IF(Table3[[#This Row],[Tanggal]]="","",YEAR(Table3[[#This Row],[Tanggal]]))</f>
        <v>2021</v>
      </c>
      <c r="Q141" s="74" t="str">
        <f>IF(Table3[[#This Row],[Tanggal]]="","","Tower")</f>
        <v>Tower</v>
      </c>
      <c r="R141" s="67" t="s">
        <v>73</v>
      </c>
      <c r="S141" s="67"/>
      <c r="T141" s="67"/>
    </row>
    <row r="142" spans="2:20" x14ac:dyDescent="0.25">
      <c r="B142" s="68" t="str">
        <f>_xlfn.IFNA(INDEX(Data!$B:$B,MATCH(Table3[[#This Row],[Desa/Kelurahan]],Data!$C:$C,0)),"")</f>
        <v>BARONG TONGKOK</v>
      </c>
      <c r="C142" s="68" t="s">
        <v>98</v>
      </c>
      <c r="D142" s="67" t="s">
        <v>398</v>
      </c>
      <c r="E142" s="67" t="s">
        <v>399</v>
      </c>
      <c r="F142" s="67" t="s">
        <v>400</v>
      </c>
      <c r="G142" s="67">
        <v>1</v>
      </c>
      <c r="H142" s="67" t="s">
        <v>108</v>
      </c>
      <c r="I142" s="67"/>
      <c r="J142" s="67" t="s">
        <v>40</v>
      </c>
      <c r="K142" s="69"/>
      <c r="L142" s="67" t="s">
        <v>358</v>
      </c>
      <c r="M142" s="67"/>
      <c r="N142" s="72">
        <v>44433</v>
      </c>
      <c r="O142" s="73" t="str">
        <f>IF(Table3[[#This Row],[Tanggal]]="","",TEXT(Table3[[#This Row],[Tanggal]],"mmm"))</f>
        <v>Aug</v>
      </c>
      <c r="P142" s="73">
        <f>IF(Table3[[#This Row],[Tanggal]]="","",YEAR(Table3[[#This Row],[Tanggal]]))</f>
        <v>2021</v>
      </c>
      <c r="Q142" s="74" t="str">
        <f>IF(Table3[[#This Row],[Tanggal]]="","","Tower")</f>
        <v>Tower</v>
      </c>
      <c r="R142" s="67" t="s">
        <v>73</v>
      </c>
      <c r="S142" s="67"/>
      <c r="T142" s="67"/>
    </row>
    <row r="143" spans="2:20" x14ac:dyDescent="0.25">
      <c r="B143" s="68" t="str">
        <f>_xlfn.IFNA(INDEX(Data!$B:$B,MATCH(Table3[[#This Row],[Desa/Kelurahan]],Data!$C:$C,0)),"")</f>
        <v>BARONG TONGKOK</v>
      </c>
      <c r="C143" s="68" t="s">
        <v>124</v>
      </c>
      <c r="D143" s="75" t="s">
        <v>401</v>
      </c>
      <c r="E143" s="75" t="s">
        <v>402</v>
      </c>
      <c r="F143" s="67" t="s">
        <v>403</v>
      </c>
      <c r="G143" s="67">
        <v>1</v>
      </c>
      <c r="H143" s="67" t="s">
        <v>99</v>
      </c>
      <c r="I143" s="67"/>
      <c r="J143" s="67" t="s">
        <v>40</v>
      </c>
      <c r="K143" s="69"/>
      <c r="L143" s="67" t="s">
        <v>404</v>
      </c>
      <c r="M143" s="67"/>
      <c r="N143" s="72">
        <v>44433</v>
      </c>
      <c r="O143" s="73" t="str">
        <f>IF(Table3[[#This Row],[Tanggal]]="","",TEXT(Table3[[#This Row],[Tanggal]],"mmm"))</f>
        <v>Aug</v>
      </c>
      <c r="P143" s="73">
        <f>IF(Table3[[#This Row],[Tanggal]]="","",YEAR(Table3[[#This Row],[Tanggal]]))</f>
        <v>2021</v>
      </c>
      <c r="Q143" s="74" t="str">
        <f>IF(Table3[[#This Row],[Tanggal]]="","","Tower")</f>
        <v>Tower</v>
      </c>
      <c r="R143" s="67" t="s">
        <v>73</v>
      </c>
      <c r="S143" s="67"/>
      <c r="T143" s="67"/>
    </row>
    <row r="144" spans="2:20" x14ac:dyDescent="0.25">
      <c r="B144" s="68" t="str">
        <f>_xlfn.IFNA(INDEX(Data!$B:$B,MATCH(Table3[[#This Row],[Desa/Kelurahan]],Data!$C:$C,0)),"")</f>
        <v>SEKOLAQ DARAT</v>
      </c>
      <c r="C144" s="68" t="s">
        <v>15</v>
      </c>
      <c r="D144" s="76" t="s">
        <v>405</v>
      </c>
      <c r="E144" s="76" t="s">
        <v>406</v>
      </c>
      <c r="F144" s="67" t="s">
        <v>407</v>
      </c>
      <c r="G144" s="67">
        <v>1</v>
      </c>
      <c r="H144" s="67" t="s">
        <v>108</v>
      </c>
      <c r="I144" s="67"/>
      <c r="J144" s="67" t="s">
        <v>40</v>
      </c>
      <c r="K144" s="69"/>
      <c r="L144" s="67" t="s">
        <v>358</v>
      </c>
      <c r="M144" s="67"/>
      <c r="N144" s="72">
        <v>44433</v>
      </c>
      <c r="O144" s="73" t="str">
        <f>IF(Table3[[#This Row],[Tanggal]]="","",TEXT(Table3[[#This Row],[Tanggal]],"mmm"))</f>
        <v>Aug</v>
      </c>
      <c r="P144" s="73">
        <f>IF(Table3[[#This Row],[Tanggal]]="","",YEAR(Table3[[#This Row],[Tanggal]]))</f>
        <v>2021</v>
      </c>
      <c r="Q144" s="74" t="str">
        <f>IF(Table3[[#This Row],[Tanggal]]="","","Tower")</f>
        <v>Tower</v>
      </c>
      <c r="R144" s="67" t="s">
        <v>73</v>
      </c>
      <c r="S144" s="67"/>
      <c r="T144" s="67"/>
    </row>
    <row r="145" spans="2:20" x14ac:dyDescent="0.25">
      <c r="B145" s="68" t="str">
        <f>_xlfn.IFNA(INDEX(Data!$B:$B,MATCH(Table3[[#This Row],[Desa/Kelurahan]],Data!$C:$C,0)),"")</f>
        <v>SEKOLAQ DARAT</v>
      </c>
      <c r="C145" s="68" t="s">
        <v>15</v>
      </c>
      <c r="D145" s="69" t="s">
        <v>517</v>
      </c>
      <c r="E145" s="69" t="s">
        <v>518</v>
      </c>
      <c r="F145" s="69" t="s">
        <v>519</v>
      </c>
      <c r="G145" s="69">
        <v>1</v>
      </c>
      <c r="H145" s="69" t="s">
        <v>99</v>
      </c>
      <c r="I145" s="67"/>
      <c r="J145" s="69" t="s">
        <v>40</v>
      </c>
      <c r="K145" s="69"/>
      <c r="L145" s="69" t="s">
        <v>358</v>
      </c>
      <c r="M145" s="67"/>
      <c r="N145" s="72"/>
      <c r="O145" s="73" t="str">
        <f>IF(Table3[[#This Row],[Tanggal]]="","",TEXT(Table3[[#This Row],[Tanggal]],"mmm"))</f>
        <v/>
      </c>
      <c r="P145" s="73" t="str">
        <f>IF(Table3[[#This Row],[Tanggal]]="","",YEAR(Table3[[#This Row],[Tanggal]]))</f>
        <v/>
      </c>
      <c r="Q145" s="74" t="str">
        <f>IF(Table3[[#This Row],[Tanggal]]="","","Tower")</f>
        <v/>
      </c>
      <c r="R145" s="67"/>
      <c r="S145" s="67"/>
      <c r="T145" s="67"/>
    </row>
    <row r="146" spans="2:20" ht="30" x14ac:dyDescent="0.25">
      <c r="B146" s="68" t="str">
        <f>_xlfn.IFNA(INDEX(Data!$B:$B,MATCH(Table3[[#This Row],[Desa/Kelurahan]],Data!$C:$C,0)),"")</f>
        <v>SEKOLAQ DARAT</v>
      </c>
      <c r="C146" s="68" t="s">
        <v>262</v>
      </c>
      <c r="D146" s="75"/>
      <c r="E146" s="75"/>
      <c r="F146" s="67" t="s">
        <v>534</v>
      </c>
      <c r="G146" s="67">
        <v>1</v>
      </c>
      <c r="H146" s="67" t="s">
        <v>533</v>
      </c>
      <c r="I146" s="67"/>
      <c r="J146" s="67" t="s">
        <v>40</v>
      </c>
      <c r="K146" s="69"/>
      <c r="L146" s="67"/>
      <c r="M146" s="67"/>
      <c r="N146" s="72">
        <v>44433</v>
      </c>
      <c r="O146" s="73" t="str">
        <f>IF(Table3[[#This Row],[Tanggal]]="","",TEXT(Table3[[#This Row],[Tanggal]],"mmm"))</f>
        <v>Aug</v>
      </c>
      <c r="P146" s="73">
        <f>IF(Table3[[#This Row],[Tanggal]]="","",YEAR(Table3[[#This Row],[Tanggal]]))</f>
        <v>2021</v>
      </c>
      <c r="Q146" s="74" t="str">
        <f>IF(Table3[[#This Row],[Tanggal]]="","","Tower")</f>
        <v>Tower</v>
      </c>
      <c r="R146" s="67" t="s">
        <v>95</v>
      </c>
      <c r="S146" s="67"/>
      <c r="T146" s="67"/>
    </row>
    <row r="147" spans="2:20" ht="15" customHeight="1" x14ac:dyDescent="0.25">
      <c r="B147" s="68" t="str">
        <f>_xlfn.IFNA(INDEX(Data!$B:$B,MATCH(Table3[[#This Row],[Desa/Kelurahan]],Data!$C:$C,0)),"")</f>
        <v>MELAK</v>
      </c>
      <c r="C147" s="68" t="s">
        <v>208</v>
      </c>
      <c r="D147" s="67" t="s">
        <v>408</v>
      </c>
      <c r="E147" s="67" t="s">
        <v>409</v>
      </c>
      <c r="F147" s="67" t="s">
        <v>410</v>
      </c>
      <c r="G147" s="67">
        <v>1</v>
      </c>
      <c r="H147" s="67" t="s">
        <v>108</v>
      </c>
      <c r="I147" s="67"/>
      <c r="J147" s="67" t="s">
        <v>40</v>
      </c>
      <c r="K147" s="69"/>
      <c r="L147" s="67" t="s">
        <v>366</v>
      </c>
      <c r="M147" s="67"/>
      <c r="N147" s="72">
        <v>44433</v>
      </c>
      <c r="O147" s="73" t="str">
        <f>IF(Table3[[#This Row],[Tanggal]]="","",TEXT(Table3[[#This Row],[Tanggal]],"mmm"))</f>
        <v>Aug</v>
      </c>
      <c r="P147" s="73">
        <f>IF(Table3[[#This Row],[Tanggal]]="","",YEAR(Table3[[#This Row],[Tanggal]]))</f>
        <v>2021</v>
      </c>
      <c r="Q147" s="74" t="str">
        <f>IF(Table3[[#This Row],[Tanggal]]="","","Tower")</f>
        <v>Tower</v>
      </c>
      <c r="R147" s="67" t="s">
        <v>73</v>
      </c>
      <c r="S147" s="67"/>
      <c r="T147" s="67"/>
    </row>
    <row r="148" spans="2:20" ht="15" customHeight="1" x14ac:dyDescent="0.25">
      <c r="B148" s="68" t="str">
        <f>_xlfn.IFNA(INDEX(Data!$B:$B,MATCH(Table3[[#This Row],[Desa/Kelurahan]],Data!$C:$C,0)),"")</f>
        <v>MELAK</v>
      </c>
      <c r="C148" s="68" t="s">
        <v>209</v>
      </c>
      <c r="D148" s="67" t="s">
        <v>411</v>
      </c>
      <c r="E148" s="67" t="s">
        <v>412</v>
      </c>
      <c r="F148" s="67" t="s">
        <v>413</v>
      </c>
      <c r="G148" s="67">
        <v>1</v>
      </c>
      <c r="H148" s="67" t="s">
        <v>108</v>
      </c>
      <c r="I148" s="67"/>
      <c r="J148" s="67" t="s">
        <v>40</v>
      </c>
      <c r="K148" s="69"/>
      <c r="L148" s="67" t="s">
        <v>358</v>
      </c>
      <c r="M148" s="67"/>
      <c r="N148" s="72">
        <v>44433</v>
      </c>
      <c r="O148" s="73" t="str">
        <f>IF(Table3[[#This Row],[Tanggal]]="","",TEXT(Table3[[#This Row],[Tanggal]],"mmm"))</f>
        <v>Aug</v>
      </c>
      <c r="P148" s="73">
        <f>IF(Table3[[#This Row],[Tanggal]]="","",YEAR(Table3[[#This Row],[Tanggal]]))</f>
        <v>2021</v>
      </c>
      <c r="Q148" s="74" t="str">
        <f>IF(Table3[[#This Row],[Tanggal]]="","","Tower")</f>
        <v>Tower</v>
      </c>
      <c r="R148" s="67" t="s">
        <v>73</v>
      </c>
      <c r="S148" s="67"/>
      <c r="T148" s="67"/>
    </row>
    <row r="149" spans="2:20" x14ac:dyDescent="0.25">
      <c r="B149" s="68" t="str">
        <f>_xlfn.IFNA(INDEX(Data!$B:$B,MATCH(Table3[[#This Row],[Desa/Kelurahan]],Data!$C:$C,0)),"")</f>
        <v>MELAK</v>
      </c>
      <c r="C149" s="68" t="s">
        <v>208</v>
      </c>
      <c r="D149" s="67" t="s">
        <v>414</v>
      </c>
      <c r="E149" s="67" t="s">
        <v>415</v>
      </c>
      <c r="F149" s="67" t="s">
        <v>416</v>
      </c>
      <c r="G149" s="67">
        <v>1</v>
      </c>
      <c r="H149" s="67" t="s">
        <v>108</v>
      </c>
      <c r="I149" s="67"/>
      <c r="J149" s="67" t="s">
        <v>40</v>
      </c>
      <c r="K149" s="69"/>
      <c r="L149" s="67" t="s">
        <v>417</v>
      </c>
      <c r="M149" s="67"/>
      <c r="N149" s="72">
        <v>44433</v>
      </c>
      <c r="O149" s="73" t="str">
        <f>IF(Table3[[#This Row],[Tanggal]]="","",TEXT(Table3[[#This Row],[Tanggal]],"mmm"))</f>
        <v>Aug</v>
      </c>
      <c r="P149" s="73">
        <f>IF(Table3[[#This Row],[Tanggal]]="","",YEAR(Table3[[#This Row],[Tanggal]]))</f>
        <v>2021</v>
      </c>
      <c r="Q149" s="74" t="str">
        <f>IF(Table3[[#This Row],[Tanggal]]="","","Tower")</f>
        <v>Tower</v>
      </c>
      <c r="R149" s="67" t="s">
        <v>73</v>
      </c>
      <c r="S149" s="67"/>
      <c r="T149" s="67"/>
    </row>
    <row r="150" spans="2:20" ht="30" x14ac:dyDescent="0.25">
      <c r="B150" s="68" t="str">
        <f>_xlfn.IFNA(INDEX(Data!$B:$B,MATCH(Table3[[#This Row],[Desa/Kelurahan]],Data!$C:$C,0)),"")</f>
        <v>MELAK</v>
      </c>
      <c r="C150" s="68" t="s">
        <v>208</v>
      </c>
      <c r="D150" s="67" t="s">
        <v>418</v>
      </c>
      <c r="E150" s="67" t="s">
        <v>419</v>
      </c>
      <c r="F150" s="67" t="s">
        <v>420</v>
      </c>
      <c r="G150" s="67">
        <v>1</v>
      </c>
      <c r="H150" s="67" t="s">
        <v>108</v>
      </c>
      <c r="I150" s="67"/>
      <c r="J150" s="67" t="s">
        <v>40</v>
      </c>
      <c r="K150" s="69"/>
      <c r="L150" s="67" t="s">
        <v>358</v>
      </c>
      <c r="M150" s="67"/>
      <c r="N150" s="72">
        <v>44433</v>
      </c>
      <c r="O150" s="73" t="str">
        <f>IF(Table3[[#This Row],[Tanggal]]="","",TEXT(Table3[[#This Row],[Tanggal]],"mmm"))</f>
        <v>Aug</v>
      </c>
      <c r="P150" s="73">
        <f>IF(Table3[[#This Row],[Tanggal]]="","",YEAR(Table3[[#This Row],[Tanggal]]))</f>
        <v>2021</v>
      </c>
      <c r="Q150" s="74" t="str">
        <f>IF(Table3[[#This Row],[Tanggal]]="","","Tower")</f>
        <v>Tower</v>
      </c>
      <c r="R150" s="67" t="s">
        <v>95</v>
      </c>
      <c r="S150" s="67"/>
      <c r="T150" s="67"/>
    </row>
    <row r="151" spans="2:20" ht="15" customHeight="1" x14ac:dyDescent="0.25">
      <c r="B151" s="68" t="str">
        <f>_xlfn.IFNA(INDEX(Data!$B:$B,MATCH(Table3[[#This Row],[Desa/Kelurahan]],Data!$C:$C,0)),"")</f>
        <v>MELAK</v>
      </c>
      <c r="C151" s="68" t="s">
        <v>208</v>
      </c>
      <c r="D151" s="76" t="s">
        <v>421</v>
      </c>
      <c r="E151" s="76" t="s">
        <v>422</v>
      </c>
      <c r="F151" s="67" t="s">
        <v>423</v>
      </c>
      <c r="G151" s="67">
        <v>1</v>
      </c>
      <c r="H151" s="67" t="s">
        <v>424</v>
      </c>
      <c r="I151" s="67"/>
      <c r="J151" s="67" t="s">
        <v>40</v>
      </c>
      <c r="K151" s="69"/>
      <c r="L151" s="67" t="s">
        <v>425</v>
      </c>
      <c r="M151" s="67"/>
      <c r="N151" s="72">
        <v>44433</v>
      </c>
      <c r="O151" s="73" t="str">
        <f>IF(Table3[[#This Row],[Tanggal]]="","",TEXT(Table3[[#This Row],[Tanggal]],"mmm"))</f>
        <v>Aug</v>
      </c>
      <c r="P151" s="73">
        <f>IF(Table3[[#This Row],[Tanggal]]="","",YEAR(Table3[[#This Row],[Tanggal]]))</f>
        <v>2021</v>
      </c>
      <c r="Q151" s="74" t="str">
        <f>IF(Table3[[#This Row],[Tanggal]]="","","Tower")</f>
        <v>Tower</v>
      </c>
      <c r="R151" s="67" t="s">
        <v>73</v>
      </c>
      <c r="S151" s="67"/>
      <c r="T151" s="67"/>
    </row>
    <row r="152" spans="2:20" ht="15" customHeight="1" x14ac:dyDescent="0.25">
      <c r="B152" s="68" t="str">
        <f>_xlfn.IFNA(INDEX(Data!$B:$B,MATCH(Table3[[#This Row],[Desa/Kelurahan]],Data!$C:$C,0)),"")</f>
        <v>MELAK</v>
      </c>
      <c r="C152" s="68" t="s">
        <v>208</v>
      </c>
      <c r="D152" s="76" t="s">
        <v>426</v>
      </c>
      <c r="E152" s="76" t="s">
        <v>427</v>
      </c>
      <c r="F152" s="67" t="s">
        <v>428</v>
      </c>
      <c r="G152" s="67">
        <v>1</v>
      </c>
      <c r="H152" s="67" t="s">
        <v>429</v>
      </c>
      <c r="I152" s="67"/>
      <c r="J152" s="67" t="s">
        <v>40</v>
      </c>
      <c r="K152" s="69"/>
      <c r="L152" s="67" t="s">
        <v>373</v>
      </c>
      <c r="M152" s="67"/>
      <c r="N152" s="72">
        <v>44433</v>
      </c>
      <c r="O152" s="73" t="str">
        <f>IF(Table3[[#This Row],[Tanggal]]="","",TEXT(Table3[[#This Row],[Tanggal]],"mmm"))</f>
        <v>Aug</v>
      </c>
      <c r="P152" s="73">
        <f>IF(Table3[[#This Row],[Tanggal]]="","",YEAR(Table3[[#This Row],[Tanggal]]))</f>
        <v>2021</v>
      </c>
      <c r="Q152" s="74" t="str">
        <f>IF(Table3[[#This Row],[Tanggal]]="","","Tower")</f>
        <v>Tower</v>
      </c>
      <c r="R152" s="67" t="s">
        <v>73</v>
      </c>
      <c r="S152" s="67"/>
      <c r="T152" s="67"/>
    </row>
    <row r="153" spans="2:20" x14ac:dyDescent="0.25">
      <c r="B153" s="68" t="str">
        <f>_xlfn.IFNA(INDEX(Data!$B:$B,MATCH(Table3[[#This Row],[Desa/Kelurahan]],Data!$C:$C,0)),"")</f>
        <v>MELAK</v>
      </c>
      <c r="C153" s="68" t="s">
        <v>207</v>
      </c>
      <c r="D153" s="76" t="s">
        <v>430</v>
      </c>
      <c r="E153" s="76" t="s">
        <v>431</v>
      </c>
      <c r="F153" s="67" t="s">
        <v>432</v>
      </c>
      <c r="G153" s="67">
        <v>1</v>
      </c>
      <c r="H153" s="67" t="s">
        <v>87</v>
      </c>
      <c r="I153" s="67"/>
      <c r="J153" s="67" t="s">
        <v>40</v>
      </c>
      <c r="K153" s="69"/>
      <c r="L153" s="67" t="s">
        <v>433</v>
      </c>
      <c r="M153" s="67"/>
      <c r="N153" s="72">
        <v>44433</v>
      </c>
      <c r="O153" s="73" t="str">
        <f>IF(Table3[[#This Row],[Tanggal]]="","",TEXT(Table3[[#This Row],[Tanggal]],"mmm"))</f>
        <v>Aug</v>
      </c>
      <c r="P153" s="73">
        <f>IF(Table3[[#This Row],[Tanggal]]="","",YEAR(Table3[[#This Row],[Tanggal]]))</f>
        <v>2021</v>
      </c>
      <c r="Q153" s="74" t="str">
        <f>IF(Table3[[#This Row],[Tanggal]]="","","Tower")</f>
        <v>Tower</v>
      </c>
      <c r="R153" s="67" t="s">
        <v>73</v>
      </c>
      <c r="S153" s="67"/>
      <c r="T153" s="67"/>
    </row>
    <row r="154" spans="2:20" x14ac:dyDescent="0.25">
      <c r="B154" s="68" t="str">
        <f>_xlfn.IFNA(INDEX(Data!$B:$B,MATCH(Table3[[#This Row],[Desa/Kelurahan]],Data!$C:$C,0)),"")</f>
        <v>MELAK</v>
      </c>
      <c r="C154" s="68" t="s">
        <v>207</v>
      </c>
      <c r="D154" s="77"/>
      <c r="E154" s="77"/>
      <c r="F154" s="67" t="s">
        <v>434</v>
      </c>
      <c r="G154" s="67">
        <v>1</v>
      </c>
      <c r="H154" s="67" t="s">
        <v>117</v>
      </c>
      <c r="I154" s="67"/>
      <c r="J154" s="67" t="s">
        <v>40</v>
      </c>
      <c r="K154" s="69"/>
      <c r="L154" s="67"/>
      <c r="M154" s="67"/>
      <c r="N154" s="72">
        <v>44433</v>
      </c>
      <c r="O154" s="73" t="str">
        <f>IF(Table3[[#This Row],[Tanggal]]="","",TEXT(Table3[[#This Row],[Tanggal]],"mmm"))</f>
        <v>Aug</v>
      </c>
      <c r="P154" s="73">
        <f>IF(Table3[[#This Row],[Tanggal]]="","",YEAR(Table3[[#This Row],[Tanggal]]))</f>
        <v>2021</v>
      </c>
      <c r="Q154" s="74" t="str">
        <f>IF(Table3[[#This Row],[Tanggal]]="","","Tower")</f>
        <v>Tower</v>
      </c>
      <c r="R154" s="67" t="s">
        <v>73</v>
      </c>
      <c r="S154" s="67"/>
      <c r="T154" s="67"/>
    </row>
    <row r="155" spans="2:20" x14ac:dyDescent="0.25">
      <c r="B155" s="68" t="str">
        <f>_xlfn.IFNA(INDEX(Data!$B:$B,MATCH(Table3[[#This Row],[Desa/Kelurahan]],Data!$C:$C,0)),"")</f>
        <v>MELAK</v>
      </c>
      <c r="C155" s="68" t="s">
        <v>209</v>
      </c>
      <c r="D155" s="76" t="s">
        <v>435</v>
      </c>
      <c r="E155" s="76" t="s">
        <v>436</v>
      </c>
      <c r="F155" s="67" t="s">
        <v>437</v>
      </c>
      <c r="G155" s="67">
        <v>1</v>
      </c>
      <c r="H155" s="67" t="s">
        <v>99</v>
      </c>
      <c r="I155" s="67"/>
      <c r="J155" s="67" t="s">
        <v>40</v>
      </c>
      <c r="K155" s="69"/>
      <c r="L155" s="67" t="s">
        <v>358</v>
      </c>
      <c r="M155" s="67"/>
      <c r="N155" s="72">
        <v>44433</v>
      </c>
      <c r="O155" s="69" t="str">
        <f>IF(Table3[[#This Row],[Tanggal]]="","",TEXT(Table3[[#This Row],[Tanggal]],"mmm"))</f>
        <v>Aug</v>
      </c>
      <c r="P155" s="69">
        <f>IF(Table3[[#This Row],[Tanggal]]="","",YEAR(Table3[[#This Row],[Tanggal]]))</f>
        <v>2021</v>
      </c>
      <c r="Q155" s="69" t="str">
        <f>IF(Table3[[#This Row],[Tanggal]]="","","Tower")</f>
        <v>Tower</v>
      </c>
      <c r="R155" s="67" t="s">
        <v>73</v>
      </c>
      <c r="S155" s="67"/>
      <c r="T155" s="67"/>
    </row>
    <row r="156" spans="2:20" x14ac:dyDescent="0.25">
      <c r="B156" s="68" t="str">
        <f>_xlfn.IFNA(INDEX(Data!$B:$B,MATCH(Table3[[#This Row],[Desa/Kelurahan]],Data!$C:$C,0)),"")</f>
        <v>LINGGANG BIGUNG</v>
      </c>
      <c r="C156" s="68" t="s">
        <v>17</v>
      </c>
      <c r="D156" s="76" t="s">
        <v>438</v>
      </c>
      <c r="E156" s="76" t="s">
        <v>439</v>
      </c>
      <c r="F156" s="67" t="s">
        <v>440</v>
      </c>
      <c r="G156" s="67">
        <v>1</v>
      </c>
      <c r="H156" s="67" t="s">
        <v>108</v>
      </c>
      <c r="I156" s="67"/>
      <c r="J156" s="67" t="s">
        <v>40</v>
      </c>
      <c r="K156" s="69"/>
      <c r="L156" s="67" t="s">
        <v>404</v>
      </c>
      <c r="M156" s="67"/>
      <c r="N156" s="72">
        <v>44433</v>
      </c>
      <c r="O156" s="73" t="str">
        <f>IF(Table3[[#This Row],[Tanggal]]="","",TEXT(Table3[[#This Row],[Tanggal]],"mmm"))</f>
        <v>Aug</v>
      </c>
      <c r="P156" s="73">
        <f>IF(Table3[[#This Row],[Tanggal]]="","",YEAR(Table3[[#This Row],[Tanggal]]))</f>
        <v>2021</v>
      </c>
      <c r="Q156" s="74" t="str">
        <f>IF(Table3[[#This Row],[Tanggal]]="","","Tower")</f>
        <v>Tower</v>
      </c>
      <c r="R156" s="67" t="s">
        <v>73</v>
      </c>
      <c r="S156" s="67"/>
      <c r="T156" s="67"/>
    </row>
    <row r="157" spans="2:20" x14ac:dyDescent="0.25">
      <c r="B157" s="68" t="str">
        <f>_xlfn.IFNA(INDEX(Data!$B:$B,MATCH(Table3[[#This Row],[Desa/Kelurahan]],Data!$C:$C,0)),"")</f>
        <v>LINGGANG BIGUNG</v>
      </c>
      <c r="C157" s="68" t="s">
        <v>17</v>
      </c>
      <c r="D157" s="76" t="s">
        <v>441</v>
      </c>
      <c r="E157" s="76" t="s">
        <v>402</v>
      </c>
      <c r="F157" s="67" t="s">
        <v>442</v>
      </c>
      <c r="G157" s="67">
        <v>1</v>
      </c>
      <c r="H157" s="67" t="s">
        <v>99</v>
      </c>
      <c r="I157" s="67"/>
      <c r="J157" s="67" t="s">
        <v>40</v>
      </c>
      <c r="K157" s="69"/>
      <c r="L157" s="67" t="s">
        <v>404</v>
      </c>
      <c r="M157" s="67"/>
      <c r="N157" s="72">
        <v>44433</v>
      </c>
      <c r="O157" s="73" t="str">
        <f>IF(Table3[[#This Row],[Tanggal]]="","",TEXT(Table3[[#This Row],[Tanggal]],"mmm"))</f>
        <v>Aug</v>
      </c>
      <c r="P157" s="73">
        <f>IF(Table3[[#This Row],[Tanggal]]="","",YEAR(Table3[[#This Row],[Tanggal]]))</f>
        <v>2021</v>
      </c>
      <c r="Q157" s="74" t="str">
        <f>IF(Table3[[#This Row],[Tanggal]]="","","Tower")</f>
        <v>Tower</v>
      </c>
      <c r="R157" s="67" t="s">
        <v>73</v>
      </c>
      <c r="S157" s="67"/>
      <c r="T157" s="67"/>
    </row>
    <row r="158" spans="2:20" x14ac:dyDescent="0.25">
      <c r="B158" s="68" t="str">
        <f>_xlfn.IFNA(INDEX(Data!$B:$B,MATCH(Table3[[#This Row],[Desa/Kelurahan]],Data!$C:$C,0)),"")</f>
        <v>LINGGANG BIGUNG</v>
      </c>
      <c r="C158" s="68" t="s">
        <v>185</v>
      </c>
      <c r="D158" s="76" t="s">
        <v>443</v>
      </c>
      <c r="E158" s="76" t="s">
        <v>444</v>
      </c>
      <c r="F158" s="67" t="s">
        <v>445</v>
      </c>
      <c r="G158" s="67">
        <v>1</v>
      </c>
      <c r="H158" s="67" t="s">
        <v>108</v>
      </c>
      <c r="I158" s="67"/>
      <c r="J158" s="67" t="s">
        <v>40</v>
      </c>
      <c r="K158" s="69"/>
      <c r="L158" s="67"/>
      <c r="M158" s="67"/>
      <c r="N158" s="72">
        <v>44433</v>
      </c>
      <c r="O158" s="73" t="str">
        <f>IF(Table3[[#This Row],[Tanggal]]="","",TEXT(Table3[[#This Row],[Tanggal]],"mmm"))</f>
        <v>Aug</v>
      </c>
      <c r="P158" s="73">
        <f>IF(Table3[[#This Row],[Tanggal]]="","",YEAR(Table3[[#This Row],[Tanggal]]))</f>
        <v>2021</v>
      </c>
      <c r="Q158" s="74" t="str">
        <f>IF(Table3[[#This Row],[Tanggal]]="","","Tower")</f>
        <v>Tower</v>
      </c>
      <c r="R158" s="67" t="s">
        <v>73</v>
      </c>
      <c r="S158" s="67"/>
      <c r="T158" s="67"/>
    </row>
    <row r="159" spans="2:20" x14ac:dyDescent="0.25">
      <c r="B159" s="68" t="str">
        <f>_xlfn.IFNA(INDEX(Data!$B:$B,MATCH(Table3[[#This Row],[Desa/Kelurahan]],Data!$C:$C,0)),"")</f>
        <v>LINGGANG BIGUNG</v>
      </c>
      <c r="C159" s="68" t="s">
        <v>192</v>
      </c>
      <c r="D159" s="75"/>
      <c r="E159" s="75"/>
      <c r="F159" s="67"/>
      <c r="G159" s="67">
        <v>1</v>
      </c>
      <c r="H159" s="67" t="s">
        <v>429</v>
      </c>
      <c r="I159" s="67"/>
      <c r="J159" s="67" t="s">
        <v>40</v>
      </c>
      <c r="K159" s="69"/>
      <c r="L159" s="67"/>
      <c r="M159" s="67"/>
      <c r="N159" s="72">
        <v>44433</v>
      </c>
      <c r="O159" s="79" t="str">
        <f>IF(Table3[[#This Row],[Tanggal]]="","",TEXT(Table3[[#This Row],[Tanggal]],"mmm"))</f>
        <v>Aug</v>
      </c>
      <c r="P159" s="79">
        <f>IF(Table3[[#This Row],[Tanggal]]="","",YEAR(Table3[[#This Row],[Tanggal]]))</f>
        <v>2021</v>
      </c>
      <c r="Q159" s="67" t="str">
        <f>IF(Table3[[#This Row],[Tanggal]]="","","Tower")</f>
        <v>Tower</v>
      </c>
      <c r="R159" s="67" t="s">
        <v>73</v>
      </c>
      <c r="S159" s="67"/>
      <c r="T159" s="67"/>
    </row>
    <row r="160" spans="2:20" x14ac:dyDescent="0.25">
      <c r="B160" s="68" t="str">
        <f>_xlfn.IFNA(INDEX(Data!$B:$B,MATCH(Table3[[#This Row],[Desa/Kelurahan]],Data!$C:$C,0)),"")</f>
        <v>LINGGANG BIGUNG</v>
      </c>
      <c r="C160" s="68" t="s">
        <v>186</v>
      </c>
      <c r="D160" s="67" t="s">
        <v>446</v>
      </c>
      <c r="E160" s="67" t="s">
        <v>447</v>
      </c>
      <c r="F160" s="67" t="s">
        <v>448</v>
      </c>
      <c r="G160" s="67">
        <v>1</v>
      </c>
      <c r="H160" s="67" t="s">
        <v>111</v>
      </c>
      <c r="I160" s="67"/>
      <c r="J160" s="67" t="s">
        <v>40</v>
      </c>
      <c r="K160" s="69"/>
      <c r="L160" s="67"/>
      <c r="M160" s="67"/>
      <c r="N160" s="72">
        <v>44433</v>
      </c>
      <c r="O160" s="73" t="str">
        <f>IF(Table3[[#This Row],[Tanggal]]="","",TEXT(Table3[[#This Row],[Tanggal]],"mmm"))</f>
        <v>Aug</v>
      </c>
      <c r="P160" s="73">
        <f>IF(Table3[[#This Row],[Tanggal]]="","",YEAR(Table3[[#This Row],[Tanggal]]))</f>
        <v>2021</v>
      </c>
      <c r="Q160" s="74" t="str">
        <f>IF(Table3[[#This Row],[Tanggal]]="","","Tower")</f>
        <v>Tower</v>
      </c>
      <c r="R160" s="67" t="s">
        <v>73</v>
      </c>
      <c r="S160" s="67"/>
      <c r="T160" s="67"/>
    </row>
    <row r="161" spans="2:20" ht="30" x14ac:dyDescent="0.25">
      <c r="B161" s="68" t="str">
        <f>_xlfn.IFNA(INDEX(Data!$B:$B,MATCH(Table3[[#This Row],[Desa/Kelurahan]],Data!$C:$C,0)),"")</f>
        <v>NYUATAN</v>
      </c>
      <c r="C161" s="68" t="s">
        <v>248</v>
      </c>
      <c r="D161" s="76" t="s">
        <v>449</v>
      </c>
      <c r="E161" s="76" t="s">
        <v>450</v>
      </c>
      <c r="F161" s="67" t="s">
        <v>451</v>
      </c>
      <c r="G161" s="67">
        <v>1</v>
      </c>
      <c r="H161" s="67" t="s">
        <v>452</v>
      </c>
      <c r="I161" s="67"/>
      <c r="J161" s="67" t="s">
        <v>40</v>
      </c>
      <c r="K161" s="69"/>
      <c r="L161" s="67"/>
      <c r="M161" s="67"/>
      <c r="N161" s="72">
        <v>44433</v>
      </c>
      <c r="O161" s="73" t="str">
        <f>IF(Table3[[#This Row],[Tanggal]]="","",TEXT(Table3[[#This Row],[Tanggal]],"mmm"))</f>
        <v>Aug</v>
      </c>
      <c r="P161" s="73">
        <f>IF(Table3[[#This Row],[Tanggal]]="","",YEAR(Table3[[#This Row],[Tanggal]]))</f>
        <v>2021</v>
      </c>
      <c r="Q161" s="74" t="str">
        <f>IF(Table3[[#This Row],[Tanggal]]="","","Tower")</f>
        <v>Tower</v>
      </c>
      <c r="R161" s="67" t="s">
        <v>73</v>
      </c>
      <c r="S161" s="67"/>
      <c r="T161" s="67"/>
    </row>
    <row r="162" spans="2:20" ht="30" x14ac:dyDescent="0.25">
      <c r="B162" s="68" t="str">
        <f>_xlfn.IFNA(INDEX(Data!$B:$B,MATCH(Table3[[#This Row],[Desa/Kelurahan]],Data!$C:$C,0)),"")</f>
        <v>NYUATAN</v>
      </c>
      <c r="C162" s="68" t="s">
        <v>247</v>
      </c>
      <c r="D162" s="69" t="s">
        <v>520</v>
      </c>
      <c r="E162" s="69" t="s">
        <v>521</v>
      </c>
      <c r="F162" s="69"/>
      <c r="G162" s="69">
        <v>1</v>
      </c>
      <c r="H162" s="69" t="s">
        <v>74</v>
      </c>
      <c r="I162" s="67"/>
      <c r="J162" s="69" t="s">
        <v>40</v>
      </c>
      <c r="K162" s="69"/>
      <c r="L162" s="69" t="s">
        <v>522</v>
      </c>
      <c r="M162" s="67"/>
      <c r="N162" s="72">
        <v>44433</v>
      </c>
      <c r="O162" s="73" t="str">
        <f>IF(Table3[[#This Row],[Tanggal]]="","",TEXT(Table3[[#This Row],[Tanggal]],"mmm"))</f>
        <v>Aug</v>
      </c>
      <c r="P162" s="73">
        <f>IF(Table3[[#This Row],[Tanggal]]="","",YEAR(Table3[[#This Row],[Tanggal]]))</f>
        <v>2021</v>
      </c>
      <c r="Q162" s="74" t="str">
        <f>IF(Table3[[#This Row],[Tanggal]]="","","Tower")</f>
        <v>Tower</v>
      </c>
      <c r="R162" s="67" t="s">
        <v>95</v>
      </c>
      <c r="S162" s="67"/>
      <c r="T162" s="67"/>
    </row>
    <row r="163" spans="2:20" x14ac:dyDescent="0.25">
      <c r="B163" s="68" t="str">
        <f>_xlfn.IFNA(INDEX(Data!$B:$B,MATCH(Table3[[#This Row],[Desa/Kelurahan]],Data!$C:$C,0)),"")</f>
        <v>TERING</v>
      </c>
      <c r="C163" s="68" t="s">
        <v>299</v>
      </c>
      <c r="D163" s="76" t="s">
        <v>453</v>
      </c>
      <c r="E163" s="76" t="s">
        <v>454</v>
      </c>
      <c r="F163" s="67" t="s">
        <v>455</v>
      </c>
      <c r="G163" s="67">
        <v>1</v>
      </c>
      <c r="H163" s="67" t="s">
        <v>108</v>
      </c>
      <c r="I163" s="67"/>
      <c r="J163" s="67" t="s">
        <v>40</v>
      </c>
      <c r="K163" s="69"/>
      <c r="L163" s="67"/>
      <c r="M163" s="67"/>
      <c r="N163" s="72">
        <v>44433</v>
      </c>
      <c r="O163" s="73" t="str">
        <f>IF(Table3[[#This Row],[Tanggal]]="","",TEXT(Table3[[#This Row],[Tanggal]],"mmm"))</f>
        <v>Aug</v>
      </c>
      <c r="P163" s="73">
        <f>IF(Table3[[#This Row],[Tanggal]]="","",YEAR(Table3[[#This Row],[Tanggal]]))</f>
        <v>2021</v>
      </c>
      <c r="Q163" s="74" t="str">
        <f>IF(Table3[[#This Row],[Tanggal]]="","","Tower")</f>
        <v>Tower</v>
      </c>
      <c r="R163" s="67" t="s">
        <v>73</v>
      </c>
      <c r="S163" s="67"/>
      <c r="T163" s="67"/>
    </row>
    <row r="164" spans="2:20" x14ac:dyDescent="0.25">
      <c r="B164" s="68" t="str">
        <f>_xlfn.IFNA(INDEX(Data!$B:$B,MATCH(Table3[[#This Row],[Desa/Kelurahan]],Data!$C:$C,0)),"")</f>
        <v>LONG IRAM</v>
      </c>
      <c r="C164" s="68" t="s">
        <v>195</v>
      </c>
      <c r="D164" s="76" t="s">
        <v>456</v>
      </c>
      <c r="E164" s="76" t="s">
        <v>457</v>
      </c>
      <c r="F164" s="67" t="s">
        <v>458</v>
      </c>
      <c r="G164" s="67">
        <v>1</v>
      </c>
      <c r="H164" s="67" t="s">
        <v>99</v>
      </c>
      <c r="I164" s="67"/>
      <c r="J164" s="67" t="s">
        <v>40</v>
      </c>
      <c r="K164" s="69"/>
      <c r="L164" s="67" t="s">
        <v>366</v>
      </c>
      <c r="M164" s="67"/>
      <c r="N164" s="72">
        <v>44433</v>
      </c>
      <c r="O164" s="73" t="str">
        <f>IF(Table3[[#This Row],[Tanggal]]="","",TEXT(Table3[[#This Row],[Tanggal]],"mmm"))</f>
        <v>Aug</v>
      </c>
      <c r="P164" s="73">
        <f>IF(Table3[[#This Row],[Tanggal]]="","",YEAR(Table3[[#This Row],[Tanggal]]))</f>
        <v>2021</v>
      </c>
      <c r="Q164" s="74" t="str">
        <f>IF(Table3[[#This Row],[Tanggal]]="","","Tower")</f>
        <v>Tower</v>
      </c>
      <c r="R164" s="67" t="s">
        <v>73</v>
      </c>
      <c r="S164" s="67"/>
      <c r="T164" s="67"/>
    </row>
    <row r="165" spans="2:20" ht="30" x14ac:dyDescent="0.25">
      <c r="B165" s="68" t="str">
        <f>_xlfn.IFNA(INDEX(Data!$B:$B,MATCH(Table3[[#This Row],[Desa/Kelurahan]],Data!$C:$C,0)),"")</f>
        <v>LONG IRAM</v>
      </c>
      <c r="C165" s="68" t="s">
        <v>196</v>
      </c>
      <c r="D165" s="76"/>
      <c r="E165" s="76"/>
      <c r="F165" s="67" t="s">
        <v>459</v>
      </c>
      <c r="G165" s="67">
        <v>1</v>
      </c>
      <c r="H165" s="67" t="s">
        <v>99</v>
      </c>
      <c r="I165" s="67"/>
      <c r="J165" s="67" t="s">
        <v>40</v>
      </c>
      <c r="K165" s="69"/>
      <c r="L165" s="67"/>
      <c r="M165" s="67"/>
      <c r="N165" s="72">
        <v>44433</v>
      </c>
      <c r="O165" s="73" t="str">
        <f>IF(Table3[[#This Row],[Tanggal]]="","",TEXT(Table3[[#This Row],[Tanggal]],"mmm"))</f>
        <v>Aug</v>
      </c>
      <c r="P165" s="73">
        <f>IF(Table3[[#This Row],[Tanggal]]="","",YEAR(Table3[[#This Row],[Tanggal]]))</f>
        <v>2021</v>
      </c>
      <c r="Q165" s="74" t="str">
        <f>IF(Table3[[#This Row],[Tanggal]]="","","Tower")</f>
        <v>Tower</v>
      </c>
      <c r="R165" s="67" t="s">
        <v>95</v>
      </c>
      <c r="S165" s="67"/>
      <c r="T165" s="67"/>
    </row>
    <row r="166" spans="2:20" x14ac:dyDescent="0.25">
      <c r="B166" s="68" t="str">
        <f>_xlfn.IFNA(INDEX(Data!$B:$B,MATCH(Table3[[#This Row],[Desa/Kelurahan]],Data!$C:$C,0)),"")</f>
        <v>MOOK MANAAR BULANT</v>
      </c>
      <c r="C166" s="68" t="s">
        <v>214</v>
      </c>
      <c r="D166" s="76" t="s">
        <v>460</v>
      </c>
      <c r="E166" s="76" t="s">
        <v>461</v>
      </c>
      <c r="F166" s="67" t="s">
        <v>462</v>
      </c>
      <c r="G166" s="67">
        <v>1</v>
      </c>
      <c r="H166" s="67" t="s">
        <v>108</v>
      </c>
      <c r="I166" s="67"/>
      <c r="J166" s="67" t="s">
        <v>40</v>
      </c>
      <c r="K166" s="69"/>
      <c r="L166" s="67"/>
      <c r="M166" s="67"/>
      <c r="N166" s="72">
        <v>44433</v>
      </c>
      <c r="O166" s="73" t="str">
        <f>IF(Table3[[#This Row],[Tanggal]]="","",TEXT(Table3[[#This Row],[Tanggal]],"mmm"))</f>
        <v>Aug</v>
      </c>
      <c r="P166" s="73">
        <f>IF(Table3[[#This Row],[Tanggal]]="","",YEAR(Table3[[#This Row],[Tanggal]]))</f>
        <v>2021</v>
      </c>
      <c r="Q166" s="74" t="str">
        <f>IF(Table3[[#This Row],[Tanggal]]="","","Tower")</f>
        <v>Tower</v>
      </c>
      <c r="R166" s="67" t="s">
        <v>73</v>
      </c>
      <c r="S166" s="67"/>
      <c r="T166" s="67"/>
    </row>
    <row r="167" spans="2:20" x14ac:dyDescent="0.25">
      <c r="B167" s="68" t="str">
        <f>_xlfn.IFNA(INDEX(Data!$B:$B,MATCH(Table3[[#This Row],[Desa/Kelurahan]],Data!$C:$C,0)),"")</f>
        <v>MOOK MANAAR BULANT</v>
      </c>
      <c r="C167" s="68" t="s">
        <v>214</v>
      </c>
      <c r="D167" s="78" t="s">
        <v>463</v>
      </c>
      <c r="E167" s="76" t="s">
        <v>464</v>
      </c>
      <c r="F167" s="67" t="s">
        <v>465</v>
      </c>
      <c r="G167" s="67">
        <v>1</v>
      </c>
      <c r="H167" s="67" t="s">
        <v>108</v>
      </c>
      <c r="I167" s="67"/>
      <c r="J167" s="67" t="s">
        <v>40</v>
      </c>
      <c r="K167" s="69"/>
      <c r="L167" s="67" t="s">
        <v>358</v>
      </c>
      <c r="M167" s="67"/>
      <c r="N167" s="72">
        <v>44433</v>
      </c>
      <c r="O167" s="73" t="str">
        <f>IF(Table3[[#This Row],[Tanggal]]="","",TEXT(Table3[[#This Row],[Tanggal]],"mmm"))</f>
        <v>Aug</v>
      </c>
      <c r="P167" s="73">
        <f>IF(Table3[[#This Row],[Tanggal]]="","",YEAR(Table3[[#This Row],[Tanggal]]))</f>
        <v>2021</v>
      </c>
      <c r="Q167" s="74" t="str">
        <f>IF(Table3[[#This Row],[Tanggal]]="","","Tower")</f>
        <v>Tower</v>
      </c>
      <c r="R167" s="67" t="s">
        <v>73</v>
      </c>
      <c r="S167" s="67"/>
      <c r="T167" s="67"/>
    </row>
    <row r="168" spans="2:20" ht="30" x14ac:dyDescent="0.25">
      <c r="B168" s="68" t="str">
        <f>_xlfn.IFNA(INDEX(Data!$B:$B,MATCH(Table3[[#This Row],[Desa/Kelurahan]],Data!$C:$C,0)),"")</f>
        <v>MOOK MANAAR BULANT</v>
      </c>
      <c r="C168" s="68" t="s">
        <v>211</v>
      </c>
      <c r="D168" s="69" t="s">
        <v>523</v>
      </c>
      <c r="E168" s="69" t="s">
        <v>524</v>
      </c>
      <c r="F168" s="69"/>
      <c r="G168" s="69">
        <v>1</v>
      </c>
      <c r="H168" s="69" t="s">
        <v>74</v>
      </c>
      <c r="I168" s="67"/>
      <c r="J168" s="69" t="s">
        <v>40</v>
      </c>
      <c r="K168" s="69"/>
      <c r="L168" s="69" t="s">
        <v>522</v>
      </c>
      <c r="M168" s="67"/>
      <c r="N168" s="72">
        <v>44433</v>
      </c>
      <c r="O168" s="73" t="str">
        <f>IF(Table3[[#This Row],[Tanggal]]="","",TEXT(Table3[[#This Row],[Tanggal]],"mmm"))</f>
        <v>Aug</v>
      </c>
      <c r="P168" s="73">
        <f>IF(Table3[[#This Row],[Tanggal]]="","",YEAR(Table3[[#This Row],[Tanggal]]))</f>
        <v>2021</v>
      </c>
      <c r="Q168" s="74" t="str">
        <f>IF(Table3[[#This Row],[Tanggal]]="","","Tower")</f>
        <v>Tower</v>
      </c>
      <c r="R168" s="67" t="s">
        <v>81</v>
      </c>
      <c r="S168" s="67"/>
      <c r="T168" s="67"/>
    </row>
    <row r="169" spans="2:20" x14ac:dyDescent="0.25">
      <c r="B169" s="68" t="str">
        <f>_xlfn.IFNA(INDEX(Data!$B:$B,MATCH(Table3[[#This Row],[Desa/Kelurahan]],Data!$C:$C,0)),"")</f>
        <v>MUARA PAHU</v>
      </c>
      <c r="C169" s="68" t="s">
        <v>237</v>
      </c>
      <c r="D169" s="67"/>
      <c r="E169" s="67"/>
      <c r="F169" s="67" t="s">
        <v>466</v>
      </c>
      <c r="G169" s="67">
        <v>1</v>
      </c>
      <c r="H169" s="67" t="s">
        <v>108</v>
      </c>
      <c r="I169" s="67"/>
      <c r="J169" s="67" t="s">
        <v>40</v>
      </c>
      <c r="K169" s="69"/>
      <c r="L169" s="67"/>
      <c r="M169" s="67"/>
      <c r="N169" s="72">
        <v>44433</v>
      </c>
      <c r="O169" s="73" t="str">
        <f>IF(Table3[[#This Row],[Tanggal]]="","",TEXT(Table3[[#This Row],[Tanggal]],"mmm"))</f>
        <v>Aug</v>
      </c>
      <c r="P169" s="73">
        <f>IF(Table3[[#This Row],[Tanggal]]="","",YEAR(Table3[[#This Row],[Tanggal]]))</f>
        <v>2021</v>
      </c>
      <c r="Q169" s="74" t="str">
        <f>IF(Table3[[#This Row],[Tanggal]]="","","Tower")</f>
        <v>Tower</v>
      </c>
      <c r="R169" s="67" t="s">
        <v>73</v>
      </c>
      <c r="S169" s="67"/>
      <c r="T169" s="67"/>
    </row>
    <row r="170" spans="2:20" ht="30" x14ac:dyDescent="0.25">
      <c r="B170" s="68" t="str">
        <f>_xlfn.IFNA(INDEX(Data!$B:$B,MATCH(Table3[[#This Row],[Desa/Kelurahan]],Data!$C:$C,0)),"")</f>
        <v>MUARA PAHU</v>
      </c>
      <c r="C170" s="68" t="s">
        <v>238</v>
      </c>
      <c r="D170" s="67"/>
      <c r="E170" s="67"/>
      <c r="F170" s="67" t="s">
        <v>467</v>
      </c>
      <c r="G170" s="67">
        <v>1</v>
      </c>
      <c r="H170" s="67" t="s">
        <v>108</v>
      </c>
      <c r="I170" s="67"/>
      <c r="J170" s="67" t="s">
        <v>40</v>
      </c>
      <c r="K170" s="69"/>
      <c r="L170" s="67"/>
      <c r="M170" s="67"/>
      <c r="N170" s="72">
        <v>44433</v>
      </c>
      <c r="O170" s="73" t="str">
        <f>IF(Table3[[#This Row],[Tanggal]]="","",TEXT(Table3[[#This Row],[Tanggal]],"mmm"))</f>
        <v>Aug</v>
      </c>
      <c r="P170" s="73">
        <f>IF(Table3[[#This Row],[Tanggal]]="","",YEAR(Table3[[#This Row],[Tanggal]]))</f>
        <v>2021</v>
      </c>
      <c r="Q170" s="74" t="str">
        <f>IF(Table3[[#This Row],[Tanggal]]="","","Tower")</f>
        <v>Tower</v>
      </c>
      <c r="R170" s="67" t="s">
        <v>81</v>
      </c>
      <c r="S170" s="67"/>
      <c r="T170" s="67"/>
    </row>
    <row r="171" spans="2:20" x14ac:dyDescent="0.25">
      <c r="B171" s="68" t="str">
        <f>_xlfn.IFNA(INDEX(Data!$B:$B,MATCH(Table3[[#This Row],[Desa/Kelurahan]],Data!$C:$C,0)),"")</f>
        <v>MUARA PAHU</v>
      </c>
      <c r="C171" s="68" t="s">
        <v>243</v>
      </c>
      <c r="D171" s="76" t="s">
        <v>468</v>
      </c>
      <c r="E171" s="76" t="s">
        <v>469</v>
      </c>
      <c r="F171" s="67"/>
      <c r="G171" s="67">
        <v>1</v>
      </c>
      <c r="H171" s="67" t="s">
        <v>429</v>
      </c>
      <c r="I171" s="67"/>
      <c r="J171" s="67" t="s">
        <v>40</v>
      </c>
      <c r="K171" s="69"/>
      <c r="L171" s="67" t="s">
        <v>373</v>
      </c>
      <c r="M171" s="67"/>
      <c r="N171" s="72">
        <v>44433</v>
      </c>
      <c r="O171" s="73" t="str">
        <f>IF(Table3[[#This Row],[Tanggal]]="","",TEXT(Table3[[#This Row],[Tanggal]],"mmm"))</f>
        <v>Aug</v>
      </c>
      <c r="P171" s="73">
        <f>IF(Table3[[#This Row],[Tanggal]]="","",YEAR(Table3[[#This Row],[Tanggal]]))</f>
        <v>2021</v>
      </c>
      <c r="Q171" s="74" t="str">
        <f>IF(Table3[[#This Row],[Tanggal]]="","","Tower")</f>
        <v>Tower</v>
      </c>
      <c r="R171" s="67" t="s">
        <v>73</v>
      </c>
      <c r="S171" s="67"/>
      <c r="T171" s="67"/>
    </row>
    <row r="172" spans="2:20" x14ac:dyDescent="0.25">
      <c r="B172" s="68" t="str">
        <f>_xlfn.IFNA(INDEX(Data!$B:$B,MATCH(Table3[[#This Row],[Desa/Kelurahan]],Data!$C:$C,0)),"")</f>
        <v>PENYINGGAHAN</v>
      </c>
      <c r="C172" s="68" t="s">
        <v>257</v>
      </c>
      <c r="D172" s="77" t="s">
        <v>470</v>
      </c>
      <c r="E172" s="77" t="s">
        <v>471</v>
      </c>
      <c r="F172" s="67" t="s">
        <v>472</v>
      </c>
      <c r="G172" s="67">
        <v>1</v>
      </c>
      <c r="H172" s="67" t="s">
        <v>108</v>
      </c>
      <c r="I172" s="67"/>
      <c r="J172" s="67" t="s">
        <v>40</v>
      </c>
      <c r="K172" s="69"/>
      <c r="L172" s="67"/>
      <c r="M172" s="67"/>
      <c r="N172" s="72">
        <v>44433</v>
      </c>
      <c r="O172" s="73" t="str">
        <f>IF(Table3[[#This Row],[Tanggal]]="","",TEXT(Table3[[#This Row],[Tanggal]],"mmm"))</f>
        <v>Aug</v>
      </c>
      <c r="P172" s="73">
        <f>IF(Table3[[#This Row],[Tanggal]]="","",YEAR(Table3[[#This Row],[Tanggal]]))</f>
        <v>2021</v>
      </c>
      <c r="Q172" s="74" t="str">
        <f>IF(Table3[[#This Row],[Tanggal]]="","","Tower")</f>
        <v>Tower</v>
      </c>
      <c r="R172" s="67" t="s">
        <v>73</v>
      </c>
      <c r="S172" s="67"/>
      <c r="T172" s="67"/>
    </row>
    <row r="173" spans="2:20" x14ac:dyDescent="0.25">
      <c r="B173" s="68" t="str">
        <f>_xlfn.IFNA(INDEX(Data!$B:$B,MATCH(Table3[[#This Row],[Desa/Kelurahan]],Data!$C:$C,0)),"")</f>
        <v>DAMAI</v>
      </c>
      <c r="C173" s="68" t="s">
        <v>162</v>
      </c>
      <c r="D173" s="77" t="s">
        <v>473</v>
      </c>
      <c r="E173" s="77" t="s">
        <v>474</v>
      </c>
      <c r="F173" s="67" t="s">
        <v>475</v>
      </c>
      <c r="G173" s="67">
        <v>1</v>
      </c>
      <c r="H173" s="67" t="s">
        <v>108</v>
      </c>
      <c r="I173" s="67"/>
      <c r="J173" s="67" t="s">
        <v>40</v>
      </c>
      <c r="K173" s="69"/>
      <c r="L173" s="67" t="s">
        <v>358</v>
      </c>
      <c r="M173" s="67"/>
      <c r="N173" s="72">
        <v>44433</v>
      </c>
      <c r="O173" s="73" t="str">
        <f>IF(Table3[[#This Row],[Tanggal]]="","",TEXT(Table3[[#This Row],[Tanggal]],"mmm"))</f>
        <v>Aug</v>
      </c>
      <c r="P173" s="73">
        <f>IF(Table3[[#This Row],[Tanggal]]="","",YEAR(Table3[[#This Row],[Tanggal]]))</f>
        <v>2021</v>
      </c>
      <c r="Q173" s="74" t="str">
        <f>IF(Table3[[#This Row],[Tanggal]]="","","Tower")</f>
        <v>Tower</v>
      </c>
      <c r="R173" s="67" t="s">
        <v>73</v>
      </c>
      <c r="S173" s="67"/>
      <c r="T173" s="67"/>
    </row>
    <row r="174" spans="2:20" ht="47.25" customHeight="1" x14ac:dyDescent="0.25">
      <c r="B174" s="68" t="str">
        <f>_xlfn.IFNA(INDEX(Data!$B:$B,MATCH(Table3[[#This Row],[Desa/Kelurahan]],Data!$C:$C,0)),"")</f>
        <v>DAMAI</v>
      </c>
      <c r="C174" s="68" t="s">
        <v>170</v>
      </c>
      <c r="D174" s="76" t="s">
        <v>476</v>
      </c>
      <c r="E174" s="76" t="s">
        <v>477</v>
      </c>
      <c r="F174" s="67" t="s">
        <v>478</v>
      </c>
      <c r="G174" s="67">
        <v>1</v>
      </c>
      <c r="H174" s="67" t="s">
        <v>535</v>
      </c>
      <c r="I174" s="67"/>
      <c r="J174" s="67" t="s">
        <v>40</v>
      </c>
      <c r="K174" s="69"/>
      <c r="L174" s="67" t="s">
        <v>377</v>
      </c>
      <c r="M174" s="67"/>
      <c r="N174" s="72">
        <v>44433</v>
      </c>
      <c r="O174" s="73" t="str">
        <f>IF(Table3[[#This Row],[Tanggal]]="","",TEXT(Table3[[#This Row],[Tanggal]],"mmm"))</f>
        <v>Aug</v>
      </c>
      <c r="P174" s="73">
        <f>IF(Table3[[#This Row],[Tanggal]]="","",YEAR(Table3[[#This Row],[Tanggal]]))</f>
        <v>2021</v>
      </c>
      <c r="Q174" s="74" t="str">
        <f>IF(Table3[[#This Row],[Tanggal]]="","","Tower")</f>
        <v>Tower</v>
      </c>
      <c r="R174" s="67" t="s">
        <v>73</v>
      </c>
      <c r="S174" s="67"/>
      <c r="T174" s="67"/>
    </row>
    <row r="175" spans="2:20" x14ac:dyDescent="0.25">
      <c r="B175" s="68" t="str">
        <f>_xlfn.IFNA(INDEX(Data!$B:$B,MATCH(Table3[[#This Row],[Desa/Kelurahan]],Data!$C:$C,0)),"")</f>
        <v>DAMAI</v>
      </c>
      <c r="C175" s="68" t="s">
        <v>162</v>
      </c>
      <c r="D175" s="77" t="s">
        <v>479</v>
      </c>
      <c r="E175" s="77" t="s">
        <v>480</v>
      </c>
      <c r="F175" s="67"/>
      <c r="G175" s="67">
        <v>1</v>
      </c>
      <c r="H175" s="67" t="s">
        <v>99</v>
      </c>
      <c r="I175" s="67"/>
      <c r="J175" s="67" t="s">
        <v>40</v>
      </c>
      <c r="K175" s="69"/>
      <c r="L175" s="67" t="s">
        <v>377</v>
      </c>
      <c r="M175" s="67"/>
      <c r="N175" s="72">
        <v>44433</v>
      </c>
      <c r="O175" s="73" t="str">
        <f>IF(Table3[[#This Row],[Tanggal]]="","",TEXT(Table3[[#This Row],[Tanggal]],"mmm"))</f>
        <v>Aug</v>
      </c>
      <c r="P175" s="73">
        <f>IF(Table3[[#This Row],[Tanggal]]="","",YEAR(Table3[[#This Row],[Tanggal]]))</f>
        <v>2021</v>
      </c>
      <c r="Q175" s="74" t="str">
        <f>IF(Table3[[#This Row],[Tanggal]]="","","Tower")</f>
        <v>Tower</v>
      </c>
      <c r="R175" s="67" t="s">
        <v>73</v>
      </c>
      <c r="S175" s="67"/>
      <c r="T175" s="67"/>
    </row>
    <row r="176" spans="2:20" ht="30" x14ac:dyDescent="0.25">
      <c r="B176" s="68" t="str">
        <f>_xlfn.IFNA(INDEX(Data!$B:$B,MATCH(Table3[[#This Row],[Desa/Kelurahan]],Data!$C:$C,0)),"")</f>
        <v>DAMAI</v>
      </c>
      <c r="C176" s="68" t="s">
        <v>159</v>
      </c>
      <c r="D176" s="76" t="s">
        <v>481</v>
      </c>
      <c r="E176" s="76" t="s">
        <v>482</v>
      </c>
      <c r="F176" s="67" t="s">
        <v>483</v>
      </c>
      <c r="G176" s="67">
        <v>1</v>
      </c>
      <c r="H176" s="67" t="s">
        <v>87</v>
      </c>
      <c r="I176" s="67"/>
      <c r="J176" s="67" t="s">
        <v>40</v>
      </c>
      <c r="K176" s="69"/>
      <c r="L176" s="67" t="s">
        <v>377</v>
      </c>
      <c r="M176" s="67"/>
      <c r="N176" s="72">
        <v>44433</v>
      </c>
      <c r="O176" s="73" t="str">
        <f>IF(Table3[[#This Row],[Tanggal]]="","",TEXT(Table3[[#This Row],[Tanggal]],"mmm"))</f>
        <v>Aug</v>
      </c>
      <c r="P176" s="73">
        <f>IF(Table3[[#This Row],[Tanggal]]="","",YEAR(Table3[[#This Row],[Tanggal]]))</f>
        <v>2021</v>
      </c>
      <c r="Q176" s="74" t="str">
        <f>IF(Table3[[#This Row],[Tanggal]]="","","Tower")</f>
        <v>Tower</v>
      </c>
      <c r="R176" s="67" t="s">
        <v>81</v>
      </c>
      <c r="S176" s="67"/>
      <c r="T176" s="67"/>
    </row>
    <row r="177" spans="2:20" ht="30" x14ac:dyDescent="0.25">
      <c r="B177" s="68" t="str">
        <f>_xlfn.IFNA(INDEX(Data!$B:$B,MATCH(Table3[[#This Row],[Desa/Kelurahan]],Data!$C:$C,0)),"")</f>
        <v>DAMAI</v>
      </c>
      <c r="C177" s="70" t="s">
        <v>171</v>
      </c>
      <c r="D177" s="69" t="s">
        <v>525</v>
      </c>
      <c r="E177" s="69" t="s">
        <v>526</v>
      </c>
      <c r="F177" s="69"/>
      <c r="G177" s="69">
        <v>1</v>
      </c>
      <c r="H177" s="69" t="s">
        <v>74</v>
      </c>
      <c r="I177" s="67"/>
      <c r="J177" s="69" t="s">
        <v>40</v>
      </c>
      <c r="K177" s="69"/>
      <c r="L177" s="69" t="s">
        <v>358</v>
      </c>
      <c r="M177" s="67"/>
      <c r="N177" s="72">
        <v>44433</v>
      </c>
      <c r="O177" s="73" t="str">
        <f>IF(Table3[[#This Row],[Tanggal]]="","",TEXT(Table3[[#This Row],[Tanggal]],"mmm"))</f>
        <v>Aug</v>
      </c>
      <c r="P177" s="73">
        <f>IF(Table3[[#This Row],[Tanggal]]="","",YEAR(Table3[[#This Row],[Tanggal]]))</f>
        <v>2021</v>
      </c>
      <c r="Q177" s="74" t="str">
        <f>IF(Table3[[#This Row],[Tanggal]]="","","Tower")</f>
        <v>Tower</v>
      </c>
      <c r="R177" s="67" t="s">
        <v>81</v>
      </c>
      <c r="S177" s="67"/>
      <c r="T177" s="67"/>
    </row>
    <row r="178" spans="2:20" x14ac:dyDescent="0.25">
      <c r="B178" s="68" t="str">
        <f>_xlfn.IFNA(INDEX(Data!$B:$B,MATCH(Table3[[#This Row],[Desa/Kelurahan]],Data!$C:$C,0)),"")</f>
        <v>MUARA LAWA</v>
      </c>
      <c r="C178" s="68" t="s">
        <v>25</v>
      </c>
      <c r="D178" s="76" t="s">
        <v>484</v>
      </c>
      <c r="E178" s="76" t="s">
        <v>485</v>
      </c>
      <c r="F178" s="67" t="s">
        <v>486</v>
      </c>
      <c r="G178" s="67">
        <v>1</v>
      </c>
      <c r="H178" s="67" t="s">
        <v>108</v>
      </c>
      <c r="I178" s="67"/>
      <c r="J178" s="67" t="s">
        <v>40</v>
      </c>
      <c r="K178" s="69"/>
      <c r="L178" s="67" t="s">
        <v>366</v>
      </c>
      <c r="M178" s="67"/>
      <c r="N178" s="72">
        <v>44433</v>
      </c>
      <c r="O178" s="73" t="str">
        <f>IF(Table3[[#This Row],[Tanggal]]="","",TEXT(Table3[[#This Row],[Tanggal]],"mmm"))</f>
        <v>Aug</v>
      </c>
      <c r="P178" s="73">
        <f>IF(Table3[[#This Row],[Tanggal]]="","",YEAR(Table3[[#This Row],[Tanggal]]))</f>
        <v>2021</v>
      </c>
      <c r="Q178" s="74" t="str">
        <f>IF(Table3[[#This Row],[Tanggal]]="","","Tower")</f>
        <v>Tower</v>
      </c>
      <c r="R178" s="67" t="s">
        <v>73</v>
      </c>
      <c r="S178" s="67"/>
      <c r="T178" s="67"/>
    </row>
    <row r="179" spans="2:20" ht="30" x14ac:dyDescent="0.25">
      <c r="B179" s="68" t="str">
        <f>_xlfn.IFNA(INDEX(Data!$B:$B,MATCH(Table3[[#This Row],[Desa/Kelurahan]],Data!$C:$C,0)),"")</f>
        <v>MUARA LAWA</v>
      </c>
      <c r="C179" s="68" t="s">
        <v>25</v>
      </c>
      <c r="D179" s="67" t="s">
        <v>382</v>
      </c>
      <c r="E179" s="67" t="s">
        <v>383</v>
      </c>
      <c r="F179" s="67" t="s">
        <v>487</v>
      </c>
      <c r="G179" s="67">
        <v>1</v>
      </c>
      <c r="H179" s="67" t="s">
        <v>87</v>
      </c>
      <c r="I179" s="67"/>
      <c r="J179" s="67" t="s">
        <v>40</v>
      </c>
      <c r="K179" s="69"/>
      <c r="L179" s="67" t="s">
        <v>377</v>
      </c>
      <c r="M179" s="67"/>
      <c r="N179" s="72">
        <v>44433</v>
      </c>
      <c r="O179" s="73" t="str">
        <f>IF(Table3[[#This Row],[Tanggal]]="","",TEXT(Table3[[#This Row],[Tanggal]],"mmm"))</f>
        <v>Aug</v>
      </c>
      <c r="P179" s="73">
        <f>IF(Table3[[#This Row],[Tanggal]]="","",YEAR(Table3[[#This Row],[Tanggal]]))</f>
        <v>2021</v>
      </c>
      <c r="Q179" s="74" t="str">
        <f>IF(Table3[[#This Row],[Tanggal]]="","","Tower")</f>
        <v>Tower</v>
      </c>
      <c r="R179" s="67" t="s">
        <v>73</v>
      </c>
      <c r="S179" s="67"/>
      <c r="T179" s="67"/>
    </row>
    <row r="180" spans="2:20" x14ac:dyDescent="0.25">
      <c r="B180" s="68" t="str">
        <f>_xlfn.IFNA(INDEX(Data!$B:$B,MATCH(Table3[[#This Row],[Desa/Kelurahan]],Data!$C:$C,0)),"")</f>
        <v>MUARA LAWA</v>
      </c>
      <c r="C180" s="68" t="s">
        <v>229</v>
      </c>
      <c r="D180" s="77" t="s">
        <v>488</v>
      </c>
      <c r="E180" s="77" t="s">
        <v>489</v>
      </c>
      <c r="F180" s="67" t="s">
        <v>490</v>
      </c>
      <c r="G180" s="67">
        <v>1</v>
      </c>
      <c r="H180" s="67" t="s">
        <v>111</v>
      </c>
      <c r="I180" s="67"/>
      <c r="J180" s="67" t="s">
        <v>40</v>
      </c>
      <c r="K180" s="69"/>
      <c r="L180" s="67" t="s">
        <v>358</v>
      </c>
      <c r="M180" s="67"/>
      <c r="N180" s="72">
        <v>44433</v>
      </c>
      <c r="O180" s="73" t="str">
        <f>IF(Table3[[#This Row],[Tanggal]]="","",TEXT(Table3[[#This Row],[Tanggal]],"mmm"))</f>
        <v>Aug</v>
      </c>
      <c r="P180" s="73">
        <f>IF(Table3[[#This Row],[Tanggal]]="","",YEAR(Table3[[#This Row],[Tanggal]]))</f>
        <v>2021</v>
      </c>
      <c r="Q180" s="74" t="str">
        <f>IF(Table3[[#This Row],[Tanggal]]="","","Tower")</f>
        <v>Tower</v>
      </c>
      <c r="R180" s="67" t="s">
        <v>73</v>
      </c>
      <c r="S180" s="67"/>
      <c r="T180" s="67"/>
    </row>
    <row r="181" spans="2:20" x14ac:dyDescent="0.25">
      <c r="B181" s="68" t="str">
        <f>_xlfn.IFNA(INDEX(Data!$B:$B,MATCH(Table3[[#This Row],[Desa/Kelurahan]],Data!$C:$C,0)),"")</f>
        <v>MUARA LAWA</v>
      </c>
      <c r="C181" s="68" t="s">
        <v>232</v>
      </c>
      <c r="D181" s="77"/>
      <c r="E181" s="77"/>
      <c r="F181" s="67" t="s">
        <v>491</v>
      </c>
      <c r="G181" s="67">
        <v>1</v>
      </c>
      <c r="H181" s="67" t="s">
        <v>114</v>
      </c>
      <c r="I181" s="67"/>
      <c r="J181" s="67" t="s">
        <v>40</v>
      </c>
      <c r="K181" s="69"/>
      <c r="L181" s="67"/>
      <c r="M181" s="67"/>
      <c r="N181" s="72">
        <v>44433</v>
      </c>
      <c r="O181" s="73" t="str">
        <f>IF(Table3[[#This Row],[Tanggal]]="","",TEXT(Table3[[#This Row],[Tanggal]],"mmm"))</f>
        <v>Aug</v>
      </c>
      <c r="P181" s="73">
        <f>IF(Table3[[#This Row],[Tanggal]]="","",YEAR(Table3[[#This Row],[Tanggal]]))</f>
        <v>2021</v>
      </c>
      <c r="Q181" s="74" t="str">
        <f>IF(Table3[[#This Row],[Tanggal]]="","","Tower")</f>
        <v>Tower</v>
      </c>
      <c r="R181" s="67" t="s">
        <v>73</v>
      </c>
      <c r="S181" s="67"/>
      <c r="T181" s="67"/>
    </row>
    <row r="182" spans="2:20" x14ac:dyDescent="0.25">
      <c r="B182" s="68" t="str">
        <f>_xlfn.IFNA(INDEX(Data!$B:$B,MATCH(Table3[[#This Row],[Desa/Kelurahan]],Data!$C:$C,0)),"")</f>
        <v>SILUQ NGURAI</v>
      </c>
      <c r="C182" s="68" t="s">
        <v>284</v>
      </c>
      <c r="D182" s="76" t="s">
        <v>492</v>
      </c>
      <c r="E182" s="76" t="s">
        <v>493</v>
      </c>
      <c r="F182" s="67" t="s">
        <v>494</v>
      </c>
      <c r="G182" s="67">
        <v>1</v>
      </c>
      <c r="H182" s="67" t="s">
        <v>108</v>
      </c>
      <c r="I182" s="67"/>
      <c r="J182" s="67" t="s">
        <v>40</v>
      </c>
      <c r="K182" s="69"/>
      <c r="L182" s="67" t="s">
        <v>358</v>
      </c>
      <c r="M182" s="67"/>
      <c r="N182" s="72">
        <v>44433</v>
      </c>
      <c r="O182" s="73" t="str">
        <f>IF(Table3[[#This Row],[Tanggal]]="","",TEXT(Table3[[#This Row],[Tanggal]],"mmm"))</f>
        <v>Aug</v>
      </c>
      <c r="P182" s="73">
        <f>IF(Table3[[#This Row],[Tanggal]]="","",YEAR(Table3[[#This Row],[Tanggal]]))</f>
        <v>2021</v>
      </c>
      <c r="Q182" s="74" t="str">
        <f>IF(Table3[[#This Row],[Tanggal]]="","","Tower")</f>
        <v>Tower</v>
      </c>
      <c r="R182" s="67" t="s">
        <v>73</v>
      </c>
      <c r="S182" s="67"/>
      <c r="T182" s="67"/>
    </row>
    <row r="183" spans="2:20" x14ac:dyDescent="0.25">
      <c r="B183" s="68" t="str">
        <f>_xlfn.IFNA(INDEX(Data!$B:$B,MATCH(Table3[[#This Row],[Desa/Kelurahan]],Data!$C:$C,0)),"")</f>
        <v>SILUQ NGURAI</v>
      </c>
      <c r="C183" s="68" t="s">
        <v>270</v>
      </c>
      <c r="D183" s="76"/>
      <c r="E183" s="76"/>
      <c r="F183" s="67" t="s">
        <v>495</v>
      </c>
      <c r="G183" s="67">
        <v>1</v>
      </c>
      <c r="H183" s="67" t="s">
        <v>108</v>
      </c>
      <c r="I183" s="67"/>
      <c r="J183" s="67" t="s">
        <v>40</v>
      </c>
      <c r="K183" s="69"/>
      <c r="L183" s="67"/>
      <c r="M183" s="67"/>
      <c r="N183" s="72">
        <v>44433</v>
      </c>
      <c r="O183" s="73" t="str">
        <f>IF(Table3[[#This Row],[Tanggal]]="","",TEXT(Table3[[#This Row],[Tanggal]],"mmm"))</f>
        <v>Aug</v>
      </c>
      <c r="P183" s="73">
        <f>IF(Table3[[#This Row],[Tanggal]]="","",YEAR(Table3[[#This Row],[Tanggal]]))</f>
        <v>2021</v>
      </c>
      <c r="Q183" s="74" t="str">
        <f>IF(Table3[[#This Row],[Tanggal]]="","","Tower")</f>
        <v>Tower</v>
      </c>
      <c r="R183" s="67" t="s">
        <v>73</v>
      </c>
      <c r="S183" s="67"/>
      <c r="T183" s="67"/>
    </row>
    <row r="184" spans="2:20" x14ac:dyDescent="0.25">
      <c r="B184" s="68" t="str">
        <f>_xlfn.IFNA(INDEX(Data!$B:$B,MATCH(Table3[[#This Row],[Desa/Kelurahan]],Data!$C:$C,0)),"")</f>
        <v>BENTIAN BESAR</v>
      </c>
      <c r="C184" s="68" t="s">
        <v>138</v>
      </c>
      <c r="D184" s="76" t="s">
        <v>496</v>
      </c>
      <c r="E184" s="76" t="s">
        <v>497</v>
      </c>
      <c r="F184" s="67" t="s">
        <v>498</v>
      </c>
      <c r="G184" s="67">
        <v>1</v>
      </c>
      <c r="H184" s="67" t="s">
        <v>108</v>
      </c>
      <c r="I184" s="67"/>
      <c r="J184" s="67" t="s">
        <v>40</v>
      </c>
      <c r="K184" s="69"/>
      <c r="L184" s="67" t="s">
        <v>499</v>
      </c>
      <c r="M184" s="67"/>
      <c r="N184" s="72">
        <v>44433</v>
      </c>
      <c r="O184" s="73" t="str">
        <f>IF(Table3[[#This Row],[Tanggal]]="","",TEXT(Table3[[#This Row],[Tanggal]],"mmm"))</f>
        <v>Aug</v>
      </c>
      <c r="P184" s="73">
        <f>IF(Table3[[#This Row],[Tanggal]]="","",YEAR(Table3[[#This Row],[Tanggal]]))</f>
        <v>2021</v>
      </c>
      <c r="Q184" s="74" t="str">
        <f>IF(Table3[[#This Row],[Tanggal]]="","","Tower")</f>
        <v>Tower</v>
      </c>
      <c r="R184" s="67" t="s">
        <v>73</v>
      </c>
      <c r="S184" s="67"/>
      <c r="T184" s="67"/>
    </row>
    <row r="185" spans="2:20" ht="30" x14ac:dyDescent="0.25">
      <c r="B185" s="68" t="str">
        <f>_xlfn.IFNA(INDEX(Data!$B:$B,MATCH(Table3[[#This Row],[Desa/Kelurahan]],Data!$C:$C,0)),"")</f>
        <v>BENTIAN BESAR</v>
      </c>
      <c r="C185" s="68" t="s">
        <v>135</v>
      </c>
      <c r="D185" s="69" t="s">
        <v>527</v>
      </c>
      <c r="E185" s="69" t="s">
        <v>528</v>
      </c>
      <c r="F185" s="69"/>
      <c r="G185" s="69">
        <v>1</v>
      </c>
      <c r="H185" s="69" t="s">
        <v>74</v>
      </c>
      <c r="I185" s="67"/>
      <c r="J185" s="69" t="s">
        <v>40</v>
      </c>
      <c r="K185" s="69"/>
      <c r="L185" s="69" t="s">
        <v>529</v>
      </c>
      <c r="M185" s="67"/>
      <c r="N185" s="72">
        <v>44433</v>
      </c>
      <c r="O185" s="73" t="str">
        <f>IF(Table3[[#This Row],[Tanggal]]="","",TEXT(Table3[[#This Row],[Tanggal]],"mmm"))</f>
        <v>Aug</v>
      </c>
      <c r="P185" s="73">
        <f>IF(Table3[[#This Row],[Tanggal]]="","",YEAR(Table3[[#This Row],[Tanggal]]))</f>
        <v>2021</v>
      </c>
      <c r="Q185" s="74" t="str">
        <f>IF(Table3[[#This Row],[Tanggal]]="","","Tower")</f>
        <v>Tower</v>
      </c>
      <c r="R185" s="67" t="s">
        <v>81</v>
      </c>
      <c r="S185" s="67"/>
      <c r="T185" s="67"/>
    </row>
    <row r="186" spans="2:20" ht="45" x14ac:dyDescent="0.25">
      <c r="B186" s="68" t="str">
        <f>_xlfn.IFNA(INDEX(Data!$B:$B,MATCH(Table3[[#This Row],[Desa/Kelurahan]],Data!$C:$C,0)),"")</f>
        <v>JEMPANG</v>
      </c>
      <c r="C186" s="68" t="s">
        <v>176</v>
      </c>
      <c r="D186" s="76" t="s">
        <v>500</v>
      </c>
      <c r="E186" s="76" t="s">
        <v>501</v>
      </c>
      <c r="F186" s="67" t="s">
        <v>502</v>
      </c>
      <c r="G186" s="67">
        <v>1</v>
      </c>
      <c r="H186" s="67" t="s">
        <v>108</v>
      </c>
      <c r="I186" s="67"/>
      <c r="J186" s="67" t="s">
        <v>40</v>
      </c>
      <c r="K186" s="69"/>
      <c r="L186" s="67" t="s">
        <v>366</v>
      </c>
      <c r="M186" s="67"/>
      <c r="N186" s="72">
        <v>44433</v>
      </c>
      <c r="O186" s="73" t="str">
        <f>IF(Table3[[#This Row],[Tanggal]]="","",TEXT(Table3[[#This Row],[Tanggal]],"mmm"))</f>
        <v>Aug</v>
      </c>
      <c r="P186" s="73">
        <f>IF(Table3[[#This Row],[Tanggal]]="","",YEAR(Table3[[#This Row],[Tanggal]]))</f>
        <v>2021</v>
      </c>
      <c r="Q186" s="74" t="str">
        <f>IF(Table3[[#This Row],[Tanggal]]="","","Tower")</f>
        <v>Tower</v>
      </c>
      <c r="R186" s="67" t="s">
        <v>81</v>
      </c>
      <c r="S186" s="67" t="s">
        <v>536</v>
      </c>
      <c r="T186" s="67"/>
    </row>
    <row r="187" spans="2:20" x14ac:dyDescent="0.25">
      <c r="B187" s="68" t="str">
        <f>_xlfn.IFNA(INDEX(Data!$B:$B,MATCH(Table3[[#This Row],[Desa/Kelurahan]],Data!$C:$C,0)),"")</f>
        <v>JEMPANG</v>
      </c>
      <c r="C187" s="68" t="s">
        <v>174</v>
      </c>
      <c r="D187" s="76"/>
      <c r="E187" s="76"/>
      <c r="F187" s="67" t="s">
        <v>503</v>
      </c>
      <c r="G187" s="67">
        <v>1</v>
      </c>
      <c r="H187" s="67" t="s">
        <v>108</v>
      </c>
      <c r="I187" s="67"/>
      <c r="J187" s="67" t="s">
        <v>40</v>
      </c>
      <c r="K187" s="69"/>
      <c r="L187" s="67"/>
      <c r="M187" s="67"/>
      <c r="N187" s="72">
        <v>44433</v>
      </c>
      <c r="O187" s="73" t="str">
        <f>IF(Table3[[#This Row],[Tanggal]]="","",TEXT(Table3[[#This Row],[Tanggal]],"mmm"))</f>
        <v>Aug</v>
      </c>
      <c r="P187" s="73">
        <f>IF(Table3[[#This Row],[Tanggal]]="","",YEAR(Table3[[#This Row],[Tanggal]]))</f>
        <v>2021</v>
      </c>
      <c r="Q187" s="74" t="str">
        <f>IF(Table3[[#This Row],[Tanggal]]="","","Tower")</f>
        <v>Tower</v>
      </c>
      <c r="R187" s="67" t="s">
        <v>73</v>
      </c>
      <c r="S187" s="67"/>
      <c r="T187" s="67"/>
    </row>
    <row r="188" spans="2:20" x14ac:dyDescent="0.25">
      <c r="B188" s="68" t="str">
        <f>_xlfn.IFNA(INDEX(Data!$B:$B,MATCH(Table3[[#This Row],[Desa/Kelurahan]],Data!$C:$C,0)),"")</f>
        <v>JEMPANG</v>
      </c>
      <c r="C188" s="68" t="s">
        <v>178</v>
      </c>
      <c r="D188" s="76" t="s">
        <v>504</v>
      </c>
      <c r="E188" s="76" t="s">
        <v>505</v>
      </c>
      <c r="F188" s="67" t="s">
        <v>506</v>
      </c>
      <c r="G188" s="67">
        <v>1</v>
      </c>
      <c r="H188" s="67" t="s">
        <v>108</v>
      </c>
      <c r="I188" s="67"/>
      <c r="J188" s="67" t="s">
        <v>40</v>
      </c>
      <c r="K188" s="69"/>
      <c r="L188" s="67"/>
      <c r="M188" s="67"/>
      <c r="N188" s="72">
        <v>44433</v>
      </c>
      <c r="O188" s="73" t="str">
        <f>IF(Table3[[#This Row],[Tanggal]]="","",TEXT(Table3[[#This Row],[Tanggal]],"mmm"))</f>
        <v>Aug</v>
      </c>
      <c r="P188" s="73">
        <f>IF(Table3[[#This Row],[Tanggal]]="","",YEAR(Table3[[#This Row],[Tanggal]]))</f>
        <v>2021</v>
      </c>
      <c r="Q188" s="74" t="str">
        <f>IF(Table3[[#This Row],[Tanggal]]="","","Tower")</f>
        <v>Tower</v>
      </c>
      <c r="R188" s="67" t="s">
        <v>73</v>
      </c>
      <c r="S188" s="67"/>
      <c r="T188" s="67"/>
    </row>
    <row r="189" spans="2:20" x14ac:dyDescent="0.25">
      <c r="B189" s="68" t="str">
        <f>_xlfn.IFNA(INDEX(Data!$B:$B,MATCH(Table3[[#This Row],[Desa/Kelurahan]],Data!$C:$C,0)),"")</f>
        <v>JEMPANG</v>
      </c>
      <c r="C189" s="68" t="s">
        <v>176</v>
      </c>
      <c r="D189" s="76" t="s">
        <v>507</v>
      </c>
      <c r="E189" s="76" t="s">
        <v>508</v>
      </c>
      <c r="F189" s="67"/>
      <c r="G189" s="67">
        <v>1</v>
      </c>
      <c r="H189" s="67" t="s">
        <v>429</v>
      </c>
      <c r="I189" s="67"/>
      <c r="J189" s="67" t="s">
        <v>40</v>
      </c>
      <c r="K189" s="69"/>
      <c r="L189" s="67" t="s">
        <v>373</v>
      </c>
      <c r="M189" s="67"/>
      <c r="N189" s="72">
        <v>44433</v>
      </c>
      <c r="O189" s="73" t="str">
        <f>IF(Table3[[#This Row],[Tanggal]]="","",TEXT(Table3[[#This Row],[Tanggal]],"mmm"))</f>
        <v>Aug</v>
      </c>
      <c r="P189" s="73">
        <f>IF(Table3[[#This Row],[Tanggal]]="","",YEAR(Table3[[#This Row],[Tanggal]]))</f>
        <v>2021</v>
      </c>
      <c r="Q189" s="74" t="str">
        <f>IF(Table3[[#This Row],[Tanggal]]="","","Tower")</f>
        <v>Tower</v>
      </c>
      <c r="R189" s="67" t="s">
        <v>73</v>
      </c>
      <c r="S189" s="67"/>
      <c r="T189" s="67"/>
    </row>
    <row r="190" spans="2:20" ht="30" x14ac:dyDescent="0.25">
      <c r="B190" s="68" t="str">
        <f>_xlfn.IFNA(INDEX(Data!$B:$B,MATCH(Table3[[#This Row],[Desa/Kelurahan]],Data!$C:$C,0)),"")</f>
        <v>JEMPANG</v>
      </c>
      <c r="C190" s="70" t="s">
        <v>179</v>
      </c>
      <c r="D190" s="69" t="s">
        <v>530</v>
      </c>
      <c r="E190" s="69" t="s">
        <v>531</v>
      </c>
      <c r="F190" s="69"/>
      <c r="G190" s="69">
        <v>1</v>
      </c>
      <c r="H190" s="69" t="s">
        <v>74</v>
      </c>
      <c r="I190" s="67"/>
      <c r="J190" s="69" t="s">
        <v>40</v>
      </c>
      <c r="K190" s="69"/>
      <c r="L190" s="69" t="s">
        <v>529</v>
      </c>
      <c r="M190" s="67"/>
      <c r="N190" s="72">
        <v>44433</v>
      </c>
      <c r="O190" s="73" t="str">
        <f>IF(Table3[[#This Row],[Tanggal]]="","",TEXT(Table3[[#This Row],[Tanggal]],"mmm"))</f>
        <v>Aug</v>
      </c>
      <c r="P190" s="73">
        <f>IF(Table3[[#This Row],[Tanggal]]="","",YEAR(Table3[[#This Row],[Tanggal]]))</f>
        <v>2021</v>
      </c>
      <c r="Q190" s="74" t="str">
        <f>IF(Table3[[#This Row],[Tanggal]]="","","Tower")</f>
        <v>Tower</v>
      </c>
      <c r="R190" s="67" t="s">
        <v>81</v>
      </c>
      <c r="S190" s="67"/>
      <c r="T190" s="67"/>
    </row>
    <row r="191" spans="2:20" ht="30" x14ac:dyDescent="0.25">
      <c r="B191" s="68" t="str">
        <f>_xlfn.IFNA(INDEX(Data!$B:$B,MATCH(Table3[[#This Row],[Desa/Kelurahan]],Data!$C:$C,0)),"")</f>
        <v>BONGAN</v>
      </c>
      <c r="C191" s="68" t="s">
        <v>140</v>
      </c>
      <c r="D191" s="76" t="s">
        <v>509</v>
      </c>
      <c r="E191" s="76" t="s">
        <v>510</v>
      </c>
      <c r="F191" s="67" t="s">
        <v>511</v>
      </c>
      <c r="G191" s="67">
        <v>1</v>
      </c>
      <c r="H191" s="67" t="s">
        <v>512</v>
      </c>
      <c r="I191" s="67"/>
      <c r="J191" s="67" t="s">
        <v>40</v>
      </c>
      <c r="K191" s="69"/>
      <c r="L191" s="67"/>
      <c r="M191" s="67"/>
      <c r="N191" s="72">
        <v>44433</v>
      </c>
      <c r="O191" s="73" t="str">
        <f>IF(Table3[[#This Row],[Tanggal]]="","",TEXT(Table3[[#This Row],[Tanggal]],"mmm"))</f>
        <v>Aug</v>
      </c>
      <c r="P191" s="73">
        <f>IF(Table3[[#This Row],[Tanggal]]="","",YEAR(Table3[[#This Row],[Tanggal]]))</f>
        <v>2021</v>
      </c>
      <c r="Q191" s="74" t="str">
        <f>IF(Table3[[#This Row],[Tanggal]]="","","Tower")</f>
        <v>Tower</v>
      </c>
      <c r="R191" s="67" t="s">
        <v>73</v>
      </c>
      <c r="S191" s="67"/>
      <c r="T191" s="67"/>
    </row>
    <row r="192" spans="2:20" ht="30" x14ac:dyDescent="0.25">
      <c r="B192" s="68" t="str">
        <f>_xlfn.IFNA(INDEX(Data!$B:$B,MATCH(Table3[[#This Row],[Desa/Kelurahan]],Data!$C:$C,0)),"")</f>
        <v>BONGAN</v>
      </c>
      <c r="C192" s="68" t="s">
        <v>147</v>
      </c>
      <c r="D192" s="76" t="s">
        <v>513</v>
      </c>
      <c r="E192" s="76" t="s">
        <v>514</v>
      </c>
      <c r="F192" s="67" t="s">
        <v>515</v>
      </c>
      <c r="G192" s="67">
        <v>1</v>
      </c>
      <c r="H192" s="67" t="s">
        <v>108</v>
      </c>
      <c r="I192" s="67"/>
      <c r="J192" s="67" t="s">
        <v>40</v>
      </c>
      <c r="K192" s="69"/>
      <c r="L192" s="67"/>
      <c r="M192" s="67"/>
      <c r="N192" s="72">
        <v>44433</v>
      </c>
      <c r="O192" s="73" t="str">
        <f>IF(Table3[[#This Row],[Tanggal]]="","",TEXT(Table3[[#This Row],[Tanggal]],"mmm"))</f>
        <v>Aug</v>
      </c>
      <c r="P192" s="73">
        <f>IF(Table3[[#This Row],[Tanggal]]="","",YEAR(Table3[[#This Row],[Tanggal]]))</f>
        <v>2021</v>
      </c>
      <c r="Q192" s="74" t="str">
        <f>IF(Table3[[#This Row],[Tanggal]]="","","Tower")</f>
        <v>Tower</v>
      </c>
      <c r="R192" s="67" t="s">
        <v>95</v>
      </c>
      <c r="S192" s="67"/>
      <c r="T192" s="67"/>
    </row>
    <row r="193" spans="2:20" x14ac:dyDescent="0.25">
      <c r="B193" s="68" t="str">
        <f>_xlfn.IFNA(INDEX(Data!$B:$B,MATCH(Table3[[#This Row],[Desa/Kelurahan]],Data!$C:$C,0)),"")</f>
        <v>BONGAN</v>
      </c>
      <c r="C193" s="68" t="s">
        <v>145</v>
      </c>
      <c r="D193" s="76"/>
      <c r="E193" s="76"/>
      <c r="F193" s="67" t="s">
        <v>516</v>
      </c>
      <c r="G193" s="67">
        <v>1</v>
      </c>
      <c r="H193" s="67" t="s">
        <v>99</v>
      </c>
      <c r="I193" s="67"/>
      <c r="J193" s="67" t="s">
        <v>40</v>
      </c>
      <c r="K193" s="69"/>
      <c r="L193" s="67"/>
      <c r="M193" s="67"/>
      <c r="N193" s="72">
        <v>44433</v>
      </c>
      <c r="O193" s="73" t="str">
        <f>IF(Table3[[#This Row],[Tanggal]]="","",TEXT(Table3[[#This Row],[Tanggal]],"mmm"))</f>
        <v>Aug</v>
      </c>
      <c r="P193" s="73">
        <f>IF(Table3[[#This Row],[Tanggal]]="","",YEAR(Table3[[#This Row],[Tanggal]]))</f>
        <v>2021</v>
      </c>
      <c r="Q193" s="74" t="str">
        <f>IF(Table3[[#This Row],[Tanggal]]="","","Tower")</f>
        <v>Tower</v>
      </c>
      <c r="R193" s="67" t="s">
        <v>73</v>
      </c>
      <c r="S193" s="67"/>
      <c r="T193" s="67"/>
    </row>
    <row r="194" spans="2:20" ht="30" x14ac:dyDescent="0.25">
      <c r="B194" s="68" t="str">
        <f>_xlfn.IFNA(INDEX(Data!$B:$B,MATCH(Table3[[#This Row],[Desa/Kelurahan]],Data!$C:$C,0)),"")</f>
        <v>BONGAN</v>
      </c>
      <c r="C194" s="70" t="s">
        <v>139</v>
      </c>
      <c r="D194" s="69"/>
      <c r="E194" s="69"/>
      <c r="F194" s="67" t="s">
        <v>532</v>
      </c>
      <c r="G194" s="69">
        <v>1</v>
      </c>
      <c r="H194" s="69" t="s">
        <v>533</v>
      </c>
      <c r="I194" s="67"/>
      <c r="J194" s="69" t="s">
        <v>40</v>
      </c>
      <c r="K194" s="69"/>
      <c r="L194" s="69" t="s">
        <v>358</v>
      </c>
      <c r="M194" s="67"/>
      <c r="N194" s="72">
        <v>44433</v>
      </c>
      <c r="O194" s="73" t="str">
        <f>IF(Table3[[#This Row],[Tanggal]]="","",TEXT(Table3[[#This Row],[Tanggal]],"mmm"))</f>
        <v>Aug</v>
      </c>
      <c r="P194" s="73">
        <f>IF(Table3[[#This Row],[Tanggal]]="","",YEAR(Table3[[#This Row],[Tanggal]]))</f>
        <v>2021</v>
      </c>
      <c r="Q194" s="74" t="str">
        <f>IF(Table3[[#This Row],[Tanggal]]="","","Tower")</f>
        <v>Tower</v>
      </c>
      <c r="R194" s="67" t="s">
        <v>95</v>
      </c>
      <c r="S194" s="67"/>
      <c r="T194" s="67"/>
    </row>
    <row r="195" spans="2:20" x14ac:dyDescent="0.25">
      <c r="B195" s="68" t="str">
        <f>_xlfn.IFNA(INDEX(Data!$B:$B,MATCH(Table3[[#This Row],[Desa/Kelurahan]],Data!$C:$C,0)),"")</f>
        <v>BARONG TONGKOK</v>
      </c>
      <c r="C195" s="68" t="s">
        <v>116</v>
      </c>
      <c r="D195" s="67" t="s">
        <v>351</v>
      </c>
      <c r="E195" s="67" t="s">
        <v>352</v>
      </c>
      <c r="F195" s="67" t="s">
        <v>353</v>
      </c>
      <c r="G195" s="67">
        <v>1</v>
      </c>
      <c r="H195" s="67" t="s">
        <v>108</v>
      </c>
      <c r="I195" s="67"/>
      <c r="J195" s="67" t="s">
        <v>40</v>
      </c>
      <c r="K195" s="69"/>
      <c r="L195" s="67" t="s">
        <v>354</v>
      </c>
      <c r="M195" s="67"/>
      <c r="N195" s="72">
        <v>44762</v>
      </c>
      <c r="O195" s="73" t="str">
        <f>IF(Table3[[#This Row],[Tanggal]]="","",TEXT(Table3[[#This Row],[Tanggal]],"mmm"))</f>
        <v>Jul</v>
      </c>
      <c r="P195" s="73">
        <f>IF(Table3[[#This Row],[Tanggal]]="","",YEAR(Table3[[#This Row],[Tanggal]]))</f>
        <v>2022</v>
      </c>
      <c r="Q195" s="74" t="str">
        <f>IF(Table3[[#This Row],[Tanggal]]="","","Tower")</f>
        <v>Tower</v>
      </c>
      <c r="R195" s="67" t="s">
        <v>73</v>
      </c>
      <c r="S195" s="67"/>
      <c r="T195" s="67"/>
    </row>
    <row r="196" spans="2:20" x14ac:dyDescent="0.25">
      <c r="B196" s="68" t="str">
        <f>_xlfn.IFNA(INDEX(Data!$B:$B,MATCH(Table3[[#This Row],[Desa/Kelurahan]],Data!$C:$C,0)),"")</f>
        <v>BARONG TONGKOK</v>
      </c>
      <c r="C196" s="68" t="s">
        <v>118</v>
      </c>
      <c r="D196" s="67" t="s">
        <v>355</v>
      </c>
      <c r="E196" s="67" t="s">
        <v>356</v>
      </c>
      <c r="F196" s="67" t="s">
        <v>357</v>
      </c>
      <c r="G196" s="67">
        <v>1</v>
      </c>
      <c r="H196" s="67" t="s">
        <v>108</v>
      </c>
      <c r="I196" s="67"/>
      <c r="J196" s="67" t="s">
        <v>40</v>
      </c>
      <c r="K196" s="69"/>
      <c r="L196" s="67" t="s">
        <v>358</v>
      </c>
      <c r="M196" s="67"/>
      <c r="N196" s="72">
        <v>44762</v>
      </c>
      <c r="O196" s="73" t="str">
        <f>IF(Table3[[#This Row],[Tanggal]]="","",TEXT(Table3[[#This Row],[Tanggal]],"mmm"))</f>
        <v>Jul</v>
      </c>
      <c r="P196" s="73">
        <f>IF(Table3[[#This Row],[Tanggal]]="","",YEAR(Table3[[#This Row],[Tanggal]]))</f>
        <v>2022</v>
      </c>
      <c r="Q196" s="74" t="str">
        <f>IF(Table3[[#This Row],[Tanggal]]="","","Tower")</f>
        <v>Tower</v>
      </c>
      <c r="R196" s="67" t="s">
        <v>73</v>
      </c>
      <c r="S196" s="67"/>
      <c r="T196" s="67"/>
    </row>
    <row r="197" spans="2:20" x14ac:dyDescent="0.25">
      <c r="B197" s="68" t="str">
        <f>_xlfn.IFNA(INDEX(Data!$B:$B,MATCH(Table3[[#This Row],[Desa/Kelurahan]],Data!$C:$C,0)),"")</f>
        <v>BARONG TONGKOK</v>
      </c>
      <c r="C197" s="68" t="s">
        <v>14</v>
      </c>
      <c r="D197" s="67" t="s">
        <v>359</v>
      </c>
      <c r="E197" s="67" t="s">
        <v>360</v>
      </c>
      <c r="F197" s="67" t="s">
        <v>361</v>
      </c>
      <c r="G197" s="67">
        <v>1</v>
      </c>
      <c r="H197" s="67" t="s">
        <v>108</v>
      </c>
      <c r="I197" s="67"/>
      <c r="J197" s="67" t="s">
        <v>40</v>
      </c>
      <c r="K197" s="69"/>
      <c r="L197" s="67" t="s">
        <v>362</v>
      </c>
      <c r="M197" s="67"/>
      <c r="N197" s="72">
        <v>44762</v>
      </c>
      <c r="O197" s="73" t="str">
        <f>IF(Table3[[#This Row],[Tanggal]]="","",TEXT(Table3[[#This Row],[Tanggal]],"mmm"))</f>
        <v>Jul</v>
      </c>
      <c r="P197" s="73">
        <f>IF(Table3[[#This Row],[Tanggal]]="","",YEAR(Table3[[#This Row],[Tanggal]]))</f>
        <v>2022</v>
      </c>
      <c r="Q197" s="74" t="str">
        <f>IF(Table3[[#This Row],[Tanggal]]="","","Tower")</f>
        <v>Tower</v>
      </c>
      <c r="R197" s="67" t="s">
        <v>73</v>
      </c>
      <c r="S197" s="67"/>
      <c r="T197" s="67"/>
    </row>
    <row r="198" spans="2:20" x14ac:dyDescent="0.25">
      <c r="B198" s="68" t="str">
        <f>_xlfn.IFNA(INDEX(Data!$B:$B,MATCH(Table3[[#This Row],[Desa/Kelurahan]],Data!$C:$C,0)),"")</f>
        <v>BARONG TONGKOK</v>
      </c>
      <c r="C198" s="68" t="s">
        <v>14</v>
      </c>
      <c r="D198" s="67" t="s">
        <v>363</v>
      </c>
      <c r="E198" s="67" t="s">
        <v>364</v>
      </c>
      <c r="F198" s="67" t="s">
        <v>365</v>
      </c>
      <c r="G198" s="67">
        <v>1</v>
      </c>
      <c r="H198" s="67" t="s">
        <v>108</v>
      </c>
      <c r="I198" s="67"/>
      <c r="J198" s="67" t="s">
        <v>40</v>
      </c>
      <c r="K198" s="69"/>
      <c r="L198" s="67" t="s">
        <v>366</v>
      </c>
      <c r="M198" s="67"/>
      <c r="N198" s="72">
        <v>44762</v>
      </c>
      <c r="O198" s="73" t="str">
        <f>IF(Table3[[#This Row],[Tanggal]]="","",TEXT(Table3[[#This Row],[Tanggal]],"mmm"))</f>
        <v>Jul</v>
      </c>
      <c r="P198" s="73">
        <f>IF(Table3[[#This Row],[Tanggal]]="","",YEAR(Table3[[#This Row],[Tanggal]]))</f>
        <v>2022</v>
      </c>
      <c r="Q198" s="74" t="str">
        <f>IF(Table3[[#This Row],[Tanggal]]="","","Tower")</f>
        <v>Tower</v>
      </c>
      <c r="R198" s="67" t="s">
        <v>73</v>
      </c>
      <c r="S198" s="67"/>
      <c r="T198" s="67"/>
    </row>
    <row r="199" spans="2:20" x14ac:dyDescent="0.25">
      <c r="B199" s="68" t="str">
        <f>_xlfn.IFNA(INDEX(Data!$B:$B,MATCH(Table3[[#This Row],[Desa/Kelurahan]],Data!$C:$C,0)),"")</f>
        <v>BARONG TONGKOK</v>
      </c>
      <c r="C199" s="68" t="s">
        <v>14</v>
      </c>
      <c r="D199" s="67" t="s">
        <v>367</v>
      </c>
      <c r="E199" s="67" t="s">
        <v>368</v>
      </c>
      <c r="F199" s="67" t="s">
        <v>369</v>
      </c>
      <c r="G199" s="67">
        <v>1</v>
      </c>
      <c r="H199" s="67" t="s">
        <v>108</v>
      </c>
      <c r="I199" s="67"/>
      <c r="J199" s="67" t="s">
        <v>40</v>
      </c>
      <c r="K199" s="69"/>
      <c r="L199" s="67" t="s">
        <v>366</v>
      </c>
      <c r="M199" s="67"/>
      <c r="N199" s="72">
        <v>44762</v>
      </c>
      <c r="O199" s="73" t="str">
        <f>IF(Table3[[#This Row],[Tanggal]]="","",TEXT(Table3[[#This Row],[Tanggal]],"mmm"))</f>
        <v>Jul</v>
      </c>
      <c r="P199" s="73">
        <f>IF(Table3[[#This Row],[Tanggal]]="","",YEAR(Table3[[#This Row],[Tanggal]]))</f>
        <v>2022</v>
      </c>
      <c r="Q199" s="74" t="str">
        <f>IF(Table3[[#This Row],[Tanggal]]="","","Tower")</f>
        <v>Tower</v>
      </c>
      <c r="R199" s="67" t="s">
        <v>73</v>
      </c>
      <c r="S199" s="67"/>
      <c r="T199" s="67"/>
    </row>
    <row r="200" spans="2:20" ht="30" x14ac:dyDescent="0.25">
      <c r="B200" s="68" t="str">
        <f>_xlfn.IFNA(INDEX(Data!$B:$B,MATCH(Table3[[#This Row],[Desa/Kelurahan]],Data!$C:$C,0)),"")</f>
        <v>BARONG TONGKOK</v>
      </c>
      <c r="C200" s="68" t="s">
        <v>14</v>
      </c>
      <c r="D200" s="75" t="s">
        <v>370</v>
      </c>
      <c r="E200" s="75" t="s">
        <v>371</v>
      </c>
      <c r="F200" s="67" t="s">
        <v>372</v>
      </c>
      <c r="G200" s="67">
        <v>1</v>
      </c>
      <c r="H200" s="67" t="s">
        <v>122</v>
      </c>
      <c r="I200" s="67"/>
      <c r="J200" s="67" t="s">
        <v>40</v>
      </c>
      <c r="K200" s="69"/>
      <c r="L200" s="67" t="s">
        <v>373</v>
      </c>
      <c r="M200" s="67"/>
      <c r="N200" s="72">
        <v>44762</v>
      </c>
      <c r="O200" s="73" t="str">
        <f>IF(Table3[[#This Row],[Tanggal]]="","",TEXT(Table3[[#This Row],[Tanggal]],"mmm"))</f>
        <v>Jul</v>
      </c>
      <c r="P200" s="73">
        <f>IF(Table3[[#This Row],[Tanggal]]="","",YEAR(Table3[[#This Row],[Tanggal]]))</f>
        <v>2022</v>
      </c>
      <c r="Q200" s="74" t="str">
        <f>IF(Table3[[#This Row],[Tanggal]]="","","Tower")</f>
        <v>Tower</v>
      </c>
      <c r="R200" s="67" t="s">
        <v>73</v>
      </c>
      <c r="S200" s="67"/>
      <c r="T200" s="67"/>
    </row>
    <row r="201" spans="2:20" x14ac:dyDescent="0.25">
      <c r="B201" s="68" t="str">
        <f>_xlfn.IFNA(INDEX(Data!$B:$B,MATCH(Table3[[#This Row],[Desa/Kelurahan]],Data!$C:$C,0)),"")</f>
        <v>BARONG TONGKOK</v>
      </c>
      <c r="C201" s="68" t="s">
        <v>125</v>
      </c>
      <c r="D201" s="76" t="s">
        <v>374</v>
      </c>
      <c r="E201" s="76" t="s">
        <v>375</v>
      </c>
      <c r="F201" s="67" t="s">
        <v>376</v>
      </c>
      <c r="G201" s="67">
        <v>1</v>
      </c>
      <c r="H201" s="67" t="s">
        <v>87</v>
      </c>
      <c r="I201" s="67"/>
      <c r="J201" s="67" t="s">
        <v>40</v>
      </c>
      <c r="K201" s="69"/>
      <c r="L201" s="67" t="s">
        <v>377</v>
      </c>
      <c r="M201" s="67"/>
      <c r="N201" s="72">
        <v>44762</v>
      </c>
      <c r="O201" s="73" t="str">
        <f>IF(Table3[[#This Row],[Tanggal]]="","",TEXT(Table3[[#This Row],[Tanggal]],"mmm"))</f>
        <v>Jul</v>
      </c>
      <c r="P201" s="73">
        <f>IF(Table3[[#This Row],[Tanggal]]="","",YEAR(Table3[[#This Row],[Tanggal]]))</f>
        <v>2022</v>
      </c>
      <c r="Q201" s="74" t="str">
        <f>IF(Table3[[#This Row],[Tanggal]]="","","Tower")</f>
        <v>Tower</v>
      </c>
      <c r="R201" s="67" t="s">
        <v>73</v>
      </c>
      <c r="S201" s="67"/>
      <c r="T201" s="67"/>
    </row>
    <row r="202" spans="2:20" x14ac:dyDescent="0.25">
      <c r="B202" s="68" t="str">
        <f>_xlfn.IFNA(INDEX(Data!$B:$B,MATCH(Table3[[#This Row],[Desa/Kelurahan]],Data!$C:$C,0)),"")</f>
        <v>BARONG TONGKOK</v>
      </c>
      <c r="C202" s="68" t="s">
        <v>14</v>
      </c>
      <c r="D202" s="76" t="s">
        <v>378</v>
      </c>
      <c r="E202" s="76" t="s">
        <v>379</v>
      </c>
      <c r="F202" s="67" t="s">
        <v>380</v>
      </c>
      <c r="G202" s="67">
        <v>1</v>
      </c>
      <c r="H202" s="67" t="s">
        <v>87</v>
      </c>
      <c r="I202" s="67"/>
      <c r="J202" s="67" t="s">
        <v>40</v>
      </c>
      <c r="K202" s="69"/>
      <c r="L202" s="67" t="s">
        <v>381</v>
      </c>
      <c r="M202" s="67"/>
      <c r="N202" s="72">
        <v>44762</v>
      </c>
      <c r="O202" s="73" t="str">
        <f>IF(Table3[[#This Row],[Tanggal]]="","",TEXT(Table3[[#This Row],[Tanggal]],"mmm"))</f>
        <v>Jul</v>
      </c>
      <c r="P202" s="73">
        <f>IF(Table3[[#This Row],[Tanggal]]="","",YEAR(Table3[[#This Row],[Tanggal]]))</f>
        <v>2022</v>
      </c>
      <c r="Q202" s="74" t="str">
        <f>IF(Table3[[#This Row],[Tanggal]]="","","Tower")</f>
        <v>Tower</v>
      </c>
      <c r="R202" s="67" t="s">
        <v>73</v>
      </c>
      <c r="S202" s="67"/>
      <c r="T202" s="67"/>
    </row>
    <row r="203" spans="2:20" x14ac:dyDescent="0.25">
      <c r="B203" s="68" t="str">
        <f>_xlfn.IFNA(INDEX(Data!$B:$B,MATCH(Table3[[#This Row],[Desa/Kelurahan]],Data!$C:$C,0)),"")</f>
        <v>BARONG TONGKOK</v>
      </c>
      <c r="C203" s="68" t="s">
        <v>14</v>
      </c>
      <c r="D203" s="76" t="s">
        <v>382</v>
      </c>
      <c r="E203" s="76" t="s">
        <v>383</v>
      </c>
      <c r="F203" s="67" t="s">
        <v>384</v>
      </c>
      <c r="G203" s="67">
        <v>1</v>
      </c>
      <c r="H203" s="67" t="s">
        <v>87</v>
      </c>
      <c r="I203" s="67"/>
      <c r="J203" s="67" t="s">
        <v>40</v>
      </c>
      <c r="K203" s="69"/>
      <c r="L203" s="67" t="s">
        <v>377</v>
      </c>
      <c r="M203" s="67"/>
      <c r="N203" s="72">
        <v>44762</v>
      </c>
      <c r="O203" s="73" t="str">
        <f>IF(Table3[[#This Row],[Tanggal]]="","",TEXT(Table3[[#This Row],[Tanggal]],"mmm"))</f>
        <v>Jul</v>
      </c>
      <c r="P203" s="73">
        <f>IF(Table3[[#This Row],[Tanggal]]="","",YEAR(Table3[[#This Row],[Tanggal]]))</f>
        <v>2022</v>
      </c>
      <c r="Q203" s="74" t="str">
        <f>IF(Table3[[#This Row],[Tanggal]]="","","Tower")</f>
        <v>Tower</v>
      </c>
      <c r="R203" s="67" t="s">
        <v>73</v>
      </c>
      <c r="S203" s="67"/>
      <c r="T203" s="67"/>
    </row>
    <row r="204" spans="2:20" x14ac:dyDescent="0.25">
      <c r="B204" s="68" t="str">
        <f>_xlfn.IFNA(INDEX(Data!$B:$B,MATCH(Table3[[#This Row],[Desa/Kelurahan]],Data!$C:$C,0)),"")</f>
        <v>BARONG TONGKOK</v>
      </c>
      <c r="C204" s="68" t="s">
        <v>121</v>
      </c>
      <c r="D204" s="76" t="s">
        <v>385</v>
      </c>
      <c r="E204" s="76" t="s">
        <v>386</v>
      </c>
      <c r="F204" s="67" t="s">
        <v>387</v>
      </c>
      <c r="G204" s="67">
        <v>1</v>
      </c>
      <c r="H204" s="67" t="s">
        <v>87</v>
      </c>
      <c r="I204" s="67"/>
      <c r="J204" s="67" t="s">
        <v>40</v>
      </c>
      <c r="K204" s="69"/>
      <c r="L204" s="67" t="s">
        <v>377</v>
      </c>
      <c r="M204" s="67"/>
      <c r="N204" s="72">
        <v>44762</v>
      </c>
      <c r="O204" s="73" t="str">
        <f>IF(Table3[[#This Row],[Tanggal]]="","",TEXT(Table3[[#This Row],[Tanggal]],"mmm"))</f>
        <v>Jul</v>
      </c>
      <c r="P204" s="73">
        <f>IF(Table3[[#This Row],[Tanggal]]="","",YEAR(Table3[[#This Row],[Tanggal]]))</f>
        <v>2022</v>
      </c>
      <c r="Q204" s="74" t="str">
        <f>IF(Table3[[#This Row],[Tanggal]]="","","Tower")</f>
        <v>Tower</v>
      </c>
      <c r="R204" s="67" t="s">
        <v>73</v>
      </c>
      <c r="S204" s="67"/>
      <c r="T204" s="67"/>
    </row>
    <row r="205" spans="2:20" x14ac:dyDescent="0.25">
      <c r="B205" s="68" t="str">
        <f>_xlfn.IFNA(INDEX(Data!$B:$B,MATCH(Table3[[#This Row],[Desa/Kelurahan]],Data!$C:$C,0)),"")</f>
        <v>BARONG TONGKOK</v>
      </c>
      <c r="C205" s="68" t="s">
        <v>121</v>
      </c>
      <c r="D205" s="76" t="s">
        <v>388</v>
      </c>
      <c r="E205" s="76" t="s">
        <v>389</v>
      </c>
      <c r="F205" s="67" t="s">
        <v>390</v>
      </c>
      <c r="G205" s="67">
        <v>1</v>
      </c>
      <c r="H205" s="67" t="s">
        <v>87</v>
      </c>
      <c r="I205" s="67"/>
      <c r="J205" s="67" t="s">
        <v>40</v>
      </c>
      <c r="K205" s="69"/>
      <c r="L205" s="67" t="s">
        <v>377</v>
      </c>
      <c r="M205" s="67"/>
      <c r="N205" s="72">
        <v>44762</v>
      </c>
      <c r="O205" s="73" t="str">
        <f>IF(Table3[[#This Row],[Tanggal]]="","",TEXT(Table3[[#This Row],[Tanggal]],"mmm"))</f>
        <v>Jul</v>
      </c>
      <c r="P205" s="73">
        <f>IF(Table3[[#This Row],[Tanggal]]="","",YEAR(Table3[[#This Row],[Tanggal]]))</f>
        <v>2022</v>
      </c>
      <c r="Q205" s="74" t="str">
        <f>IF(Table3[[#This Row],[Tanggal]]="","","Tower")</f>
        <v>Tower</v>
      </c>
      <c r="R205" s="67" t="s">
        <v>73</v>
      </c>
      <c r="S205" s="67"/>
      <c r="T205" s="67"/>
    </row>
    <row r="206" spans="2:20" ht="30" x14ac:dyDescent="0.25">
      <c r="B206" s="68" t="str">
        <f>_xlfn.IFNA(INDEX(Data!$B:$B,MATCH(Table3[[#This Row],[Desa/Kelurahan]],Data!$C:$C,0)),"")</f>
        <v>BARONG TONGKOK</v>
      </c>
      <c r="C206" s="68" t="s">
        <v>121</v>
      </c>
      <c r="D206" s="76" t="s">
        <v>391</v>
      </c>
      <c r="E206" s="76" t="s">
        <v>392</v>
      </c>
      <c r="F206" s="67" t="s">
        <v>393</v>
      </c>
      <c r="G206" s="67">
        <v>1</v>
      </c>
      <c r="H206" s="67" t="s">
        <v>87</v>
      </c>
      <c r="I206" s="67"/>
      <c r="J206" s="67" t="s">
        <v>40</v>
      </c>
      <c r="K206" s="69"/>
      <c r="L206" s="67" t="s">
        <v>377</v>
      </c>
      <c r="M206" s="67"/>
      <c r="N206" s="72">
        <v>44762</v>
      </c>
      <c r="O206" s="73" t="str">
        <f>IF(Table3[[#This Row],[Tanggal]]="","",TEXT(Table3[[#This Row],[Tanggal]],"mmm"))</f>
        <v>Jul</v>
      </c>
      <c r="P206" s="73">
        <f>IF(Table3[[#This Row],[Tanggal]]="","",YEAR(Table3[[#This Row],[Tanggal]]))</f>
        <v>2022</v>
      </c>
      <c r="Q206" s="74" t="str">
        <f>IF(Table3[[#This Row],[Tanggal]]="","","Tower")</f>
        <v>Tower</v>
      </c>
      <c r="R206" s="67" t="s">
        <v>73</v>
      </c>
      <c r="S206" s="67"/>
      <c r="T206" s="67"/>
    </row>
    <row r="207" spans="2:20" x14ac:dyDescent="0.25">
      <c r="B207" s="68" t="str">
        <f>_xlfn.IFNA(INDEX(Data!$B:$B,MATCH(Table3[[#This Row],[Desa/Kelurahan]],Data!$C:$C,0)),"")</f>
        <v>BARONG TONGKOK</v>
      </c>
      <c r="C207" s="68" t="s">
        <v>121</v>
      </c>
      <c r="D207" s="67" t="s">
        <v>394</v>
      </c>
      <c r="E207" s="67" t="s">
        <v>395</v>
      </c>
      <c r="F207" s="67" t="s">
        <v>396</v>
      </c>
      <c r="G207" s="67">
        <v>1</v>
      </c>
      <c r="H207" s="67" t="s">
        <v>108</v>
      </c>
      <c r="I207" s="67"/>
      <c r="J207" s="67" t="s">
        <v>40</v>
      </c>
      <c r="K207" s="69"/>
      <c r="L207" s="67" t="s">
        <v>358</v>
      </c>
      <c r="M207" s="67"/>
      <c r="N207" s="72">
        <v>44762</v>
      </c>
      <c r="O207" s="73" t="str">
        <f>IF(Table3[[#This Row],[Tanggal]]="","",TEXT(Table3[[#This Row],[Tanggal]],"mmm"))</f>
        <v>Jul</v>
      </c>
      <c r="P207" s="73">
        <f>IF(Table3[[#This Row],[Tanggal]]="","",YEAR(Table3[[#This Row],[Tanggal]]))</f>
        <v>2022</v>
      </c>
      <c r="Q207" s="74" t="str">
        <f>IF(Table3[[#This Row],[Tanggal]]="","","Tower")</f>
        <v>Tower</v>
      </c>
      <c r="R207" s="67" t="s">
        <v>73</v>
      </c>
      <c r="S207" s="67"/>
      <c r="T207" s="67"/>
    </row>
    <row r="208" spans="2:20" x14ac:dyDescent="0.25">
      <c r="B208" s="68" t="str">
        <f>_xlfn.IFNA(INDEX(Data!$B:$B,MATCH(Table3[[#This Row],[Desa/Kelurahan]],Data!$C:$C,0)),"")</f>
        <v>BARONG TONGKOK</v>
      </c>
      <c r="C208" s="68" t="s">
        <v>119</v>
      </c>
      <c r="D208" s="67"/>
      <c r="E208" s="67"/>
      <c r="F208" s="67" t="s">
        <v>397</v>
      </c>
      <c r="G208" s="67">
        <v>1</v>
      </c>
      <c r="H208" s="67" t="s">
        <v>108</v>
      </c>
      <c r="I208" s="67"/>
      <c r="J208" s="67" t="s">
        <v>40</v>
      </c>
      <c r="K208" s="69"/>
      <c r="L208" s="67" t="s">
        <v>358</v>
      </c>
      <c r="M208" s="67"/>
      <c r="N208" s="72">
        <v>44762</v>
      </c>
      <c r="O208" s="73" t="str">
        <f>IF(Table3[[#This Row],[Tanggal]]="","",TEXT(Table3[[#This Row],[Tanggal]],"mmm"))</f>
        <v>Jul</v>
      </c>
      <c r="P208" s="73">
        <f>IF(Table3[[#This Row],[Tanggal]]="","",YEAR(Table3[[#This Row],[Tanggal]]))</f>
        <v>2022</v>
      </c>
      <c r="Q208" s="74" t="str">
        <f>IF(Table3[[#This Row],[Tanggal]]="","","Tower")</f>
        <v>Tower</v>
      </c>
      <c r="R208" s="67" t="s">
        <v>73</v>
      </c>
      <c r="S208" s="67"/>
      <c r="T208" s="67"/>
    </row>
    <row r="209" spans="2:20" x14ac:dyDescent="0.25">
      <c r="B209" s="68" t="str">
        <f>_xlfn.IFNA(INDEX(Data!$B:$B,MATCH(Table3[[#This Row],[Desa/Kelurahan]],Data!$C:$C,0)),"")</f>
        <v>BARONG TONGKOK</v>
      </c>
      <c r="C209" s="68" t="s">
        <v>98</v>
      </c>
      <c r="D209" s="67" t="s">
        <v>398</v>
      </c>
      <c r="E209" s="67" t="s">
        <v>399</v>
      </c>
      <c r="F209" s="67" t="s">
        <v>400</v>
      </c>
      <c r="G209" s="67">
        <v>1</v>
      </c>
      <c r="H209" s="67" t="s">
        <v>108</v>
      </c>
      <c r="I209" s="67"/>
      <c r="J209" s="67" t="s">
        <v>40</v>
      </c>
      <c r="K209" s="69"/>
      <c r="L209" s="67" t="s">
        <v>358</v>
      </c>
      <c r="M209" s="67"/>
      <c r="N209" s="72">
        <v>44762</v>
      </c>
      <c r="O209" s="73" t="str">
        <f>IF(Table3[[#This Row],[Tanggal]]="","",TEXT(Table3[[#This Row],[Tanggal]],"mmm"))</f>
        <v>Jul</v>
      </c>
      <c r="P209" s="73">
        <f>IF(Table3[[#This Row],[Tanggal]]="","",YEAR(Table3[[#This Row],[Tanggal]]))</f>
        <v>2022</v>
      </c>
      <c r="Q209" s="74" t="str">
        <f>IF(Table3[[#This Row],[Tanggal]]="","","Tower")</f>
        <v>Tower</v>
      </c>
      <c r="R209" s="67" t="s">
        <v>73</v>
      </c>
      <c r="S209" s="67"/>
      <c r="T209" s="67"/>
    </row>
    <row r="210" spans="2:20" ht="45" customHeight="1" x14ac:dyDescent="0.25">
      <c r="B210" s="68" t="str">
        <f>_xlfn.IFNA(INDEX(Data!$B:$B,MATCH(Table3[[#This Row],[Desa/Kelurahan]],Data!$C:$C,0)),"")</f>
        <v>BARONG TONGKOK</v>
      </c>
      <c r="C210" s="68" t="s">
        <v>124</v>
      </c>
      <c r="D210" s="75" t="s">
        <v>401</v>
      </c>
      <c r="E210" s="75" t="s">
        <v>402</v>
      </c>
      <c r="F210" s="67" t="s">
        <v>403</v>
      </c>
      <c r="G210" s="67">
        <v>1</v>
      </c>
      <c r="H210" s="67" t="s">
        <v>99</v>
      </c>
      <c r="I210" s="67"/>
      <c r="J210" s="67" t="s">
        <v>40</v>
      </c>
      <c r="K210" s="69"/>
      <c r="L210" s="67" t="s">
        <v>404</v>
      </c>
      <c r="M210" s="67" t="s">
        <v>310</v>
      </c>
      <c r="N210" s="72">
        <v>44762</v>
      </c>
      <c r="O210" s="73" t="str">
        <f>IF(Table3[[#This Row],[Tanggal]]="","",TEXT(Table3[[#This Row],[Tanggal]],"mmm"))</f>
        <v>Jul</v>
      </c>
      <c r="P210" s="73">
        <f>IF(Table3[[#This Row],[Tanggal]]="","",YEAR(Table3[[#This Row],[Tanggal]]))</f>
        <v>2022</v>
      </c>
      <c r="Q210" s="74" t="str">
        <f>IF(Table3[[#This Row],[Tanggal]]="","","Tower")</f>
        <v>Tower</v>
      </c>
      <c r="R210" s="67" t="s">
        <v>73</v>
      </c>
      <c r="S210" s="67"/>
      <c r="T210" s="67"/>
    </row>
    <row r="211" spans="2:20" ht="15" customHeight="1" x14ac:dyDescent="0.25">
      <c r="B211" s="68" t="str">
        <f>_xlfn.IFNA(INDEX(Data!$B:$B,MATCH(Table3[[#This Row],[Desa/Kelurahan]],Data!$C:$C,0)),"")</f>
        <v>BARONG TONGKOK</v>
      </c>
      <c r="C211" s="68" t="s">
        <v>14</v>
      </c>
      <c r="D211" s="67"/>
      <c r="E211" s="67"/>
      <c r="F211" s="69" t="s">
        <v>537</v>
      </c>
      <c r="G211" s="69">
        <v>1</v>
      </c>
      <c r="H211" s="69" t="s">
        <v>538</v>
      </c>
      <c r="I211" s="67"/>
      <c r="J211" s="69" t="s">
        <v>40</v>
      </c>
      <c r="K211" s="69"/>
      <c r="L211" s="67"/>
      <c r="M211" s="67"/>
      <c r="N211" s="72">
        <v>44762</v>
      </c>
      <c r="O211" s="73" t="str">
        <f>IF(Table3[[#This Row],[Tanggal]]="","",TEXT(Table3[[#This Row],[Tanggal]],"mmm"))</f>
        <v>Jul</v>
      </c>
      <c r="P211" s="73">
        <f>IF(Table3[[#This Row],[Tanggal]]="","",YEAR(Table3[[#This Row],[Tanggal]]))</f>
        <v>2022</v>
      </c>
      <c r="Q211" s="74" t="str">
        <f>IF(Table3[[#This Row],[Tanggal]]="","","Tower")</f>
        <v>Tower</v>
      </c>
      <c r="R211" s="67" t="s">
        <v>73</v>
      </c>
      <c r="S211" s="67"/>
      <c r="T211" s="67"/>
    </row>
    <row r="212" spans="2:20" x14ac:dyDescent="0.25">
      <c r="B212" s="68" t="str">
        <f>_xlfn.IFNA(INDEX(Data!$B:$B,MATCH(Table3[[#This Row],[Desa/Kelurahan]],Data!$C:$C,0)),"")</f>
        <v>BARONG TONGKOK</v>
      </c>
      <c r="C212" s="68" t="s">
        <v>14</v>
      </c>
      <c r="D212" s="75"/>
      <c r="E212" s="75"/>
      <c r="F212" s="69" t="s">
        <v>539</v>
      </c>
      <c r="G212" s="69">
        <v>1</v>
      </c>
      <c r="H212" s="69" t="s">
        <v>540</v>
      </c>
      <c r="I212" s="67"/>
      <c r="J212" s="69" t="s">
        <v>40</v>
      </c>
      <c r="K212" s="69"/>
      <c r="L212" s="67"/>
      <c r="M212" s="67"/>
      <c r="N212" s="72">
        <v>44762</v>
      </c>
      <c r="O212" s="73" t="str">
        <f>IF(Table3[[#This Row],[Tanggal]]="","",TEXT(Table3[[#This Row],[Tanggal]],"mmm"))</f>
        <v>Jul</v>
      </c>
      <c r="P212" s="73">
        <f>IF(Table3[[#This Row],[Tanggal]]="","",YEAR(Table3[[#This Row],[Tanggal]]))</f>
        <v>2022</v>
      </c>
      <c r="Q212" s="74" t="str">
        <f>IF(Table3[[#This Row],[Tanggal]]="","","Tower")</f>
        <v>Tower</v>
      </c>
      <c r="R212" s="67" t="s">
        <v>73</v>
      </c>
      <c r="S212" s="67"/>
      <c r="T212" s="67"/>
    </row>
    <row r="213" spans="2:20" ht="30" x14ac:dyDescent="0.25">
      <c r="B213" s="68" t="str">
        <f>_xlfn.IFNA(INDEX(Data!$B:$B,MATCH(Table3[[#This Row],[Desa/Kelurahan]],Data!$C:$C,0)),"")</f>
        <v>BARONG TONGKOK</v>
      </c>
      <c r="C213" s="68" t="s">
        <v>14</v>
      </c>
      <c r="D213" s="75"/>
      <c r="E213" s="75"/>
      <c r="F213" s="69" t="s">
        <v>541</v>
      </c>
      <c r="G213" s="69">
        <v>1</v>
      </c>
      <c r="H213" s="69" t="s">
        <v>542</v>
      </c>
      <c r="I213" s="67"/>
      <c r="J213" s="69" t="s">
        <v>40</v>
      </c>
      <c r="K213" s="69"/>
      <c r="L213" s="67"/>
      <c r="M213" s="67"/>
      <c r="N213" s="72">
        <v>44762</v>
      </c>
      <c r="O213" s="73" t="str">
        <f>IF(Table3[[#This Row],[Tanggal]]="","",TEXT(Table3[[#This Row],[Tanggal]],"mmm"))</f>
        <v>Jul</v>
      </c>
      <c r="P213" s="73">
        <f>IF(Table3[[#This Row],[Tanggal]]="","",YEAR(Table3[[#This Row],[Tanggal]]))</f>
        <v>2022</v>
      </c>
      <c r="Q213" s="74" t="str">
        <f>IF(Table3[[#This Row],[Tanggal]]="","","Tower")</f>
        <v>Tower</v>
      </c>
      <c r="R213" s="67" t="s">
        <v>95</v>
      </c>
      <c r="S213" s="67"/>
      <c r="T213" s="67"/>
    </row>
    <row r="214" spans="2:20" x14ac:dyDescent="0.25">
      <c r="B214" s="68" t="str">
        <f>_xlfn.IFNA(INDEX(Data!$B:$B,MATCH(Table3[[#This Row],[Desa/Kelurahan]],Data!$C:$C,0)),"")</f>
        <v>BARONG TONGKOK</v>
      </c>
      <c r="C214" s="70" t="s">
        <v>84</v>
      </c>
      <c r="D214" s="69"/>
      <c r="E214" s="69"/>
      <c r="F214" s="69" t="s">
        <v>543</v>
      </c>
      <c r="G214" s="69">
        <v>1</v>
      </c>
      <c r="H214" s="69" t="s">
        <v>544</v>
      </c>
      <c r="I214" s="67"/>
      <c r="J214" s="69" t="s">
        <v>40</v>
      </c>
      <c r="K214" s="69"/>
      <c r="L214" s="69"/>
      <c r="M214" s="67"/>
      <c r="N214" s="72">
        <v>44762</v>
      </c>
      <c r="O214" s="73" t="str">
        <f>IF(Table3[[#This Row],[Tanggal]]="","",TEXT(Table3[[#This Row],[Tanggal]],"mmm"))</f>
        <v>Jul</v>
      </c>
      <c r="P214" s="73">
        <f>IF(Table3[[#This Row],[Tanggal]]="","",YEAR(Table3[[#This Row],[Tanggal]]))</f>
        <v>2022</v>
      </c>
      <c r="Q214" s="74" t="str">
        <f>IF(Table3[[#This Row],[Tanggal]]="","","Tower")</f>
        <v>Tower</v>
      </c>
      <c r="R214" s="67" t="s">
        <v>73</v>
      </c>
      <c r="S214" s="67"/>
      <c r="T214" s="67"/>
    </row>
    <row r="215" spans="2:20" ht="30" x14ac:dyDescent="0.25">
      <c r="B215" s="68" t="str">
        <f>_xlfn.IFNA(INDEX(Data!$B:$B,MATCH(Table3[[#This Row],[Desa/Kelurahan]],Data!$C:$C,0)),"")</f>
        <v>BARONG TONGKOK</v>
      </c>
      <c r="C215" s="70" t="s">
        <v>113</v>
      </c>
      <c r="D215" s="69"/>
      <c r="E215" s="69"/>
      <c r="F215" s="69"/>
      <c r="G215" s="69">
        <v>1</v>
      </c>
      <c r="H215" s="69" t="s">
        <v>87</v>
      </c>
      <c r="I215" s="69"/>
      <c r="J215" s="69" t="s">
        <v>40</v>
      </c>
      <c r="K215" s="69"/>
      <c r="L215" s="69"/>
      <c r="M215" s="67"/>
      <c r="N215" s="72">
        <v>44762</v>
      </c>
      <c r="O215" s="73" t="str">
        <f>IF(Table3[[#This Row],[Tanggal]]="","",TEXT(Table3[[#This Row],[Tanggal]],"mmm"))</f>
        <v>Jul</v>
      </c>
      <c r="P215" s="73">
        <f>IF(Table3[[#This Row],[Tanggal]]="","",YEAR(Table3[[#This Row],[Tanggal]]))</f>
        <v>2022</v>
      </c>
      <c r="Q215" s="74" t="str">
        <f>IF(Table3[[#This Row],[Tanggal]]="","","Tower")</f>
        <v>Tower</v>
      </c>
      <c r="R215" s="67" t="s">
        <v>88</v>
      </c>
      <c r="S215" s="67"/>
      <c r="T215" s="67"/>
    </row>
    <row r="216" spans="2:20" x14ac:dyDescent="0.25">
      <c r="B216" s="68" t="str">
        <f>_xlfn.IFNA(INDEX(Data!$B:$B,MATCH(Table3[[#This Row],[Desa/Kelurahan]],Data!$C:$C,0)),"")</f>
        <v>SEKOLAQ DARAT</v>
      </c>
      <c r="C216" s="68" t="s">
        <v>15</v>
      </c>
      <c r="D216" s="76" t="s">
        <v>405</v>
      </c>
      <c r="E216" s="76" t="s">
        <v>406</v>
      </c>
      <c r="F216" s="67" t="s">
        <v>407</v>
      </c>
      <c r="G216" s="67">
        <v>1</v>
      </c>
      <c r="H216" s="67" t="s">
        <v>108</v>
      </c>
      <c r="I216" s="67"/>
      <c r="J216" s="67" t="s">
        <v>40</v>
      </c>
      <c r="K216" s="69"/>
      <c r="L216" s="67" t="s">
        <v>358</v>
      </c>
      <c r="M216" s="67"/>
      <c r="N216" s="72">
        <v>44762</v>
      </c>
      <c r="O216" s="73" t="str">
        <f>IF(Table3[[#This Row],[Tanggal]]="","",TEXT(Table3[[#This Row],[Tanggal]],"mmm"))</f>
        <v>Jul</v>
      </c>
      <c r="P216" s="73">
        <f>IF(Table3[[#This Row],[Tanggal]]="","",YEAR(Table3[[#This Row],[Tanggal]]))</f>
        <v>2022</v>
      </c>
      <c r="Q216" s="74" t="str">
        <f>IF(Table3[[#This Row],[Tanggal]]="","","Tower")</f>
        <v>Tower</v>
      </c>
      <c r="R216" s="67" t="s">
        <v>73</v>
      </c>
      <c r="S216" s="67"/>
      <c r="T216" s="67"/>
    </row>
    <row r="217" spans="2:20" x14ac:dyDescent="0.25">
      <c r="B217" s="68" t="str">
        <f>_xlfn.IFNA(INDEX(Data!$B:$B,MATCH(Table3[[#This Row],[Desa/Kelurahan]],Data!$C:$C,0)),"")</f>
        <v>SEKOLAQ DARAT</v>
      </c>
      <c r="C217" s="70" t="s">
        <v>15</v>
      </c>
      <c r="D217" s="69" t="s">
        <v>517</v>
      </c>
      <c r="E217" s="69" t="s">
        <v>518</v>
      </c>
      <c r="F217" s="69" t="s">
        <v>519</v>
      </c>
      <c r="G217" s="69">
        <v>1</v>
      </c>
      <c r="H217" s="69" t="s">
        <v>99</v>
      </c>
      <c r="I217" s="67"/>
      <c r="J217" s="67" t="s">
        <v>40</v>
      </c>
      <c r="K217" s="69"/>
      <c r="L217" s="69" t="s">
        <v>358</v>
      </c>
      <c r="M217" s="67"/>
      <c r="N217" s="72">
        <v>44762</v>
      </c>
      <c r="O217" s="73" t="str">
        <f>IF(Table3[[#This Row],[Tanggal]]="","",TEXT(Table3[[#This Row],[Tanggal]],"mmm"))</f>
        <v>Jul</v>
      </c>
      <c r="P217" s="73">
        <f>IF(Table3[[#This Row],[Tanggal]]="","",YEAR(Table3[[#This Row],[Tanggal]]))</f>
        <v>2022</v>
      </c>
      <c r="Q217" s="74" t="str">
        <f>IF(Table3[[#This Row],[Tanggal]]="","","Tower")</f>
        <v>Tower</v>
      </c>
      <c r="R217" s="67" t="s">
        <v>73</v>
      </c>
      <c r="S217" s="67"/>
      <c r="T217" s="67"/>
    </row>
    <row r="218" spans="2:20" ht="30" x14ac:dyDescent="0.25">
      <c r="B218" s="68" t="str">
        <f>_xlfn.IFNA(INDEX(Data!$B:$B,MATCH(Table3[[#This Row],[Desa/Kelurahan]],Data!$C:$C,0)),"")</f>
        <v>SEKOLAQ DARAT</v>
      </c>
      <c r="C218" s="68" t="s">
        <v>262</v>
      </c>
      <c r="D218" s="75"/>
      <c r="E218" s="75"/>
      <c r="F218" s="67" t="s">
        <v>534</v>
      </c>
      <c r="G218" s="67">
        <v>1</v>
      </c>
      <c r="H218" s="67" t="s">
        <v>533</v>
      </c>
      <c r="I218" s="67"/>
      <c r="J218" s="67" t="s">
        <v>40</v>
      </c>
      <c r="K218" s="69"/>
      <c r="L218" s="67"/>
      <c r="M218" s="67"/>
      <c r="N218" s="72">
        <v>44762</v>
      </c>
      <c r="O218" s="73" t="str">
        <f>IF(Table3[[#This Row],[Tanggal]]="","",TEXT(Table3[[#This Row],[Tanggal]],"mmm"))</f>
        <v>Jul</v>
      </c>
      <c r="P218" s="73">
        <f>IF(Table3[[#This Row],[Tanggal]]="","",YEAR(Table3[[#This Row],[Tanggal]]))</f>
        <v>2022</v>
      </c>
      <c r="Q218" s="74" t="str">
        <f>IF(Table3[[#This Row],[Tanggal]]="","","Tower")</f>
        <v>Tower</v>
      </c>
      <c r="R218" s="67" t="s">
        <v>95</v>
      </c>
      <c r="S218" s="67"/>
      <c r="T218" s="67"/>
    </row>
    <row r="219" spans="2:20" ht="15" customHeight="1" x14ac:dyDescent="0.25">
      <c r="B219" s="68" t="str">
        <f>_xlfn.IFNA(INDEX(Data!$B:$B,MATCH(Table3[[#This Row],[Desa/Kelurahan]],Data!$C:$C,0)),"")</f>
        <v>SEKOLAQ DARAT</v>
      </c>
      <c r="C219" s="70" t="s">
        <v>264</v>
      </c>
      <c r="D219" s="69"/>
      <c r="E219" s="69"/>
      <c r="F219" s="69" t="s">
        <v>545</v>
      </c>
      <c r="G219" s="69">
        <v>1</v>
      </c>
      <c r="H219" s="69" t="s">
        <v>546</v>
      </c>
      <c r="I219" s="67"/>
      <c r="J219" s="69" t="s">
        <v>40</v>
      </c>
      <c r="K219" s="69"/>
      <c r="L219" s="67"/>
      <c r="M219" s="67"/>
      <c r="N219" s="72">
        <v>44762</v>
      </c>
      <c r="O219" s="73" t="str">
        <f>IF(Table3[[#This Row],[Tanggal]]="","",TEXT(Table3[[#This Row],[Tanggal]],"mmm"))</f>
        <v>Jul</v>
      </c>
      <c r="P219" s="73">
        <f>IF(Table3[[#This Row],[Tanggal]]="","",YEAR(Table3[[#This Row],[Tanggal]]))</f>
        <v>2022</v>
      </c>
      <c r="Q219" s="74" t="str">
        <f>IF(Table3[[#This Row],[Tanggal]]="","","Tower")</f>
        <v>Tower</v>
      </c>
      <c r="R219" s="67" t="s">
        <v>73</v>
      </c>
      <c r="S219" s="67"/>
      <c r="T219" s="67"/>
    </row>
    <row r="220" spans="2:20" x14ac:dyDescent="0.25">
      <c r="B220" s="68" t="str">
        <f>_xlfn.IFNA(INDEX(Data!$B:$B,MATCH(Table3[[#This Row],[Desa/Kelurahan]],Data!$C:$C,0)),"")</f>
        <v>MELAK</v>
      </c>
      <c r="C220" s="68" t="s">
        <v>208</v>
      </c>
      <c r="D220" s="67" t="s">
        <v>408</v>
      </c>
      <c r="E220" s="67" t="s">
        <v>409</v>
      </c>
      <c r="F220" s="67" t="s">
        <v>410</v>
      </c>
      <c r="G220" s="67">
        <v>1</v>
      </c>
      <c r="H220" s="67" t="s">
        <v>108</v>
      </c>
      <c r="I220" s="67"/>
      <c r="J220" s="67" t="s">
        <v>40</v>
      </c>
      <c r="K220" s="69"/>
      <c r="L220" s="67" t="s">
        <v>366</v>
      </c>
      <c r="M220" s="67"/>
      <c r="N220" s="72">
        <v>44762</v>
      </c>
      <c r="O220" s="79" t="str">
        <f>IF(Table3[[#This Row],[Tanggal]]="","",TEXT(Table3[[#This Row],[Tanggal]],"mmm"))</f>
        <v>Jul</v>
      </c>
      <c r="P220" s="79">
        <f>IF(Table3[[#This Row],[Tanggal]]="","",YEAR(Table3[[#This Row],[Tanggal]]))</f>
        <v>2022</v>
      </c>
      <c r="Q220" s="67" t="str">
        <f>IF(Table3[[#This Row],[Tanggal]]="","","Tower")</f>
        <v>Tower</v>
      </c>
      <c r="R220" s="67" t="s">
        <v>73</v>
      </c>
      <c r="S220" s="67"/>
      <c r="T220" s="67"/>
    </row>
    <row r="221" spans="2:20" x14ac:dyDescent="0.25">
      <c r="B221" s="68" t="str">
        <f>_xlfn.IFNA(INDEX(Data!$B:$B,MATCH(Table3[[#This Row],[Desa/Kelurahan]],Data!$C:$C,0)),"")</f>
        <v>MELAK</v>
      </c>
      <c r="C221" s="68" t="s">
        <v>209</v>
      </c>
      <c r="D221" s="67" t="s">
        <v>411</v>
      </c>
      <c r="E221" s="67" t="s">
        <v>412</v>
      </c>
      <c r="F221" s="67" t="s">
        <v>413</v>
      </c>
      <c r="G221" s="67">
        <v>1</v>
      </c>
      <c r="H221" s="67" t="s">
        <v>108</v>
      </c>
      <c r="I221" s="67"/>
      <c r="J221" s="67" t="s">
        <v>40</v>
      </c>
      <c r="K221" s="69"/>
      <c r="L221" s="67" t="s">
        <v>358</v>
      </c>
      <c r="M221" s="67"/>
      <c r="N221" s="72">
        <v>44762</v>
      </c>
      <c r="O221" s="79" t="str">
        <f>IF(Table3[[#This Row],[Tanggal]]="","",TEXT(Table3[[#This Row],[Tanggal]],"mmm"))</f>
        <v>Jul</v>
      </c>
      <c r="P221" s="79">
        <f>IF(Table3[[#This Row],[Tanggal]]="","",YEAR(Table3[[#This Row],[Tanggal]]))</f>
        <v>2022</v>
      </c>
      <c r="Q221" s="67" t="str">
        <f>IF(Table3[[#This Row],[Tanggal]]="","","Tower")</f>
        <v>Tower</v>
      </c>
      <c r="R221" s="67" t="s">
        <v>73</v>
      </c>
      <c r="S221" s="67"/>
      <c r="T221" s="67"/>
    </row>
    <row r="222" spans="2:20" x14ac:dyDescent="0.25">
      <c r="B222" s="68" t="str">
        <f>_xlfn.IFNA(INDEX(Data!$B:$B,MATCH(Table3[[#This Row],[Desa/Kelurahan]],Data!$C:$C,0)),"")</f>
        <v>MELAK</v>
      </c>
      <c r="C222" s="68" t="s">
        <v>208</v>
      </c>
      <c r="D222" s="67" t="s">
        <v>414</v>
      </c>
      <c r="E222" s="67" t="s">
        <v>415</v>
      </c>
      <c r="F222" s="67" t="s">
        <v>416</v>
      </c>
      <c r="G222" s="67">
        <v>1</v>
      </c>
      <c r="H222" s="67" t="s">
        <v>108</v>
      </c>
      <c r="I222" s="67"/>
      <c r="J222" s="67" t="s">
        <v>40</v>
      </c>
      <c r="K222" s="69"/>
      <c r="L222" s="67" t="s">
        <v>417</v>
      </c>
      <c r="M222" s="67"/>
      <c r="N222" s="72">
        <v>44762</v>
      </c>
      <c r="O222" s="73" t="str">
        <f>IF(Table3[[#This Row],[Tanggal]]="","",TEXT(Table3[[#This Row],[Tanggal]],"mmm"))</f>
        <v>Jul</v>
      </c>
      <c r="P222" s="73">
        <f>IF(Table3[[#This Row],[Tanggal]]="","",YEAR(Table3[[#This Row],[Tanggal]]))</f>
        <v>2022</v>
      </c>
      <c r="Q222" s="74" t="str">
        <f>IF(Table3[[#This Row],[Tanggal]]="","","Tower")</f>
        <v>Tower</v>
      </c>
      <c r="R222" s="67" t="s">
        <v>103</v>
      </c>
      <c r="S222" s="67"/>
      <c r="T222" s="67"/>
    </row>
    <row r="223" spans="2:20" x14ac:dyDescent="0.25">
      <c r="B223" s="68" t="str">
        <f>_xlfn.IFNA(INDEX(Data!$B:$B,MATCH(Table3[[#This Row],[Desa/Kelurahan]],Data!$C:$C,0)),"")</f>
        <v>MELAK</v>
      </c>
      <c r="C223" s="68" t="s">
        <v>208</v>
      </c>
      <c r="D223" s="67" t="s">
        <v>418</v>
      </c>
      <c r="E223" s="67" t="s">
        <v>419</v>
      </c>
      <c r="F223" s="67" t="s">
        <v>420</v>
      </c>
      <c r="G223" s="67">
        <v>1</v>
      </c>
      <c r="H223" s="67" t="s">
        <v>108</v>
      </c>
      <c r="I223" s="67"/>
      <c r="J223" s="67" t="s">
        <v>40</v>
      </c>
      <c r="K223" s="69"/>
      <c r="L223" s="67" t="s">
        <v>358</v>
      </c>
      <c r="M223" s="67"/>
      <c r="N223" s="72">
        <v>44762</v>
      </c>
      <c r="O223" s="73" t="str">
        <f>IF(Table3[[#This Row],[Tanggal]]="","",TEXT(Table3[[#This Row],[Tanggal]],"mmm"))</f>
        <v>Jul</v>
      </c>
      <c r="P223" s="73">
        <f>IF(Table3[[#This Row],[Tanggal]]="","",YEAR(Table3[[#This Row],[Tanggal]]))</f>
        <v>2022</v>
      </c>
      <c r="Q223" s="74" t="str">
        <f>IF(Table3[[#This Row],[Tanggal]]="","","Tower")</f>
        <v>Tower</v>
      </c>
      <c r="R223" s="67" t="s">
        <v>103</v>
      </c>
      <c r="S223" s="67"/>
      <c r="T223" s="67"/>
    </row>
    <row r="224" spans="2:20" ht="30" x14ac:dyDescent="0.25">
      <c r="B224" s="68" t="str">
        <f>_xlfn.IFNA(INDEX(Data!$B:$B,MATCH(Table3[[#This Row],[Desa/Kelurahan]],Data!$C:$C,0)),"")</f>
        <v>MELAK</v>
      </c>
      <c r="C224" s="68" t="s">
        <v>208</v>
      </c>
      <c r="D224" s="76" t="s">
        <v>421</v>
      </c>
      <c r="E224" s="76" t="s">
        <v>422</v>
      </c>
      <c r="F224" s="67" t="s">
        <v>423</v>
      </c>
      <c r="G224" s="67">
        <v>1</v>
      </c>
      <c r="H224" s="67" t="s">
        <v>424</v>
      </c>
      <c r="I224" s="67"/>
      <c r="J224" s="67" t="s">
        <v>40</v>
      </c>
      <c r="K224" s="69"/>
      <c r="L224" s="67" t="s">
        <v>425</v>
      </c>
      <c r="M224" s="67"/>
      <c r="N224" s="72">
        <v>44762</v>
      </c>
      <c r="O224" s="73" t="str">
        <f>IF(Table3[[#This Row],[Tanggal]]="","",TEXT(Table3[[#This Row],[Tanggal]],"mmm"))</f>
        <v>Jul</v>
      </c>
      <c r="P224" s="73">
        <f>IF(Table3[[#This Row],[Tanggal]]="","",YEAR(Table3[[#This Row],[Tanggal]]))</f>
        <v>2022</v>
      </c>
      <c r="Q224" s="74" t="str">
        <f>IF(Table3[[#This Row],[Tanggal]]="","","Tower")</f>
        <v>Tower</v>
      </c>
      <c r="R224" s="67" t="s">
        <v>73</v>
      </c>
      <c r="S224" s="67"/>
      <c r="T224" s="67"/>
    </row>
    <row r="225" spans="2:20" x14ac:dyDescent="0.25">
      <c r="B225" s="68" t="str">
        <f>_xlfn.IFNA(INDEX(Data!$B:$B,MATCH(Table3[[#This Row],[Desa/Kelurahan]],Data!$C:$C,0)),"")</f>
        <v>MELAK</v>
      </c>
      <c r="C225" s="68" t="s">
        <v>208</v>
      </c>
      <c r="D225" s="76" t="s">
        <v>426</v>
      </c>
      <c r="E225" s="76" t="s">
        <v>427</v>
      </c>
      <c r="F225" s="67" t="s">
        <v>428</v>
      </c>
      <c r="G225" s="67">
        <v>1</v>
      </c>
      <c r="H225" s="67" t="s">
        <v>429</v>
      </c>
      <c r="I225" s="67"/>
      <c r="J225" s="67" t="s">
        <v>40</v>
      </c>
      <c r="K225" s="69"/>
      <c r="L225" s="67" t="s">
        <v>373</v>
      </c>
      <c r="M225" s="67"/>
      <c r="N225" s="72">
        <v>44762</v>
      </c>
      <c r="O225" s="79" t="str">
        <f>IF(Table3[[#This Row],[Tanggal]]="","",TEXT(Table3[[#This Row],[Tanggal]],"mmm"))</f>
        <v>Jul</v>
      </c>
      <c r="P225" s="79">
        <f>IF(Table3[[#This Row],[Tanggal]]="","",YEAR(Table3[[#This Row],[Tanggal]]))</f>
        <v>2022</v>
      </c>
      <c r="Q225" s="67" t="str">
        <f>IF(Table3[[#This Row],[Tanggal]]="","","Tower")</f>
        <v>Tower</v>
      </c>
      <c r="R225" s="67" t="s">
        <v>73</v>
      </c>
      <c r="S225" s="67"/>
      <c r="T225" s="67"/>
    </row>
    <row r="226" spans="2:20" x14ac:dyDescent="0.25">
      <c r="B226" s="68" t="str">
        <f>_xlfn.IFNA(INDEX(Data!$B:$B,MATCH(Table3[[#This Row],[Desa/Kelurahan]],Data!$C:$C,0)),"")</f>
        <v>MELAK</v>
      </c>
      <c r="C226" s="68" t="s">
        <v>207</v>
      </c>
      <c r="D226" s="76" t="s">
        <v>430</v>
      </c>
      <c r="E226" s="76" t="s">
        <v>431</v>
      </c>
      <c r="F226" s="67" t="s">
        <v>432</v>
      </c>
      <c r="G226" s="67">
        <v>1</v>
      </c>
      <c r="H226" s="67" t="s">
        <v>87</v>
      </c>
      <c r="I226" s="67"/>
      <c r="J226" s="67" t="s">
        <v>40</v>
      </c>
      <c r="K226" s="69"/>
      <c r="L226" s="67" t="s">
        <v>433</v>
      </c>
      <c r="M226" s="67"/>
      <c r="N226" s="72">
        <v>44762</v>
      </c>
      <c r="O226" s="73" t="str">
        <f>IF(Table3[[#This Row],[Tanggal]]="","",TEXT(Table3[[#This Row],[Tanggal]],"mmm"))</f>
        <v>Jul</v>
      </c>
      <c r="P226" s="73">
        <f>IF(Table3[[#This Row],[Tanggal]]="","",YEAR(Table3[[#This Row],[Tanggal]]))</f>
        <v>2022</v>
      </c>
      <c r="Q226" s="74" t="str">
        <f>IF(Table3[[#This Row],[Tanggal]]="","","Tower")</f>
        <v>Tower</v>
      </c>
      <c r="R226" s="67" t="s">
        <v>73</v>
      </c>
      <c r="S226" s="67"/>
      <c r="T226" s="67"/>
    </row>
    <row r="227" spans="2:20" x14ac:dyDescent="0.25">
      <c r="B227" s="68" t="str">
        <f>_xlfn.IFNA(INDEX(Data!$B:$B,MATCH(Table3[[#This Row],[Desa/Kelurahan]],Data!$C:$C,0)),"")</f>
        <v>MELAK</v>
      </c>
      <c r="C227" s="68" t="s">
        <v>207</v>
      </c>
      <c r="D227" s="77"/>
      <c r="E227" s="77"/>
      <c r="F227" s="67" t="s">
        <v>434</v>
      </c>
      <c r="G227" s="67">
        <v>1</v>
      </c>
      <c r="H227" s="67" t="s">
        <v>117</v>
      </c>
      <c r="I227" s="67"/>
      <c r="J227" s="67" t="s">
        <v>40</v>
      </c>
      <c r="K227" s="69"/>
      <c r="L227" s="67"/>
      <c r="M227" s="67"/>
      <c r="N227" s="72">
        <v>44762</v>
      </c>
      <c r="O227" s="73" t="str">
        <f>IF(Table3[[#This Row],[Tanggal]]="","",TEXT(Table3[[#This Row],[Tanggal]],"mmm"))</f>
        <v>Jul</v>
      </c>
      <c r="P227" s="73">
        <f>IF(Table3[[#This Row],[Tanggal]]="","",YEAR(Table3[[#This Row],[Tanggal]]))</f>
        <v>2022</v>
      </c>
      <c r="Q227" s="74" t="str">
        <f>IF(Table3[[#This Row],[Tanggal]]="","","Tower")</f>
        <v>Tower</v>
      </c>
      <c r="R227" s="67" t="s">
        <v>73</v>
      </c>
      <c r="S227" s="67"/>
      <c r="T227" s="67"/>
    </row>
    <row r="228" spans="2:20" x14ac:dyDescent="0.25">
      <c r="B228" s="68" t="str">
        <f>_xlfn.IFNA(INDEX(Data!$B:$B,MATCH(Table3[[#This Row],[Desa/Kelurahan]],Data!$C:$C,0)),"")</f>
        <v>MELAK</v>
      </c>
      <c r="C228" s="68" t="s">
        <v>209</v>
      </c>
      <c r="D228" s="76" t="s">
        <v>435</v>
      </c>
      <c r="E228" s="76" t="s">
        <v>436</v>
      </c>
      <c r="F228" s="67" t="s">
        <v>437</v>
      </c>
      <c r="G228" s="67">
        <v>1</v>
      </c>
      <c r="H228" s="67" t="s">
        <v>99</v>
      </c>
      <c r="I228" s="67"/>
      <c r="J228" s="67" t="s">
        <v>40</v>
      </c>
      <c r="K228" s="69"/>
      <c r="L228" s="67" t="s">
        <v>358</v>
      </c>
      <c r="M228" s="67"/>
      <c r="N228" s="72">
        <v>44762</v>
      </c>
      <c r="O228" s="73" t="str">
        <f>IF(Table3[[#This Row],[Tanggal]]="","",TEXT(Table3[[#This Row],[Tanggal]],"mmm"))</f>
        <v>Jul</v>
      </c>
      <c r="P228" s="73">
        <f>IF(Table3[[#This Row],[Tanggal]]="","",YEAR(Table3[[#This Row],[Tanggal]]))</f>
        <v>2022</v>
      </c>
      <c r="Q228" s="74" t="str">
        <f>IF(Table3[[#This Row],[Tanggal]]="","","Tower")</f>
        <v>Tower</v>
      </c>
      <c r="R228" s="67" t="s">
        <v>73</v>
      </c>
      <c r="S228" s="67"/>
      <c r="T228" s="67"/>
    </row>
    <row r="229" spans="2:20" ht="15" customHeight="1" x14ac:dyDescent="0.25">
      <c r="B229" s="68" t="str">
        <f>_xlfn.IFNA(INDEX(Data!$B:$B,MATCH(Table3[[#This Row],[Desa/Kelurahan]],Data!$C:$C,0)),"")</f>
        <v>MELAK</v>
      </c>
      <c r="C229" s="70" t="s">
        <v>207</v>
      </c>
      <c r="D229" s="69"/>
      <c r="E229" s="69"/>
      <c r="F229" s="69" t="s">
        <v>547</v>
      </c>
      <c r="G229" s="69">
        <v>1</v>
      </c>
      <c r="H229" s="69" t="s">
        <v>542</v>
      </c>
      <c r="I229" s="67"/>
      <c r="J229" s="69" t="s">
        <v>40</v>
      </c>
      <c r="K229" s="69"/>
      <c r="L229" s="67"/>
      <c r="M229" s="67"/>
      <c r="N229" s="72">
        <v>44762</v>
      </c>
      <c r="O229" s="73" t="str">
        <f>IF(Table3[[#This Row],[Tanggal]]="","",TEXT(Table3[[#This Row],[Tanggal]],"mmm"))</f>
        <v>Jul</v>
      </c>
      <c r="P229" s="73">
        <f>IF(Table3[[#This Row],[Tanggal]]="","",YEAR(Table3[[#This Row],[Tanggal]]))</f>
        <v>2022</v>
      </c>
      <c r="Q229" s="74" t="str">
        <f>IF(Table3[[#This Row],[Tanggal]]="","","Tower")</f>
        <v>Tower</v>
      </c>
      <c r="R229" s="67" t="s">
        <v>73</v>
      </c>
      <c r="S229" s="67"/>
      <c r="T229" s="67"/>
    </row>
    <row r="230" spans="2:20" x14ac:dyDescent="0.25">
      <c r="B230" s="68" t="str">
        <f>_xlfn.IFNA(INDEX(Data!$B:$B,MATCH(Table3[[#This Row],[Desa/Kelurahan]],Data!$C:$C,0)),"")</f>
        <v>MELAK</v>
      </c>
      <c r="C230" s="70" t="s">
        <v>208</v>
      </c>
      <c r="D230" s="69"/>
      <c r="E230" s="69"/>
      <c r="F230" s="69" t="s">
        <v>548</v>
      </c>
      <c r="G230" s="69">
        <v>1</v>
      </c>
      <c r="H230" s="69" t="s">
        <v>538</v>
      </c>
      <c r="I230" s="67"/>
      <c r="J230" s="67" t="s">
        <v>40</v>
      </c>
      <c r="K230" s="69"/>
      <c r="L230" s="67"/>
      <c r="M230" s="67"/>
      <c r="N230" s="72">
        <v>44762</v>
      </c>
      <c r="O230" s="73" t="str">
        <f>IF(Table3[[#This Row],[Tanggal]]="","",TEXT(Table3[[#This Row],[Tanggal]],"mmm"))</f>
        <v>Jul</v>
      </c>
      <c r="P230" s="73">
        <f>IF(Table3[[#This Row],[Tanggal]]="","",YEAR(Table3[[#This Row],[Tanggal]]))</f>
        <v>2022</v>
      </c>
      <c r="Q230" s="74" t="str">
        <f>IF(Table3[[#This Row],[Tanggal]]="","","Tower")</f>
        <v>Tower</v>
      </c>
      <c r="R230" s="67" t="s">
        <v>73</v>
      </c>
      <c r="S230" s="67"/>
      <c r="T230" s="67"/>
    </row>
    <row r="231" spans="2:20" ht="45" customHeight="1" x14ac:dyDescent="0.25">
      <c r="B231" s="68" t="str">
        <f>_xlfn.IFNA(INDEX(Data!$B:$B,MATCH(Table3[[#This Row],[Desa/Kelurahan]],Data!$C:$C,0)),"")</f>
        <v>MELAK</v>
      </c>
      <c r="C231" s="70" t="s">
        <v>208</v>
      </c>
      <c r="D231" s="69"/>
      <c r="E231" s="69"/>
      <c r="F231" s="69" t="s">
        <v>549</v>
      </c>
      <c r="G231" s="69">
        <v>1</v>
      </c>
      <c r="H231" s="69" t="s">
        <v>542</v>
      </c>
      <c r="I231" s="67"/>
      <c r="J231" s="67" t="s">
        <v>40</v>
      </c>
      <c r="K231" s="69"/>
      <c r="L231" s="67"/>
      <c r="M231" s="67"/>
      <c r="N231" s="72">
        <v>44762</v>
      </c>
      <c r="O231" s="79" t="str">
        <f>IF(Table3[[#This Row],[Tanggal]]="","",TEXT(Table3[[#This Row],[Tanggal]],"mmm"))</f>
        <v>Jul</v>
      </c>
      <c r="P231" s="79">
        <f>IF(Table3[[#This Row],[Tanggal]]="","",YEAR(Table3[[#This Row],[Tanggal]]))</f>
        <v>2022</v>
      </c>
      <c r="Q231" s="67" t="str">
        <f>IF(Table3[[#This Row],[Tanggal]]="","","Tower")</f>
        <v>Tower</v>
      </c>
      <c r="R231" s="67" t="s">
        <v>73</v>
      </c>
      <c r="S231" s="67"/>
      <c r="T231" s="67"/>
    </row>
    <row r="232" spans="2:20" ht="30" x14ac:dyDescent="0.25">
      <c r="B232" s="68" t="str">
        <f>_xlfn.IFNA(INDEX(Data!$B:$B,MATCH(Table3[[#This Row],[Desa/Kelurahan]],Data!$C:$C,0)),"")</f>
        <v>MELAK</v>
      </c>
      <c r="C232" s="70" t="s">
        <v>208</v>
      </c>
      <c r="D232" s="69"/>
      <c r="E232" s="69"/>
      <c r="F232" s="69" t="s">
        <v>550</v>
      </c>
      <c r="G232" s="69">
        <v>1</v>
      </c>
      <c r="H232" s="69" t="s">
        <v>542</v>
      </c>
      <c r="I232" s="67"/>
      <c r="J232" s="69" t="s">
        <v>40</v>
      </c>
      <c r="K232" s="69"/>
      <c r="L232" s="67"/>
      <c r="M232" s="67"/>
      <c r="N232" s="72">
        <v>44762</v>
      </c>
      <c r="O232" s="73" t="str">
        <f>IF(Table3[[#This Row],[Tanggal]]="","",TEXT(Table3[[#This Row],[Tanggal]],"mmm"))</f>
        <v>Jul</v>
      </c>
      <c r="P232" s="73">
        <f>IF(Table3[[#This Row],[Tanggal]]="","",YEAR(Table3[[#This Row],[Tanggal]]))</f>
        <v>2022</v>
      </c>
      <c r="Q232" s="74" t="str">
        <f>IF(Table3[[#This Row],[Tanggal]]="","","Tower")</f>
        <v>Tower</v>
      </c>
      <c r="R232" s="67" t="s">
        <v>95</v>
      </c>
      <c r="S232" s="67"/>
      <c r="T232" s="67"/>
    </row>
    <row r="233" spans="2:20" x14ac:dyDescent="0.25">
      <c r="B233" s="68" t="str">
        <f>_xlfn.IFNA(INDEX(Data!$B:$B,MATCH(Table3[[#This Row],[Desa/Kelurahan]],Data!$C:$C,0)),"")</f>
        <v>MELAK</v>
      </c>
      <c r="C233" s="70" t="s">
        <v>208</v>
      </c>
      <c r="D233" s="69"/>
      <c r="E233" s="69"/>
      <c r="F233" s="69" t="s">
        <v>420</v>
      </c>
      <c r="G233" s="69">
        <v>1</v>
      </c>
      <c r="H233" s="69" t="s">
        <v>544</v>
      </c>
      <c r="I233" s="67"/>
      <c r="J233" s="69" t="s">
        <v>40</v>
      </c>
      <c r="K233" s="69"/>
      <c r="L233" s="67"/>
      <c r="M233" s="67"/>
      <c r="N233" s="72">
        <v>44762</v>
      </c>
      <c r="O233" s="73" t="str">
        <f>IF(Table3[[#This Row],[Tanggal]]="","",TEXT(Table3[[#This Row],[Tanggal]],"mmm"))</f>
        <v>Jul</v>
      </c>
      <c r="P233" s="73">
        <f>IF(Table3[[#This Row],[Tanggal]]="","",YEAR(Table3[[#This Row],[Tanggal]]))</f>
        <v>2022</v>
      </c>
      <c r="Q233" s="74" t="str">
        <f>IF(Table3[[#This Row],[Tanggal]]="","","Tower")</f>
        <v>Tower</v>
      </c>
      <c r="R233" s="67" t="s">
        <v>73</v>
      </c>
      <c r="S233" s="67"/>
      <c r="T233" s="67"/>
    </row>
    <row r="234" spans="2:20" s="71" customFormat="1" ht="30" x14ac:dyDescent="0.25">
      <c r="B234" s="68" t="str">
        <f>_xlfn.IFNA(INDEX(Data!$B:$B,MATCH(Table3[[#This Row],[Desa/Kelurahan]],Data!$C:$C,0)),"")</f>
        <v>MELAK</v>
      </c>
      <c r="C234" s="70" t="s">
        <v>208</v>
      </c>
      <c r="D234" s="69" t="s">
        <v>551</v>
      </c>
      <c r="E234" s="69" t="s">
        <v>552</v>
      </c>
      <c r="F234" s="69" t="s">
        <v>553</v>
      </c>
      <c r="G234" s="69">
        <v>1</v>
      </c>
      <c r="H234" s="67" t="s">
        <v>554</v>
      </c>
      <c r="I234" s="67"/>
      <c r="J234" s="69" t="s">
        <v>40</v>
      </c>
      <c r="K234" s="69"/>
      <c r="L234" s="69" t="s">
        <v>373</v>
      </c>
      <c r="M234" s="67"/>
      <c r="N234" s="72">
        <v>44762</v>
      </c>
      <c r="O234" s="73" t="str">
        <f>IF(Table3[[#This Row],[Tanggal]]="","",TEXT(Table3[[#This Row],[Tanggal]],"mmm"))</f>
        <v>Jul</v>
      </c>
      <c r="P234" s="73">
        <f>IF(Table3[[#This Row],[Tanggal]]="","",YEAR(Table3[[#This Row],[Tanggal]]))</f>
        <v>2022</v>
      </c>
      <c r="Q234" s="74" t="str">
        <f>IF(Table3[[#This Row],[Tanggal]]="","","Tower")</f>
        <v>Tower</v>
      </c>
      <c r="R234" s="67" t="s">
        <v>73</v>
      </c>
      <c r="S234" s="67"/>
      <c r="T234" s="67"/>
    </row>
    <row r="235" spans="2:20" ht="15" customHeight="1" x14ac:dyDescent="0.25">
      <c r="B235" s="68" t="str">
        <f>_xlfn.IFNA(INDEX(Data!$B:$B,MATCH(Table3[[#This Row],[Desa/Kelurahan]],Data!$C:$C,0)),"")</f>
        <v>LINGGANG BIGUNG</v>
      </c>
      <c r="C235" s="68" t="s">
        <v>17</v>
      </c>
      <c r="D235" s="76" t="s">
        <v>438</v>
      </c>
      <c r="E235" s="76" t="s">
        <v>439</v>
      </c>
      <c r="F235" s="67" t="s">
        <v>440</v>
      </c>
      <c r="G235" s="67">
        <v>1</v>
      </c>
      <c r="H235" s="67" t="s">
        <v>108</v>
      </c>
      <c r="I235" s="67"/>
      <c r="J235" s="67" t="s">
        <v>40</v>
      </c>
      <c r="K235" s="69"/>
      <c r="L235" s="67" t="s">
        <v>404</v>
      </c>
      <c r="M235" s="67"/>
      <c r="N235" s="72">
        <v>44762</v>
      </c>
      <c r="O235" s="73" t="str">
        <f>IF(Table3[[#This Row],[Tanggal]]="","",TEXT(Table3[[#This Row],[Tanggal]],"mmm"))</f>
        <v>Jul</v>
      </c>
      <c r="P235" s="73">
        <f>IF(Table3[[#This Row],[Tanggal]]="","",YEAR(Table3[[#This Row],[Tanggal]]))</f>
        <v>2022</v>
      </c>
      <c r="Q235" s="74" t="str">
        <f>IF(Table3[[#This Row],[Tanggal]]="","","Tower")</f>
        <v>Tower</v>
      </c>
      <c r="R235" s="67" t="s">
        <v>73</v>
      </c>
      <c r="S235" s="67"/>
      <c r="T235" s="67"/>
    </row>
    <row r="236" spans="2:20" x14ac:dyDescent="0.25">
      <c r="B236" s="68" t="str">
        <f>_xlfn.IFNA(INDEX(Data!$B:$B,MATCH(Table3[[#This Row],[Desa/Kelurahan]],Data!$C:$C,0)),"")</f>
        <v>LINGGANG BIGUNG</v>
      </c>
      <c r="C236" s="68" t="s">
        <v>17</v>
      </c>
      <c r="D236" s="76" t="s">
        <v>441</v>
      </c>
      <c r="E236" s="76" t="s">
        <v>402</v>
      </c>
      <c r="F236" s="67" t="s">
        <v>442</v>
      </c>
      <c r="G236" s="67">
        <v>1</v>
      </c>
      <c r="H236" s="67" t="s">
        <v>99</v>
      </c>
      <c r="I236" s="67"/>
      <c r="J236" s="67" t="s">
        <v>40</v>
      </c>
      <c r="K236" s="69"/>
      <c r="L236" s="67" t="s">
        <v>404</v>
      </c>
      <c r="M236" s="67"/>
      <c r="N236" s="72">
        <v>44762</v>
      </c>
      <c r="O236" s="73" t="str">
        <f>IF(Table3[[#This Row],[Tanggal]]="","",TEXT(Table3[[#This Row],[Tanggal]],"mmm"))</f>
        <v>Jul</v>
      </c>
      <c r="P236" s="73">
        <f>IF(Table3[[#This Row],[Tanggal]]="","",YEAR(Table3[[#This Row],[Tanggal]]))</f>
        <v>2022</v>
      </c>
      <c r="Q236" s="74" t="str">
        <f>IF(Table3[[#This Row],[Tanggal]]="","","Tower")</f>
        <v>Tower</v>
      </c>
      <c r="R236" s="67" t="s">
        <v>73</v>
      </c>
      <c r="S236" s="67"/>
      <c r="T236" s="67"/>
    </row>
    <row r="237" spans="2:20" x14ac:dyDescent="0.25">
      <c r="B237" s="68" t="str">
        <f>_xlfn.IFNA(INDEX(Data!$B:$B,MATCH(Table3[[#This Row],[Desa/Kelurahan]],Data!$C:$C,0)),"")</f>
        <v>LINGGANG BIGUNG</v>
      </c>
      <c r="C237" s="68" t="s">
        <v>185</v>
      </c>
      <c r="D237" s="76" t="s">
        <v>443</v>
      </c>
      <c r="E237" s="76" t="s">
        <v>444</v>
      </c>
      <c r="F237" s="67" t="s">
        <v>445</v>
      </c>
      <c r="G237" s="67">
        <v>1</v>
      </c>
      <c r="H237" s="67" t="s">
        <v>108</v>
      </c>
      <c r="I237" s="67"/>
      <c r="J237" s="67" t="s">
        <v>40</v>
      </c>
      <c r="K237" s="69"/>
      <c r="L237" s="67"/>
      <c r="M237" s="67"/>
      <c r="N237" s="72">
        <v>44762</v>
      </c>
      <c r="O237" s="73" t="str">
        <f>IF(Table3[[#This Row],[Tanggal]]="","",TEXT(Table3[[#This Row],[Tanggal]],"mmm"))</f>
        <v>Jul</v>
      </c>
      <c r="P237" s="73">
        <f>IF(Table3[[#This Row],[Tanggal]]="","",YEAR(Table3[[#This Row],[Tanggal]]))</f>
        <v>2022</v>
      </c>
      <c r="Q237" s="74" t="str">
        <f>IF(Table3[[#This Row],[Tanggal]]="","","Tower")</f>
        <v>Tower</v>
      </c>
      <c r="R237" s="67" t="s">
        <v>73</v>
      </c>
      <c r="S237" s="67"/>
      <c r="T237" s="67"/>
    </row>
    <row r="238" spans="2:20" s="2" customFormat="1" x14ac:dyDescent="0.25">
      <c r="B238" s="68" t="str">
        <f>_xlfn.IFNA(INDEX(Data!$B:$B,MATCH(Table3[[#This Row],[Desa/Kelurahan]],Data!$C:$C,0)),"")</f>
        <v>LINGGANG BIGUNG</v>
      </c>
      <c r="C238" s="68" t="s">
        <v>192</v>
      </c>
      <c r="D238" s="75"/>
      <c r="E238" s="75"/>
      <c r="F238" s="69" t="s">
        <v>555</v>
      </c>
      <c r="G238" s="67">
        <v>1</v>
      </c>
      <c r="H238" s="69" t="s">
        <v>546</v>
      </c>
      <c r="I238" s="67" t="s">
        <v>68</v>
      </c>
      <c r="J238" s="67" t="s">
        <v>40</v>
      </c>
      <c r="K238" s="69"/>
      <c r="L238" s="67"/>
      <c r="M238" s="67"/>
      <c r="N238" s="72">
        <v>44762</v>
      </c>
      <c r="O238" s="73" t="str">
        <f>IF(Table3[[#This Row],[Tanggal]]="","",TEXT(Table3[[#This Row],[Tanggal]],"mmm"))</f>
        <v>Jul</v>
      </c>
      <c r="P238" s="73">
        <f>IF(Table3[[#This Row],[Tanggal]]="","",YEAR(Table3[[#This Row],[Tanggal]]))</f>
        <v>2022</v>
      </c>
      <c r="Q238" s="74" t="str">
        <f>IF(Table3[[#This Row],[Tanggal]]="","","Tower")</f>
        <v>Tower</v>
      </c>
      <c r="R238" s="67" t="s">
        <v>73</v>
      </c>
      <c r="S238" s="67"/>
      <c r="T238" s="67"/>
    </row>
    <row r="239" spans="2:20" ht="30" x14ac:dyDescent="0.25">
      <c r="B239" s="68" t="str">
        <f>_xlfn.IFNA(INDEX(Data!$B:$B,MATCH(Table3[[#This Row],[Desa/Kelurahan]],Data!$C:$C,0)),"")</f>
        <v>LINGGANG BIGUNG</v>
      </c>
      <c r="C239" s="68" t="s">
        <v>186</v>
      </c>
      <c r="D239" s="67" t="s">
        <v>446</v>
      </c>
      <c r="E239" s="67" t="s">
        <v>447</v>
      </c>
      <c r="F239" s="67" t="s">
        <v>448</v>
      </c>
      <c r="G239" s="67">
        <v>1</v>
      </c>
      <c r="H239" s="67" t="s">
        <v>111</v>
      </c>
      <c r="I239" s="67"/>
      <c r="J239" s="67" t="s">
        <v>40</v>
      </c>
      <c r="K239" s="69"/>
      <c r="L239" s="67"/>
      <c r="M239" s="67"/>
      <c r="N239" s="72">
        <v>44762</v>
      </c>
      <c r="O239" s="73" t="str">
        <f>IF(Table3[[#This Row],[Tanggal]]="","",TEXT(Table3[[#This Row],[Tanggal]],"mmm"))</f>
        <v>Jul</v>
      </c>
      <c r="P239" s="73">
        <f>IF(Table3[[#This Row],[Tanggal]]="","",YEAR(Table3[[#This Row],[Tanggal]]))</f>
        <v>2022</v>
      </c>
      <c r="Q239" s="74" t="str">
        <f>IF(Table3[[#This Row],[Tanggal]]="","","Tower")</f>
        <v>Tower</v>
      </c>
      <c r="R239" s="67" t="s">
        <v>95</v>
      </c>
      <c r="S239" s="67"/>
      <c r="T239" s="67"/>
    </row>
    <row r="240" spans="2:20" ht="15" customHeight="1" x14ac:dyDescent="0.25">
      <c r="B240" s="68" t="str">
        <f>_xlfn.IFNA(INDEX(Data!$B:$B,MATCH(Table3[[#This Row],[Desa/Kelurahan]],Data!$C:$C,0)),"")</f>
        <v>LINGGANG BIGUNG</v>
      </c>
      <c r="C240" s="70" t="s">
        <v>187</v>
      </c>
      <c r="D240" s="81"/>
      <c r="E240" s="81"/>
      <c r="F240" s="81"/>
      <c r="G240" s="69">
        <v>1</v>
      </c>
      <c r="H240" s="81"/>
      <c r="I240" s="67"/>
      <c r="J240" s="81" t="s">
        <v>40</v>
      </c>
      <c r="K240" s="69"/>
      <c r="L240" s="67"/>
      <c r="M240" s="67"/>
      <c r="N240" s="72">
        <v>44762</v>
      </c>
      <c r="O240" s="73" t="str">
        <f>IF(Table3[[#This Row],[Tanggal]]="","",TEXT(Table3[[#This Row],[Tanggal]],"mmm"))</f>
        <v>Jul</v>
      </c>
      <c r="P240" s="73">
        <f>IF(Table3[[#This Row],[Tanggal]]="","",YEAR(Table3[[#This Row],[Tanggal]]))</f>
        <v>2022</v>
      </c>
      <c r="Q240" s="74" t="str">
        <f>IF(Table3[[#This Row],[Tanggal]]="","","Tower")</f>
        <v>Tower</v>
      </c>
      <c r="R240" s="67" t="s">
        <v>73</v>
      </c>
      <c r="S240" s="67"/>
      <c r="T240" s="67"/>
    </row>
    <row r="241" spans="2:20" x14ac:dyDescent="0.25">
      <c r="B241" s="68" t="str">
        <f>_xlfn.IFNA(INDEX(Data!$B:$B,MATCH(Table3[[#This Row],[Desa/Kelurahan]],Data!$C:$C,0)),"")</f>
        <v/>
      </c>
      <c r="C241" s="70" t="s">
        <v>556</v>
      </c>
      <c r="D241" s="81"/>
      <c r="E241" s="81"/>
      <c r="F241" s="69" t="s">
        <v>557</v>
      </c>
      <c r="G241" s="69">
        <v>1</v>
      </c>
      <c r="H241" s="69" t="s">
        <v>542</v>
      </c>
      <c r="I241" s="67"/>
      <c r="J241" s="67" t="s">
        <v>40</v>
      </c>
      <c r="K241" s="69"/>
      <c r="L241" s="67"/>
      <c r="M241" s="67"/>
      <c r="N241" s="72">
        <v>44762</v>
      </c>
      <c r="O241" s="73" t="str">
        <f>IF(Table3[[#This Row],[Tanggal]]="","",TEXT(Table3[[#This Row],[Tanggal]],"mmm"))</f>
        <v>Jul</v>
      </c>
      <c r="P241" s="73">
        <f>IF(Table3[[#This Row],[Tanggal]]="","",YEAR(Table3[[#This Row],[Tanggal]]))</f>
        <v>2022</v>
      </c>
      <c r="Q241" s="74" t="str">
        <f>IF(Table3[[#This Row],[Tanggal]]="","","Tower")</f>
        <v>Tower</v>
      </c>
      <c r="R241" s="67" t="s">
        <v>73</v>
      </c>
      <c r="S241" s="67"/>
      <c r="T241" s="67"/>
    </row>
    <row r="242" spans="2:20" ht="30" x14ac:dyDescent="0.25">
      <c r="B242" s="68" t="str">
        <f>_xlfn.IFNA(INDEX(Data!$B:$B,MATCH(Table3[[#This Row],[Desa/Kelurahan]],Data!$C:$C,0)),"")</f>
        <v>LINGGANG BIGUNG</v>
      </c>
      <c r="C242" s="80" t="s">
        <v>185</v>
      </c>
      <c r="D242" s="81"/>
      <c r="E242" s="81"/>
      <c r="F242" s="81"/>
      <c r="G242" s="69">
        <v>1</v>
      </c>
      <c r="H242" s="81" t="s">
        <v>87</v>
      </c>
      <c r="I242" s="67"/>
      <c r="J242" s="81" t="s">
        <v>40</v>
      </c>
      <c r="K242" s="69"/>
      <c r="L242" s="67"/>
      <c r="M242" s="67"/>
      <c r="N242" s="72">
        <v>44762</v>
      </c>
      <c r="O242" s="73" t="str">
        <f>IF(Table3[[#This Row],[Tanggal]]="","",TEXT(Table3[[#This Row],[Tanggal]],"mmm"))</f>
        <v>Jul</v>
      </c>
      <c r="P242" s="73">
        <f>IF(Table3[[#This Row],[Tanggal]]="","",YEAR(Table3[[#This Row],[Tanggal]]))</f>
        <v>2022</v>
      </c>
      <c r="Q242" s="74" t="str">
        <f>IF(Table3[[#This Row],[Tanggal]]="","","Tower")</f>
        <v>Tower</v>
      </c>
      <c r="R242" s="67" t="s">
        <v>88</v>
      </c>
      <c r="S242" s="67"/>
      <c r="T242" s="67"/>
    </row>
    <row r="243" spans="2:20" x14ac:dyDescent="0.25">
      <c r="B243" s="68" t="str">
        <f>_xlfn.IFNA(INDEX(Data!$B:$B,MATCH(Table3[[#This Row],[Desa/Kelurahan]],Data!$C:$C,0)),"")</f>
        <v>LINGGANG BIGUNG</v>
      </c>
      <c r="C243" s="68" t="s">
        <v>186</v>
      </c>
      <c r="D243" s="76"/>
      <c r="E243" s="76"/>
      <c r="F243" s="67" t="s">
        <v>558</v>
      </c>
      <c r="G243" s="67"/>
      <c r="H243" s="67" t="s">
        <v>544</v>
      </c>
      <c r="I243" s="67"/>
      <c r="J243" s="67" t="s">
        <v>40</v>
      </c>
      <c r="K243" s="69"/>
      <c r="L243" s="67"/>
      <c r="M243" s="67"/>
      <c r="N243" s="72">
        <v>44762</v>
      </c>
      <c r="O243" s="73" t="str">
        <f>IF(Table3[[#This Row],[Tanggal]]="","",TEXT(Table3[[#This Row],[Tanggal]],"mmm"))</f>
        <v>Jul</v>
      </c>
      <c r="P243" s="73">
        <f>IF(Table3[[#This Row],[Tanggal]]="","",YEAR(Table3[[#This Row],[Tanggal]]))</f>
        <v>2022</v>
      </c>
      <c r="Q243" s="74" t="str">
        <f>IF(Table3[[#This Row],[Tanggal]]="","","Tower")</f>
        <v>Tower</v>
      </c>
      <c r="R243" s="67" t="s">
        <v>73</v>
      </c>
      <c r="S243" s="67"/>
      <c r="T243" s="67"/>
    </row>
    <row r="244" spans="2:20" ht="15" customHeight="1" x14ac:dyDescent="0.25">
      <c r="B244" s="68" t="str">
        <f>_xlfn.IFNA(INDEX(Data!$B:$B,MATCH(Table3[[#This Row],[Desa/Kelurahan]],Data!$C:$C,0)),"")</f>
        <v>NYUATAN</v>
      </c>
      <c r="C244" s="68" t="s">
        <v>248</v>
      </c>
      <c r="D244" s="76" t="s">
        <v>449</v>
      </c>
      <c r="E244" s="76" t="s">
        <v>450</v>
      </c>
      <c r="F244" s="67" t="s">
        <v>451</v>
      </c>
      <c r="G244" s="67">
        <v>1</v>
      </c>
      <c r="H244" s="67" t="s">
        <v>452</v>
      </c>
      <c r="I244" s="67"/>
      <c r="J244" s="67" t="s">
        <v>40</v>
      </c>
      <c r="K244" s="69"/>
      <c r="L244" s="67"/>
      <c r="M244" s="67"/>
      <c r="N244" s="72">
        <v>44762</v>
      </c>
      <c r="O244" s="73" t="str">
        <f>IF(Table3[[#This Row],[Tanggal]]="","",TEXT(Table3[[#This Row],[Tanggal]],"mmm"))</f>
        <v>Jul</v>
      </c>
      <c r="P244" s="73">
        <f>IF(Table3[[#This Row],[Tanggal]]="","",YEAR(Table3[[#This Row],[Tanggal]]))</f>
        <v>2022</v>
      </c>
      <c r="Q244" s="74" t="str">
        <f>IF(Table3[[#This Row],[Tanggal]]="","","Tower")</f>
        <v>Tower</v>
      </c>
      <c r="R244" s="67" t="s">
        <v>73</v>
      </c>
      <c r="S244" s="67"/>
      <c r="T244" s="67"/>
    </row>
    <row r="245" spans="2:20" ht="30" x14ac:dyDescent="0.25">
      <c r="B245" s="68" t="str">
        <f>_xlfn.IFNA(INDEX(Data!$B:$B,MATCH(Table3[[#This Row],[Desa/Kelurahan]],Data!$C:$C,0)),"")</f>
        <v>NYUATAN</v>
      </c>
      <c r="C245" s="68" t="s">
        <v>247</v>
      </c>
      <c r="D245" s="69" t="s">
        <v>520</v>
      </c>
      <c r="E245" s="69" t="s">
        <v>521</v>
      </c>
      <c r="F245" s="69"/>
      <c r="G245" s="69">
        <v>1</v>
      </c>
      <c r="H245" s="69" t="s">
        <v>74</v>
      </c>
      <c r="I245" s="67"/>
      <c r="J245" s="69" t="s">
        <v>40</v>
      </c>
      <c r="K245" s="69"/>
      <c r="L245" s="69" t="s">
        <v>522</v>
      </c>
      <c r="M245" s="67"/>
      <c r="N245" s="72">
        <v>44762</v>
      </c>
      <c r="O245" s="79" t="str">
        <f>IF(Table3[[#This Row],[Tanggal]]="","",TEXT(Table3[[#This Row],[Tanggal]],"mmm"))</f>
        <v>Jul</v>
      </c>
      <c r="P245" s="79">
        <f>IF(Table3[[#This Row],[Tanggal]]="","",YEAR(Table3[[#This Row],[Tanggal]]))</f>
        <v>2022</v>
      </c>
      <c r="Q245" s="67" t="str">
        <f>IF(Table3[[#This Row],[Tanggal]]="","","Tower")</f>
        <v>Tower</v>
      </c>
      <c r="R245" s="67" t="s">
        <v>88</v>
      </c>
      <c r="S245" s="67"/>
      <c r="T245" s="67"/>
    </row>
    <row r="246" spans="2:20" ht="30" x14ac:dyDescent="0.25">
      <c r="B246" s="68" t="str">
        <f>_xlfn.IFNA(INDEX(Data!$B:$B,MATCH(Table3[[#This Row],[Desa/Kelurahan]],Data!$C:$C,0)),"")</f>
        <v>NYUATAN</v>
      </c>
      <c r="C246" s="68" t="s">
        <v>251</v>
      </c>
      <c r="D246" s="76"/>
      <c r="E246" s="76"/>
      <c r="F246" s="67"/>
      <c r="G246" s="67">
        <v>1</v>
      </c>
      <c r="H246" s="67" t="s">
        <v>538</v>
      </c>
      <c r="I246" s="67"/>
      <c r="J246" s="67" t="s">
        <v>40</v>
      </c>
      <c r="K246" s="69"/>
      <c r="L246" s="67"/>
      <c r="M246" s="67"/>
      <c r="N246" s="72">
        <v>44762</v>
      </c>
      <c r="O246" s="73" t="str">
        <f>IF(Table3[[#This Row],[Tanggal]]="","",TEXT(Table3[[#This Row],[Tanggal]],"mmm"))</f>
        <v>Jul</v>
      </c>
      <c r="P246" s="73">
        <f>IF(Table3[[#This Row],[Tanggal]]="","",YEAR(Table3[[#This Row],[Tanggal]]))</f>
        <v>2022</v>
      </c>
      <c r="Q246" s="74" t="str">
        <f>IF(Table3[[#This Row],[Tanggal]]="","","Tower")</f>
        <v>Tower</v>
      </c>
      <c r="R246" s="67" t="s">
        <v>95</v>
      </c>
      <c r="S246" s="67"/>
      <c r="T246" s="67"/>
    </row>
    <row r="247" spans="2:20" ht="30" x14ac:dyDescent="0.25">
      <c r="B247" s="68" t="str">
        <f>_xlfn.IFNA(INDEX(Data!$B:$B,MATCH(Table3[[#This Row],[Desa/Kelurahan]],Data!$C:$C,0)),"")</f>
        <v>NYUATAN</v>
      </c>
      <c r="C247" s="68" t="s">
        <v>253</v>
      </c>
      <c r="D247" s="76"/>
      <c r="E247" s="76"/>
      <c r="F247" s="67" t="s">
        <v>559</v>
      </c>
      <c r="G247" s="67">
        <v>1</v>
      </c>
      <c r="H247" s="67" t="s">
        <v>560</v>
      </c>
      <c r="I247" s="67"/>
      <c r="J247" s="67" t="s">
        <v>40</v>
      </c>
      <c r="K247" s="69"/>
      <c r="L247" s="67"/>
      <c r="M247" s="67"/>
      <c r="N247" s="72">
        <v>44762</v>
      </c>
      <c r="O247" s="79" t="str">
        <f>IF(Table3[[#This Row],[Tanggal]]="","",TEXT(Table3[[#This Row],[Tanggal]],"mmm"))</f>
        <v>Jul</v>
      </c>
      <c r="P247" s="79">
        <f>IF(Table3[[#This Row],[Tanggal]]="","",YEAR(Table3[[#This Row],[Tanggal]]))</f>
        <v>2022</v>
      </c>
      <c r="Q247" s="67" t="str">
        <f>IF(Table3[[#This Row],[Tanggal]]="","","Tower")</f>
        <v>Tower</v>
      </c>
      <c r="R247" s="67" t="s">
        <v>103</v>
      </c>
      <c r="S247" s="67"/>
      <c r="T247" s="67"/>
    </row>
    <row r="248" spans="2:20" ht="30" x14ac:dyDescent="0.25">
      <c r="B248" s="68" t="str">
        <f>_xlfn.IFNA(INDEX(Data!$B:$B,MATCH(Table3[[#This Row],[Desa/Kelurahan]],Data!$C:$C,0)),"")</f>
        <v>TERING</v>
      </c>
      <c r="C248" s="68" t="s">
        <v>299</v>
      </c>
      <c r="D248" s="76" t="s">
        <v>453</v>
      </c>
      <c r="E248" s="76" t="s">
        <v>454</v>
      </c>
      <c r="F248" s="67" t="s">
        <v>455</v>
      </c>
      <c r="G248" s="67">
        <v>1</v>
      </c>
      <c r="H248" s="67" t="s">
        <v>108</v>
      </c>
      <c r="I248" s="67"/>
      <c r="J248" s="67" t="s">
        <v>40</v>
      </c>
      <c r="K248" s="69"/>
      <c r="L248" s="67"/>
      <c r="M248" s="67"/>
      <c r="N248" s="72">
        <v>44762</v>
      </c>
      <c r="O248" s="73" t="str">
        <f>IF(Table3[[#This Row],[Tanggal]]="","",TEXT(Table3[[#This Row],[Tanggal]],"mmm"))</f>
        <v>Jul</v>
      </c>
      <c r="P248" s="73">
        <f>IF(Table3[[#This Row],[Tanggal]]="","",YEAR(Table3[[#This Row],[Tanggal]]))</f>
        <v>2022</v>
      </c>
      <c r="Q248" s="74" t="str">
        <f>IF(Table3[[#This Row],[Tanggal]]="","","Tower")</f>
        <v>Tower</v>
      </c>
      <c r="R248" s="67" t="s">
        <v>81</v>
      </c>
      <c r="S248" s="67"/>
      <c r="T248" s="67"/>
    </row>
    <row r="249" spans="2:20" ht="30" x14ac:dyDescent="0.25">
      <c r="B249" s="68" t="str">
        <f>_xlfn.IFNA(INDEX(Data!$B:$B,MATCH(Table3[[#This Row],[Desa/Kelurahan]],Data!$C:$C,0)),"")</f>
        <v>TERING</v>
      </c>
      <c r="C249" s="68" t="s">
        <v>288</v>
      </c>
      <c r="D249" s="76"/>
      <c r="E249" s="76"/>
      <c r="F249" s="67"/>
      <c r="G249" s="67">
        <v>1</v>
      </c>
      <c r="H249" s="67" t="s">
        <v>120</v>
      </c>
      <c r="I249" s="67"/>
      <c r="J249" s="67" t="s">
        <v>40</v>
      </c>
      <c r="K249" s="69"/>
      <c r="L249" s="67"/>
      <c r="M249" s="67"/>
      <c r="N249" s="72">
        <v>44762</v>
      </c>
      <c r="O249" s="73" t="str">
        <f>IF(Table3[[#This Row],[Tanggal]]="","",TEXT(Table3[[#This Row],[Tanggal]],"mmm"))</f>
        <v>Jul</v>
      </c>
      <c r="P249" s="73">
        <f>IF(Table3[[#This Row],[Tanggal]]="","",YEAR(Table3[[#This Row],[Tanggal]]))</f>
        <v>2022</v>
      </c>
      <c r="Q249" s="74" t="str">
        <f>IF(Table3[[#This Row],[Tanggal]]="","","Tower")</f>
        <v>Tower</v>
      </c>
      <c r="R249" s="67" t="s">
        <v>88</v>
      </c>
      <c r="S249" s="67"/>
      <c r="T249" s="67"/>
    </row>
    <row r="250" spans="2:20" ht="30" customHeight="1" x14ac:dyDescent="0.25">
      <c r="B250" s="68" t="str">
        <f>_xlfn.IFNA(INDEX(Data!$B:$B,MATCH(Table3[[#This Row],[Desa/Kelurahan]],Data!$C:$C,0)),"")</f>
        <v>TERING</v>
      </c>
      <c r="C250" s="68" t="s">
        <v>285</v>
      </c>
      <c r="D250" s="76"/>
      <c r="E250" s="76"/>
      <c r="F250" s="67"/>
      <c r="G250" s="67">
        <v>1</v>
      </c>
      <c r="H250" s="67" t="s">
        <v>561</v>
      </c>
      <c r="I250" s="67"/>
      <c r="J250" s="67" t="s">
        <v>40</v>
      </c>
      <c r="K250" s="69"/>
      <c r="L250" s="67"/>
      <c r="M250" s="67"/>
      <c r="N250" s="72">
        <v>44762</v>
      </c>
      <c r="O250" s="73" t="str">
        <f>IF(Table3[[#This Row],[Tanggal]]="","",TEXT(Table3[[#This Row],[Tanggal]],"mmm"))</f>
        <v>Jul</v>
      </c>
      <c r="P250" s="73">
        <f>IF(Table3[[#This Row],[Tanggal]]="","",YEAR(Table3[[#This Row],[Tanggal]]))</f>
        <v>2022</v>
      </c>
      <c r="Q250" s="74" t="str">
        <f>IF(Table3[[#This Row],[Tanggal]]="","","Tower")</f>
        <v>Tower</v>
      </c>
      <c r="R250" s="67" t="s">
        <v>88</v>
      </c>
      <c r="S250" s="67"/>
      <c r="T250" s="67"/>
    </row>
    <row r="251" spans="2:20" ht="30" x14ac:dyDescent="0.25">
      <c r="B251" s="68" t="str">
        <f>_xlfn.IFNA(INDEX(Data!$B:$B,MATCH(Table3[[#This Row],[Desa/Kelurahan]],Data!$C:$C,0)),"")</f>
        <v>LONG IRAM</v>
      </c>
      <c r="C251" s="68" t="s">
        <v>195</v>
      </c>
      <c r="D251" s="76" t="s">
        <v>456</v>
      </c>
      <c r="E251" s="76" t="s">
        <v>457</v>
      </c>
      <c r="F251" s="67" t="s">
        <v>458</v>
      </c>
      <c r="G251" s="67">
        <v>1</v>
      </c>
      <c r="H251" s="67" t="s">
        <v>99</v>
      </c>
      <c r="I251" s="67"/>
      <c r="J251" s="67" t="s">
        <v>40</v>
      </c>
      <c r="K251" s="69"/>
      <c r="L251" s="67" t="s">
        <v>366</v>
      </c>
      <c r="M251" s="67"/>
      <c r="N251" s="72">
        <v>44762</v>
      </c>
      <c r="O251" s="73" t="str">
        <f>IF(Table3[[#This Row],[Tanggal]]="","",TEXT(Table3[[#This Row],[Tanggal]],"mmm"))</f>
        <v>Jul</v>
      </c>
      <c r="P251" s="73">
        <f>IF(Table3[[#This Row],[Tanggal]]="","",YEAR(Table3[[#This Row],[Tanggal]]))</f>
        <v>2022</v>
      </c>
      <c r="Q251" s="74" t="str">
        <f>IF(Table3[[#This Row],[Tanggal]]="","","Tower")</f>
        <v>Tower</v>
      </c>
      <c r="R251" s="67" t="s">
        <v>88</v>
      </c>
      <c r="S251" s="67"/>
      <c r="T251" s="67"/>
    </row>
    <row r="252" spans="2:20" ht="42" customHeight="1" x14ac:dyDescent="0.25">
      <c r="B252" s="68" t="str">
        <f>_xlfn.IFNA(INDEX(Data!$B:$B,MATCH(Table3[[#This Row],[Desa/Kelurahan]],Data!$C:$C,0)),"")</f>
        <v>LONG IRAM</v>
      </c>
      <c r="C252" s="68" t="s">
        <v>196</v>
      </c>
      <c r="D252" s="76"/>
      <c r="E252" s="76"/>
      <c r="F252" s="67" t="s">
        <v>562</v>
      </c>
      <c r="G252" s="67">
        <v>1</v>
      </c>
      <c r="H252" s="67" t="s">
        <v>99</v>
      </c>
      <c r="I252" s="67"/>
      <c r="J252" s="67" t="s">
        <v>40</v>
      </c>
      <c r="K252" s="69"/>
      <c r="L252" s="67"/>
      <c r="M252" s="67"/>
      <c r="N252" s="72">
        <v>44762</v>
      </c>
      <c r="O252" s="73" t="str">
        <f>IF(Table3[[#This Row],[Tanggal]]="","",TEXT(Table3[[#This Row],[Tanggal]],"mmm"))</f>
        <v>Jul</v>
      </c>
      <c r="P252" s="73">
        <f>IF(Table3[[#This Row],[Tanggal]]="","",YEAR(Table3[[#This Row],[Tanggal]]))</f>
        <v>2022</v>
      </c>
      <c r="Q252" s="74" t="str">
        <f>IF(Table3[[#This Row],[Tanggal]]="","","Tower")</f>
        <v>Tower</v>
      </c>
      <c r="R252" s="67" t="s">
        <v>103</v>
      </c>
      <c r="S252" s="67"/>
      <c r="T252" s="67"/>
    </row>
    <row r="253" spans="2:20" ht="30" x14ac:dyDescent="0.25">
      <c r="B253" s="68" t="str">
        <f>_xlfn.IFNA(INDEX(Data!$B:$B,MATCH(Table3[[#This Row],[Desa/Kelurahan]],Data!$C:$C,0)),"")</f>
        <v>LONG IRAM</v>
      </c>
      <c r="C253" s="68" t="s">
        <v>196</v>
      </c>
      <c r="D253" s="76"/>
      <c r="E253" s="76"/>
      <c r="F253" s="67" t="s">
        <v>563</v>
      </c>
      <c r="G253" s="67">
        <v>1</v>
      </c>
      <c r="H253" s="67" t="s">
        <v>540</v>
      </c>
      <c r="I253" s="67"/>
      <c r="J253" s="67" t="s">
        <v>40</v>
      </c>
      <c r="K253" s="69"/>
      <c r="L253" s="67"/>
      <c r="M253" s="67"/>
      <c r="N253" s="72">
        <v>44762</v>
      </c>
      <c r="O253" s="73" t="str">
        <f>IF(Table3[[#This Row],[Tanggal]]="","",TEXT(Table3[[#This Row],[Tanggal]],"mmm"))</f>
        <v>Jul</v>
      </c>
      <c r="P253" s="73">
        <f>IF(Table3[[#This Row],[Tanggal]]="","",YEAR(Table3[[#This Row],[Tanggal]]))</f>
        <v>2022</v>
      </c>
      <c r="Q253" s="74" t="str">
        <f>IF(Table3[[#This Row],[Tanggal]]="","","Tower")</f>
        <v>Tower</v>
      </c>
      <c r="R253" s="67" t="s">
        <v>103</v>
      </c>
      <c r="S253" s="67"/>
      <c r="T253" s="67"/>
    </row>
    <row r="254" spans="2:20" ht="41.25" customHeight="1" x14ac:dyDescent="0.25">
      <c r="B254" s="68" t="str">
        <f>_xlfn.IFNA(INDEX(Data!$B:$B,MATCH(Table3[[#This Row],[Desa/Kelurahan]],Data!$C:$C,0)),"")</f>
        <v>LONG IRAM</v>
      </c>
      <c r="C254" s="68" t="s">
        <v>198</v>
      </c>
      <c r="D254" s="76"/>
      <c r="E254" s="76"/>
      <c r="F254" s="67" t="s">
        <v>564</v>
      </c>
      <c r="G254" s="67">
        <v>1</v>
      </c>
      <c r="H254" s="67" t="s">
        <v>540</v>
      </c>
      <c r="I254" s="67"/>
      <c r="J254" s="67" t="s">
        <v>40</v>
      </c>
      <c r="K254" s="69"/>
      <c r="L254" s="67"/>
      <c r="M254" s="67"/>
      <c r="N254" s="72">
        <v>44762</v>
      </c>
      <c r="O254" s="73" t="str">
        <f>IF(Table3[[#This Row],[Tanggal]]="","",TEXT(Table3[[#This Row],[Tanggal]],"mmm"))</f>
        <v>Jul</v>
      </c>
      <c r="P254" s="73">
        <f>IF(Table3[[#This Row],[Tanggal]]="","",YEAR(Table3[[#This Row],[Tanggal]]))</f>
        <v>2022</v>
      </c>
      <c r="Q254" s="74" t="str">
        <f>IF(Table3[[#This Row],[Tanggal]]="","","Tower")</f>
        <v>Tower</v>
      </c>
      <c r="R254" s="67" t="s">
        <v>103</v>
      </c>
      <c r="S254" s="67"/>
      <c r="T254" s="67"/>
    </row>
    <row r="255" spans="2:20" ht="30" customHeight="1" x14ac:dyDescent="0.25">
      <c r="B255" s="68" t="str">
        <f>_xlfn.IFNA(INDEX(Data!$B:$B,MATCH(Table3[[#This Row],[Desa/Kelurahan]],Data!$C:$C,0)),"")</f>
        <v>LONG IRAM</v>
      </c>
      <c r="C255" s="68" t="s">
        <v>194</v>
      </c>
      <c r="D255" s="76"/>
      <c r="E255" s="76"/>
      <c r="F255" s="67"/>
      <c r="G255" s="67">
        <v>1</v>
      </c>
      <c r="H255" s="67" t="s">
        <v>546</v>
      </c>
      <c r="I255" s="67"/>
      <c r="J255" s="67" t="s">
        <v>40</v>
      </c>
      <c r="K255" s="69"/>
      <c r="L255" s="67"/>
      <c r="M255" s="67"/>
      <c r="N255" s="72">
        <v>44762</v>
      </c>
      <c r="O255" s="73" t="str">
        <f>IF(Table3[[#This Row],[Tanggal]]="","",TEXT(Table3[[#This Row],[Tanggal]],"mmm"))</f>
        <v>Jul</v>
      </c>
      <c r="P255" s="73">
        <f>IF(Table3[[#This Row],[Tanggal]]="","",YEAR(Table3[[#This Row],[Tanggal]]))</f>
        <v>2022</v>
      </c>
      <c r="Q255" s="74" t="str">
        <f>IF(Table3[[#This Row],[Tanggal]]="","","Tower")</f>
        <v>Tower</v>
      </c>
      <c r="R255" s="67" t="s">
        <v>88</v>
      </c>
      <c r="S255" s="67"/>
      <c r="T255" s="67"/>
    </row>
    <row r="256" spans="2:20" ht="30" x14ac:dyDescent="0.25">
      <c r="B256" s="68" t="str">
        <f>_xlfn.IFNA(INDEX(Data!$B:$B,MATCH(Table3[[#This Row],[Desa/Kelurahan]],Data!$C:$C,0)),"")</f>
        <v>MOOK MANAAR BULANT</v>
      </c>
      <c r="C256" s="68" t="s">
        <v>214</v>
      </c>
      <c r="D256" s="76" t="s">
        <v>460</v>
      </c>
      <c r="E256" s="76" t="s">
        <v>461</v>
      </c>
      <c r="F256" s="67" t="s">
        <v>462</v>
      </c>
      <c r="G256" s="67">
        <v>1</v>
      </c>
      <c r="H256" s="67" t="s">
        <v>108</v>
      </c>
      <c r="I256" s="67"/>
      <c r="J256" s="67" t="s">
        <v>40</v>
      </c>
      <c r="K256" s="69"/>
      <c r="L256" s="67"/>
      <c r="M256" s="67"/>
      <c r="N256" s="72">
        <v>44762</v>
      </c>
      <c r="O256" s="73" t="str">
        <f>IF(Table3[[#This Row],[Tanggal]]="","",TEXT(Table3[[#This Row],[Tanggal]],"mmm"))</f>
        <v>Jul</v>
      </c>
      <c r="P256" s="73">
        <f>IF(Table3[[#This Row],[Tanggal]]="","",YEAR(Table3[[#This Row],[Tanggal]]))</f>
        <v>2022</v>
      </c>
      <c r="Q256" s="74" t="str">
        <f>IF(Table3[[#This Row],[Tanggal]]="","","Tower")</f>
        <v>Tower</v>
      </c>
      <c r="R256" s="67" t="s">
        <v>95</v>
      </c>
      <c r="S256" s="67"/>
      <c r="T256" s="67"/>
    </row>
    <row r="257" spans="2:20" ht="30" customHeight="1" x14ac:dyDescent="0.25">
      <c r="B257" s="68" t="str">
        <f>_xlfn.IFNA(INDEX(Data!$B:$B,MATCH(Table3[[#This Row],[Desa/Kelurahan]],Data!$C:$C,0)),"")</f>
        <v>MOOK MANAAR BULANT</v>
      </c>
      <c r="C257" s="68" t="s">
        <v>214</v>
      </c>
      <c r="D257" s="78" t="s">
        <v>463</v>
      </c>
      <c r="E257" s="76" t="s">
        <v>464</v>
      </c>
      <c r="F257" s="67" t="s">
        <v>465</v>
      </c>
      <c r="G257" s="67">
        <v>1</v>
      </c>
      <c r="H257" s="67" t="s">
        <v>108</v>
      </c>
      <c r="I257" s="67"/>
      <c r="J257" s="67" t="s">
        <v>40</v>
      </c>
      <c r="K257" s="69"/>
      <c r="L257" s="67" t="s">
        <v>358</v>
      </c>
      <c r="M257" s="67"/>
      <c r="N257" s="72">
        <v>44762</v>
      </c>
      <c r="O257" s="73" t="str">
        <f>IF(Table3[[#This Row],[Tanggal]]="","",TEXT(Table3[[#This Row],[Tanggal]],"mmm"))</f>
        <v>Jul</v>
      </c>
      <c r="P257" s="73">
        <f>IF(Table3[[#This Row],[Tanggal]]="","",YEAR(Table3[[#This Row],[Tanggal]]))</f>
        <v>2022</v>
      </c>
      <c r="Q257" s="74" t="str">
        <f>IF(Table3[[#This Row],[Tanggal]]="","","Tower")</f>
        <v>Tower</v>
      </c>
      <c r="R257" s="67" t="s">
        <v>95</v>
      </c>
      <c r="S257" s="67"/>
      <c r="T257" s="67"/>
    </row>
    <row r="258" spans="2:20" x14ac:dyDescent="0.25">
      <c r="B258" s="68" t="str">
        <f>_xlfn.IFNA(INDEX(Data!$B:$B,MATCH(Table3[[#This Row],[Desa/Kelurahan]],Data!$C:$C,0)),"")</f>
        <v>MOOK MANAAR BULANT</v>
      </c>
      <c r="C258" s="68" t="s">
        <v>211</v>
      </c>
      <c r="D258" s="69" t="s">
        <v>523</v>
      </c>
      <c r="E258" s="69" t="s">
        <v>524</v>
      </c>
      <c r="F258" s="69"/>
      <c r="G258" s="69">
        <v>1</v>
      </c>
      <c r="H258" s="69" t="s">
        <v>74</v>
      </c>
      <c r="I258" s="67"/>
      <c r="J258" s="69" t="s">
        <v>40</v>
      </c>
      <c r="K258" s="69"/>
      <c r="L258" s="69" t="s">
        <v>522</v>
      </c>
      <c r="M258" s="67"/>
      <c r="N258" s="72">
        <v>44762</v>
      </c>
      <c r="O258" s="73" t="str">
        <f>IF(Table3[[#This Row],[Tanggal]]="","",TEXT(Table3[[#This Row],[Tanggal]],"mmm"))</f>
        <v>Jul</v>
      </c>
      <c r="P258" s="73">
        <f>IF(Table3[[#This Row],[Tanggal]]="","",YEAR(Table3[[#This Row],[Tanggal]]))</f>
        <v>2022</v>
      </c>
      <c r="Q258" s="74" t="str">
        <f>IF(Table3[[#This Row],[Tanggal]]="","","Tower")</f>
        <v>Tower</v>
      </c>
      <c r="R258" s="67" t="s">
        <v>73</v>
      </c>
      <c r="S258" s="67"/>
      <c r="T258" s="67"/>
    </row>
    <row r="259" spans="2:20" ht="30" customHeight="1" x14ac:dyDescent="0.25">
      <c r="B259" s="68" t="str">
        <f>_xlfn.IFNA(INDEX(Data!$B:$B,MATCH(Table3[[#This Row],[Desa/Kelurahan]],Data!$C:$C,0)),"")</f>
        <v>MOOK MANAAR BULANT</v>
      </c>
      <c r="C259" s="68" t="s">
        <v>217</v>
      </c>
      <c r="D259" s="76"/>
      <c r="E259" s="76"/>
      <c r="F259" s="67"/>
      <c r="G259" s="67">
        <v>1</v>
      </c>
      <c r="H259" s="67" t="s">
        <v>546</v>
      </c>
      <c r="I259" s="67"/>
      <c r="J259" s="67" t="s">
        <v>40</v>
      </c>
      <c r="K259" s="69"/>
      <c r="L259" s="67"/>
      <c r="M259" s="67"/>
      <c r="N259" s="72">
        <v>44762</v>
      </c>
      <c r="O259" s="79" t="str">
        <f>IF(Table3[[#This Row],[Tanggal]]="","",TEXT(Table3[[#This Row],[Tanggal]],"mmm"))</f>
        <v>Jul</v>
      </c>
      <c r="P259" s="79">
        <f>IF(Table3[[#This Row],[Tanggal]]="","",YEAR(Table3[[#This Row],[Tanggal]]))</f>
        <v>2022</v>
      </c>
      <c r="Q259" s="67" t="str">
        <f>IF(Table3[[#This Row],[Tanggal]]="","","Tower")</f>
        <v>Tower</v>
      </c>
      <c r="R259" s="67" t="s">
        <v>88</v>
      </c>
      <c r="S259" s="67"/>
      <c r="T259" s="67"/>
    </row>
    <row r="260" spans="2:20" ht="41.25" customHeight="1" x14ac:dyDescent="0.25">
      <c r="B260" s="68" t="str">
        <f>_xlfn.IFNA(INDEX(Data!$B:$B,MATCH(Table3[[#This Row],[Desa/Kelurahan]],Data!$C:$C,0)),"")</f>
        <v>MOOK MANAAR BULANT</v>
      </c>
      <c r="C260" s="68" t="s">
        <v>214</v>
      </c>
      <c r="D260" s="67"/>
      <c r="E260" s="67"/>
      <c r="F260" s="67" t="s">
        <v>565</v>
      </c>
      <c r="G260" s="67">
        <v>1</v>
      </c>
      <c r="H260" s="67" t="s">
        <v>533</v>
      </c>
      <c r="I260" s="67"/>
      <c r="J260" s="67" t="s">
        <v>40</v>
      </c>
      <c r="K260" s="69"/>
      <c r="L260" s="67"/>
      <c r="M260" s="67"/>
      <c r="N260" s="72">
        <v>44762</v>
      </c>
      <c r="O260" s="73" t="str">
        <f>IF(Table3[[#This Row],[Tanggal]]="","",TEXT(Table3[[#This Row],[Tanggal]],"mmm"))</f>
        <v>Jul</v>
      </c>
      <c r="P260" s="73">
        <f>IF(Table3[[#This Row],[Tanggal]]="","",YEAR(Table3[[#This Row],[Tanggal]]))</f>
        <v>2022</v>
      </c>
      <c r="Q260" s="74" t="str">
        <f>IF(Table3[[#This Row],[Tanggal]]="","","Tower")</f>
        <v>Tower</v>
      </c>
      <c r="R260" s="67" t="s">
        <v>103</v>
      </c>
      <c r="S260" s="67"/>
      <c r="T260" s="67"/>
    </row>
    <row r="261" spans="2:20" ht="30" x14ac:dyDescent="0.25">
      <c r="B261" s="68" t="str">
        <f>_xlfn.IFNA(INDEX(Data!$B:$B,MATCH(Table3[[#This Row],[Desa/Kelurahan]],Data!$C:$C,0)),"")</f>
        <v>MOOK MANAAR BULANT</v>
      </c>
      <c r="C261" s="68" t="s">
        <v>220</v>
      </c>
      <c r="D261" s="76"/>
      <c r="E261" s="76"/>
      <c r="F261" s="67"/>
      <c r="G261" s="67">
        <v>1</v>
      </c>
      <c r="H261" s="67" t="s">
        <v>546</v>
      </c>
      <c r="I261" s="67" t="s">
        <v>68</v>
      </c>
      <c r="J261" s="67" t="s">
        <v>40</v>
      </c>
      <c r="K261" s="69"/>
      <c r="L261" s="67"/>
      <c r="M261" s="67"/>
      <c r="N261" s="72">
        <v>44762</v>
      </c>
      <c r="O261" s="73" t="str">
        <f>IF(Table3[[#This Row],[Tanggal]]="","",TEXT(Table3[[#This Row],[Tanggal]],"mmm"))</f>
        <v>Jul</v>
      </c>
      <c r="P261" s="73">
        <f>IF(Table3[[#This Row],[Tanggal]]="","",YEAR(Table3[[#This Row],[Tanggal]]))</f>
        <v>2022</v>
      </c>
      <c r="Q261" s="74" t="str">
        <f>IF(Table3[[#This Row],[Tanggal]]="","","Tower")</f>
        <v>Tower</v>
      </c>
      <c r="R261" s="67" t="s">
        <v>88</v>
      </c>
      <c r="S261" s="67"/>
      <c r="T261" s="67"/>
    </row>
    <row r="262" spans="2:20" ht="30" x14ac:dyDescent="0.25">
      <c r="B262" s="68" t="str">
        <f>_xlfn.IFNA(INDEX(Data!$B:$B,MATCH(Table3[[#This Row],[Desa/Kelurahan]],Data!$C:$C,0)),"")</f>
        <v>MOOK MANAAR BULANT</v>
      </c>
      <c r="C262" s="68" t="s">
        <v>213</v>
      </c>
      <c r="D262" s="78"/>
      <c r="E262" s="76"/>
      <c r="F262" s="67"/>
      <c r="G262" s="67">
        <v>1</v>
      </c>
      <c r="H262" s="67" t="s">
        <v>546</v>
      </c>
      <c r="I262" s="67"/>
      <c r="J262" s="67" t="s">
        <v>40</v>
      </c>
      <c r="K262" s="69"/>
      <c r="L262" s="67"/>
      <c r="M262" s="67"/>
      <c r="N262" s="72">
        <v>44762</v>
      </c>
      <c r="O262" s="73" t="str">
        <f>IF(Table3[[#This Row],[Tanggal]]="","",TEXT(Table3[[#This Row],[Tanggal]],"mmm"))</f>
        <v>Jul</v>
      </c>
      <c r="P262" s="73">
        <f>IF(Table3[[#This Row],[Tanggal]]="","",YEAR(Table3[[#This Row],[Tanggal]]))</f>
        <v>2022</v>
      </c>
      <c r="Q262" s="74" t="str">
        <f>IF(Table3[[#This Row],[Tanggal]]="","","Tower")</f>
        <v>Tower</v>
      </c>
      <c r="R262" s="67" t="s">
        <v>88</v>
      </c>
      <c r="S262" s="67"/>
      <c r="T262" s="67"/>
    </row>
    <row r="263" spans="2:20" ht="30" x14ac:dyDescent="0.25">
      <c r="B263" s="68" t="str">
        <f>_xlfn.IFNA(INDEX(Data!$B:$B,MATCH(Table3[[#This Row],[Desa/Kelurahan]],Data!$C:$C,0)),"")</f>
        <v>MOOK MANAAR BULANT</v>
      </c>
      <c r="C263" s="68" t="s">
        <v>223</v>
      </c>
      <c r="D263" s="67"/>
      <c r="E263" s="67"/>
      <c r="F263" s="67"/>
      <c r="G263" s="67">
        <v>1</v>
      </c>
      <c r="H263" s="67" t="s">
        <v>546</v>
      </c>
      <c r="I263" s="67"/>
      <c r="J263" s="67" t="s">
        <v>40</v>
      </c>
      <c r="K263" s="69"/>
      <c r="L263" s="67"/>
      <c r="M263" s="67"/>
      <c r="N263" s="72">
        <v>44762</v>
      </c>
      <c r="O263" s="79" t="str">
        <f>IF(Table3[[#This Row],[Tanggal]]="","",TEXT(Table3[[#This Row],[Tanggal]],"mmm"))</f>
        <v>Jul</v>
      </c>
      <c r="P263" s="79">
        <f>IF(Table3[[#This Row],[Tanggal]]="","",YEAR(Table3[[#This Row],[Tanggal]]))</f>
        <v>2022</v>
      </c>
      <c r="Q263" s="67" t="str">
        <f>IF(Table3[[#This Row],[Tanggal]]="","","Tower")</f>
        <v>Tower</v>
      </c>
      <c r="R263" s="67" t="s">
        <v>88</v>
      </c>
      <c r="S263" s="67"/>
      <c r="T263" s="67"/>
    </row>
    <row r="264" spans="2:20" ht="30" x14ac:dyDescent="0.25">
      <c r="B264" s="68" t="str">
        <f>_xlfn.IFNA(INDEX(Data!$B:$B,MATCH(Table3[[#This Row],[Desa/Kelurahan]],Data!$C:$C,0)),"")</f>
        <v>MUARA PAHU</v>
      </c>
      <c r="C264" s="68" t="s">
        <v>237</v>
      </c>
      <c r="D264" s="67"/>
      <c r="E264" s="67"/>
      <c r="F264" s="67" t="s">
        <v>466</v>
      </c>
      <c r="G264" s="67">
        <v>1</v>
      </c>
      <c r="H264" s="67" t="s">
        <v>108</v>
      </c>
      <c r="I264" s="67"/>
      <c r="J264" s="67" t="s">
        <v>40</v>
      </c>
      <c r="K264" s="69"/>
      <c r="L264" s="67"/>
      <c r="M264" s="67"/>
      <c r="N264" s="72">
        <v>44762</v>
      </c>
      <c r="O264" s="73" t="str">
        <f>IF(Table3[[#This Row],[Tanggal]]="","",TEXT(Table3[[#This Row],[Tanggal]],"mmm"))</f>
        <v>Jul</v>
      </c>
      <c r="P264" s="73">
        <f>IF(Table3[[#This Row],[Tanggal]]="","",YEAR(Table3[[#This Row],[Tanggal]]))</f>
        <v>2022</v>
      </c>
      <c r="Q264" s="74" t="str">
        <f>IF(Table3[[#This Row],[Tanggal]]="","","Tower")</f>
        <v>Tower</v>
      </c>
      <c r="R264" s="67" t="s">
        <v>88</v>
      </c>
      <c r="S264" s="67"/>
      <c r="T264" s="67"/>
    </row>
    <row r="265" spans="2:20" ht="30" x14ac:dyDescent="0.25">
      <c r="B265" s="68" t="str">
        <f>_xlfn.IFNA(INDEX(Data!$B:$B,MATCH(Table3[[#This Row],[Desa/Kelurahan]],Data!$C:$C,0)),"")</f>
        <v>MUARA PAHU</v>
      </c>
      <c r="C265" s="68" t="s">
        <v>238</v>
      </c>
      <c r="D265" s="67"/>
      <c r="E265" s="67"/>
      <c r="F265" s="67" t="s">
        <v>467</v>
      </c>
      <c r="G265" s="67">
        <v>1</v>
      </c>
      <c r="H265" s="67" t="s">
        <v>108</v>
      </c>
      <c r="I265" s="67"/>
      <c r="J265" s="67" t="s">
        <v>40</v>
      </c>
      <c r="K265" s="69"/>
      <c r="L265" s="67"/>
      <c r="M265" s="67"/>
      <c r="N265" s="72">
        <v>44762</v>
      </c>
      <c r="O265" s="73" t="str">
        <f>IF(Table3[[#This Row],[Tanggal]]="","",TEXT(Table3[[#This Row],[Tanggal]],"mmm"))</f>
        <v>Jul</v>
      </c>
      <c r="P265" s="73">
        <f>IF(Table3[[#This Row],[Tanggal]]="","",YEAR(Table3[[#This Row],[Tanggal]]))</f>
        <v>2022</v>
      </c>
      <c r="Q265" s="74" t="str">
        <f>IF(Table3[[#This Row],[Tanggal]]="","","Tower")</f>
        <v>Tower</v>
      </c>
      <c r="R265" s="67" t="s">
        <v>88</v>
      </c>
      <c r="S265" s="67"/>
      <c r="T265" s="67"/>
    </row>
    <row r="266" spans="2:20" ht="30" x14ac:dyDescent="0.25">
      <c r="B266" s="68" t="str">
        <f>_xlfn.IFNA(INDEX(Data!$B:$B,MATCH(Table3[[#This Row],[Desa/Kelurahan]],Data!$C:$C,0)),"")</f>
        <v>MUARA PAHU</v>
      </c>
      <c r="C266" s="68" t="s">
        <v>243</v>
      </c>
      <c r="D266" s="76" t="s">
        <v>468</v>
      </c>
      <c r="E266" s="76" t="s">
        <v>469</v>
      </c>
      <c r="F266" s="67"/>
      <c r="G266" s="67">
        <v>1</v>
      </c>
      <c r="H266" s="67" t="s">
        <v>429</v>
      </c>
      <c r="I266" s="67"/>
      <c r="J266" s="67" t="s">
        <v>40</v>
      </c>
      <c r="K266" s="69"/>
      <c r="L266" s="67" t="s">
        <v>373</v>
      </c>
      <c r="M266" s="67"/>
      <c r="N266" s="72">
        <v>44762</v>
      </c>
      <c r="O266" s="73" t="str">
        <f>IF(Table3[[#This Row],[Tanggal]]="","",TEXT(Table3[[#This Row],[Tanggal]],"mmm"))</f>
        <v>Jul</v>
      </c>
      <c r="P266" s="73">
        <f>IF(Table3[[#This Row],[Tanggal]]="","",YEAR(Table3[[#This Row],[Tanggal]]))</f>
        <v>2022</v>
      </c>
      <c r="Q266" s="74" t="str">
        <f>IF(Table3[[#This Row],[Tanggal]]="","","Tower")</f>
        <v>Tower</v>
      </c>
      <c r="R266" s="67" t="s">
        <v>88</v>
      </c>
      <c r="S266" s="67"/>
      <c r="T266" s="67"/>
    </row>
    <row r="267" spans="2:20" ht="30" x14ac:dyDescent="0.25">
      <c r="B267" s="68" t="str">
        <f>_xlfn.IFNA(INDEX(Data!$B:$B,MATCH(Table3[[#This Row],[Desa/Kelurahan]],Data!$C:$C,0)),"")</f>
        <v>MUARA PAHU</v>
      </c>
      <c r="C267" s="68" t="s">
        <v>240</v>
      </c>
      <c r="D267" s="83"/>
      <c r="E267" s="84"/>
      <c r="F267" s="84"/>
      <c r="G267" s="67">
        <v>1</v>
      </c>
      <c r="H267" s="67" t="s">
        <v>120</v>
      </c>
      <c r="I267" s="67"/>
      <c r="J267" s="67" t="s">
        <v>40</v>
      </c>
      <c r="K267" s="69"/>
      <c r="L267" s="67"/>
      <c r="M267" s="67"/>
      <c r="N267" s="72">
        <v>44762</v>
      </c>
      <c r="O267" s="73" t="str">
        <f>IF(Table3[[#This Row],[Tanggal]]="","",TEXT(Table3[[#This Row],[Tanggal]],"mmm"))</f>
        <v>Jul</v>
      </c>
      <c r="P267" s="73">
        <f>IF(Table3[[#This Row],[Tanggal]]="","",YEAR(Table3[[#This Row],[Tanggal]]))</f>
        <v>2022</v>
      </c>
      <c r="Q267" s="74" t="str">
        <f>IF(Table3[[#This Row],[Tanggal]]="","","Tower")</f>
        <v>Tower</v>
      </c>
      <c r="R267" s="67" t="s">
        <v>88</v>
      </c>
      <c r="S267" s="67"/>
      <c r="T267" s="67"/>
    </row>
    <row r="268" spans="2:20" ht="30.75" customHeight="1" x14ac:dyDescent="0.25">
      <c r="B268" s="68" t="str">
        <f>_xlfn.IFNA(INDEX(Data!$B:$B,MATCH(Table3[[#This Row],[Desa/Kelurahan]],Data!$C:$C,0)),"")</f>
        <v>MUARA PAHU</v>
      </c>
      <c r="C268" s="68" t="s">
        <v>241</v>
      </c>
      <c r="D268" s="67"/>
      <c r="E268" s="67"/>
      <c r="F268" s="67" t="s">
        <v>566</v>
      </c>
      <c r="G268" s="67">
        <v>1</v>
      </c>
      <c r="H268" s="67" t="s">
        <v>561</v>
      </c>
      <c r="I268" s="67"/>
      <c r="J268" s="67" t="s">
        <v>40</v>
      </c>
      <c r="K268" s="69"/>
      <c r="L268" s="67"/>
      <c r="M268" s="67"/>
      <c r="N268" s="72">
        <v>44762</v>
      </c>
      <c r="O268" s="79" t="str">
        <f>IF(Table3[[#This Row],[Tanggal]]="","",TEXT(Table3[[#This Row],[Tanggal]],"mmm"))</f>
        <v>Jul</v>
      </c>
      <c r="P268" s="79">
        <f>IF(Table3[[#This Row],[Tanggal]]="","",YEAR(Table3[[#This Row],[Tanggal]]))</f>
        <v>2022</v>
      </c>
      <c r="Q268" s="67" t="str">
        <f>IF(Table3[[#This Row],[Tanggal]]="","","Tower")</f>
        <v>Tower</v>
      </c>
      <c r="R268" s="67" t="s">
        <v>103</v>
      </c>
      <c r="S268" s="67"/>
      <c r="T268" s="67"/>
    </row>
    <row r="269" spans="2:20" ht="29.25" customHeight="1" x14ac:dyDescent="0.25">
      <c r="B269" s="68" t="str">
        <f>_xlfn.IFNA(INDEX(Data!$B:$B,MATCH(Table3[[#This Row],[Desa/Kelurahan]],Data!$C:$C,0)),"")</f>
        <v>MUARA PAHU</v>
      </c>
      <c r="C269" s="68" t="s">
        <v>238</v>
      </c>
      <c r="D269" s="67"/>
      <c r="E269" s="67"/>
      <c r="F269" s="67" t="s">
        <v>548</v>
      </c>
      <c r="G269" s="67">
        <v>1</v>
      </c>
      <c r="H269" s="67" t="s">
        <v>538</v>
      </c>
      <c r="I269" s="67"/>
      <c r="J269" s="67" t="s">
        <v>40</v>
      </c>
      <c r="K269" s="69"/>
      <c r="L269" s="67"/>
      <c r="M269" s="67"/>
      <c r="N269" s="72">
        <v>44762</v>
      </c>
      <c r="O269" s="73" t="str">
        <f>IF(Table3[[#This Row],[Tanggal]]="","",TEXT(Table3[[#This Row],[Tanggal]],"mmm"))</f>
        <v>Jul</v>
      </c>
      <c r="P269" s="73">
        <f>IF(Table3[[#This Row],[Tanggal]]="","",YEAR(Table3[[#This Row],[Tanggal]]))</f>
        <v>2022</v>
      </c>
      <c r="Q269" s="74" t="str">
        <f>IF(Table3[[#This Row],[Tanggal]]="","","Tower")</f>
        <v>Tower</v>
      </c>
      <c r="R269" s="67" t="s">
        <v>103</v>
      </c>
      <c r="S269" s="67"/>
      <c r="T269" s="67"/>
    </row>
    <row r="270" spans="2:20" ht="30" x14ac:dyDescent="0.25">
      <c r="B270" s="68" t="str">
        <f>_xlfn.IFNA(INDEX(Data!$B:$B,MATCH(Table3[[#This Row],[Desa/Kelurahan]],Data!$C:$C,0)),"")</f>
        <v>MUARA PAHU</v>
      </c>
      <c r="C270" s="68" t="s">
        <v>234</v>
      </c>
      <c r="D270" s="67"/>
      <c r="E270" s="67"/>
      <c r="F270" s="67"/>
      <c r="G270" s="67">
        <v>1</v>
      </c>
      <c r="H270" s="67" t="s">
        <v>546</v>
      </c>
      <c r="I270" s="67"/>
      <c r="J270" s="67" t="s">
        <v>40</v>
      </c>
      <c r="K270" s="69"/>
      <c r="L270" s="67"/>
      <c r="M270" s="67"/>
      <c r="N270" s="72">
        <v>44762</v>
      </c>
      <c r="O270" s="73" t="str">
        <f>IF(Table3[[#This Row],[Tanggal]]="","",TEXT(Table3[[#This Row],[Tanggal]],"mmm"))</f>
        <v>Jul</v>
      </c>
      <c r="P270" s="73">
        <f>IF(Table3[[#This Row],[Tanggal]]="","",YEAR(Table3[[#This Row],[Tanggal]]))</f>
        <v>2022</v>
      </c>
      <c r="Q270" s="74" t="str">
        <f>IF(Table3[[#This Row],[Tanggal]]="","","Tower")</f>
        <v>Tower</v>
      </c>
      <c r="R270" s="67" t="s">
        <v>88</v>
      </c>
      <c r="S270" s="67"/>
      <c r="T270" s="67"/>
    </row>
    <row r="271" spans="2:20" ht="30" x14ac:dyDescent="0.25">
      <c r="B271" s="68" t="str">
        <f>_xlfn.IFNA(INDEX(Data!$B:$B,MATCH(Table3[[#This Row],[Desa/Kelurahan]],Data!$C:$C,0)),"")</f>
        <v>MUARA PAHU</v>
      </c>
      <c r="C271" s="68" t="s">
        <v>235</v>
      </c>
      <c r="D271" s="67"/>
      <c r="E271" s="67"/>
      <c r="F271" s="67"/>
      <c r="G271" s="67">
        <v>1</v>
      </c>
      <c r="H271" s="67" t="s">
        <v>546</v>
      </c>
      <c r="I271" s="67"/>
      <c r="J271" s="67" t="s">
        <v>40</v>
      </c>
      <c r="K271" s="69"/>
      <c r="L271" s="67"/>
      <c r="M271" s="67"/>
      <c r="N271" s="72">
        <v>44762</v>
      </c>
      <c r="O271" s="79" t="str">
        <f>IF(Table3[[#This Row],[Tanggal]]="","",TEXT(Table3[[#This Row],[Tanggal]],"mmm"))</f>
        <v>Jul</v>
      </c>
      <c r="P271" s="79">
        <f>IF(Table3[[#This Row],[Tanggal]]="","",YEAR(Table3[[#This Row],[Tanggal]]))</f>
        <v>2022</v>
      </c>
      <c r="Q271" s="67" t="str">
        <f>IF(Table3[[#This Row],[Tanggal]]="","","Tower")</f>
        <v>Tower</v>
      </c>
      <c r="R271" s="67" t="s">
        <v>88</v>
      </c>
      <c r="S271" s="67"/>
      <c r="T271" s="67"/>
    </row>
    <row r="272" spans="2:20" x14ac:dyDescent="0.25">
      <c r="B272" s="68" t="str">
        <f>_xlfn.IFNA(INDEX(Data!$B:$B,MATCH(Table3[[#This Row],[Desa/Kelurahan]],Data!$C:$C,0)),"")</f>
        <v>PENYINGGAHAN</v>
      </c>
      <c r="C272" s="68" t="s">
        <v>257</v>
      </c>
      <c r="D272" s="77" t="s">
        <v>470</v>
      </c>
      <c r="E272" s="77" t="s">
        <v>471</v>
      </c>
      <c r="F272" s="67" t="s">
        <v>472</v>
      </c>
      <c r="G272" s="67">
        <v>1</v>
      </c>
      <c r="H272" s="67" t="s">
        <v>108</v>
      </c>
      <c r="I272" s="67"/>
      <c r="J272" s="67" t="s">
        <v>40</v>
      </c>
      <c r="K272" s="69"/>
      <c r="L272" s="67"/>
      <c r="M272" s="67"/>
      <c r="N272" s="72">
        <v>44762</v>
      </c>
      <c r="O272" s="79" t="str">
        <f>IF(Table3[[#This Row],[Tanggal]]="","",TEXT(Table3[[#This Row],[Tanggal]],"mmm"))</f>
        <v>Jul</v>
      </c>
      <c r="P272" s="79">
        <f>IF(Table3[[#This Row],[Tanggal]]="","",YEAR(Table3[[#This Row],[Tanggal]]))</f>
        <v>2022</v>
      </c>
      <c r="Q272" s="67" t="str">
        <f>IF(Table3[[#This Row],[Tanggal]]="","","Tower")</f>
        <v>Tower</v>
      </c>
      <c r="R272" s="67" t="s">
        <v>73</v>
      </c>
      <c r="S272" s="67"/>
      <c r="T272" s="67"/>
    </row>
    <row r="273" spans="2:20" x14ac:dyDescent="0.25">
      <c r="B273" s="68" t="str">
        <f>_xlfn.IFNA(INDEX(Data!$B:$B,MATCH(Table3[[#This Row],[Desa/Kelurahan]],Data!$C:$C,0)),"")</f>
        <v>PENYINGGAHAN</v>
      </c>
      <c r="C273" s="68" t="s">
        <v>260</v>
      </c>
      <c r="D273" s="77"/>
      <c r="E273" s="77"/>
      <c r="F273" s="67" t="s">
        <v>567</v>
      </c>
      <c r="G273" s="67">
        <v>1</v>
      </c>
      <c r="H273" s="67" t="s">
        <v>542</v>
      </c>
      <c r="I273" s="67"/>
      <c r="J273" s="67" t="s">
        <v>40</v>
      </c>
      <c r="K273" s="69"/>
      <c r="L273" s="67"/>
      <c r="M273" s="67"/>
      <c r="N273" s="72">
        <v>44762</v>
      </c>
      <c r="O273" s="73" t="str">
        <f>IF(Table3[[#This Row],[Tanggal]]="","",TEXT(Table3[[#This Row],[Tanggal]],"mmm"))</f>
        <v>Jul</v>
      </c>
      <c r="P273" s="73">
        <f>IF(Table3[[#This Row],[Tanggal]]="","",YEAR(Table3[[#This Row],[Tanggal]]))</f>
        <v>2022</v>
      </c>
      <c r="Q273" s="74" t="str">
        <f>IF(Table3[[#This Row],[Tanggal]]="","","Tower")</f>
        <v>Tower</v>
      </c>
      <c r="R273" s="67" t="s">
        <v>103</v>
      </c>
      <c r="S273" s="67"/>
      <c r="T273" s="67"/>
    </row>
    <row r="274" spans="2:20" x14ac:dyDescent="0.25">
      <c r="B274" s="68" t="str">
        <f>_xlfn.IFNA(INDEX(Data!$B:$B,MATCH(Table3[[#This Row],[Desa/Kelurahan]],Data!$C:$C,0)),"")</f>
        <v>PENYINGGAHAN</v>
      </c>
      <c r="C274" s="70" t="s">
        <v>256</v>
      </c>
      <c r="D274" s="81"/>
      <c r="E274" s="81"/>
      <c r="F274" s="69" t="s">
        <v>568</v>
      </c>
      <c r="G274" s="69">
        <v>1</v>
      </c>
      <c r="H274" s="69" t="s">
        <v>544</v>
      </c>
      <c r="I274" s="67"/>
      <c r="J274" s="67" t="s">
        <v>40</v>
      </c>
      <c r="K274" s="69"/>
      <c r="L274" s="67"/>
      <c r="M274" s="67"/>
      <c r="N274" s="72">
        <v>44762</v>
      </c>
      <c r="O274" s="79" t="str">
        <f>IF(Table3[[#This Row],[Tanggal]]="","",TEXT(Table3[[#This Row],[Tanggal]],"mmm"))</f>
        <v>Jul</v>
      </c>
      <c r="P274" s="79">
        <f>IF(Table3[[#This Row],[Tanggal]]="","",YEAR(Table3[[#This Row],[Tanggal]]))</f>
        <v>2022</v>
      </c>
      <c r="Q274" s="67" t="str">
        <f>IF(Table3[[#This Row],[Tanggal]]="","","Tower")</f>
        <v>Tower</v>
      </c>
      <c r="R274" s="67" t="s">
        <v>103</v>
      </c>
      <c r="S274" s="67"/>
      <c r="T274" s="67"/>
    </row>
    <row r="275" spans="2:20" x14ac:dyDescent="0.25">
      <c r="B275" s="68" t="str">
        <f>_xlfn.IFNA(INDEX(Data!$B:$B,MATCH(Table3[[#This Row],[Desa/Kelurahan]],Data!$C:$C,0)),"")</f>
        <v>PENYINGGAHAN</v>
      </c>
      <c r="C275" s="70" t="s">
        <v>256</v>
      </c>
      <c r="D275" s="81"/>
      <c r="E275" s="81"/>
      <c r="F275" s="69" t="s">
        <v>569</v>
      </c>
      <c r="G275" s="69">
        <v>1</v>
      </c>
      <c r="H275" s="69" t="s">
        <v>570</v>
      </c>
      <c r="I275" s="67"/>
      <c r="J275" s="67" t="s">
        <v>40</v>
      </c>
      <c r="K275" s="69"/>
      <c r="L275" s="67"/>
      <c r="M275" s="67"/>
      <c r="N275" s="72">
        <v>44762</v>
      </c>
      <c r="O275" s="73" t="str">
        <f>IF(Table3[[#This Row],[Tanggal]]="","",TEXT(Table3[[#This Row],[Tanggal]],"mmm"))</f>
        <v>Jul</v>
      </c>
      <c r="P275" s="73">
        <f>IF(Table3[[#This Row],[Tanggal]]="","",YEAR(Table3[[#This Row],[Tanggal]]))</f>
        <v>2022</v>
      </c>
      <c r="Q275" s="74" t="str">
        <f>IF(Table3[[#This Row],[Tanggal]]="","","Tower")</f>
        <v>Tower</v>
      </c>
      <c r="R275" s="67" t="s">
        <v>103</v>
      </c>
      <c r="S275" s="67"/>
      <c r="T275" s="67"/>
    </row>
    <row r="276" spans="2:20" ht="15" customHeight="1" x14ac:dyDescent="0.25">
      <c r="B276" s="68" t="str">
        <f>_xlfn.IFNA(INDEX(Data!$B:$B,MATCH(Table3[[#This Row],[Desa/Kelurahan]],Data!$C:$C,0)),"")</f>
        <v>DAMAI</v>
      </c>
      <c r="C276" s="68" t="s">
        <v>162</v>
      </c>
      <c r="D276" s="77" t="s">
        <v>473</v>
      </c>
      <c r="E276" s="77" t="s">
        <v>474</v>
      </c>
      <c r="F276" s="67" t="s">
        <v>475</v>
      </c>
      <c r="G276" s="67">
        <v>1</v>
      </c>
      <c r="H276" s="67" t="s">
        <v>108</v>
      </c>
      <c r="I276" s="67"/>
      <c r="J276" s="67" t="s">
        <v>40</v>
      </c>
      <c r="K276" s="69"/>
      <c r="L276" s="67" t="s">
        <v>358</v>
      </c>
      <c r="M276" s="67"/>
      <c r="N276" s="72">
        <v>44762</v>
      </c>
      <c r="O276" s="73" t="str">
        <f>IF(Table3[[#This Row],[Tanggal]]="","",TEXT(Table3[[#This Row],[Tanggal]],"mmm"))</f>
        <v>Jul</v>
      </c>
      <c r="P276" s="73">
        <f>IF(Table3[[#This Row],[Tanggal]]="","",YEAR(Table3[[#This Row],[Tanggal]]))</f>
        <v>2022</v>
      </c>
      <c r="Q276" s="74" t="str">
        <f>IF(Table3[[#This Row],[Tanggal]]="","","Tower")</f>
        <v>Tower</v>
      </c>
      <c r="R276" s="67" t="s">
        <v>73</v>
      </c>
      <c r="S276" s="67"/>
      <c r="T276" s="67"/>
    </row>
    <row r="277" spans="2:20" ht="30" x14ac:dyDescent="0.25">
      <c r="B277" s="68" t="str">
        <f>_xlfn.IFNA(INDEX(Data!$B:$B,MATCH(Table3[[#This Row],[Desa/Kelurahan]],Data!$C:$C,0)),"")</f>
        <v>DAMAI</v>
      </c>
      <c r="C277" s="68" t="s">
        <v>170</v>
      </c>
      <c r="D277" s="76" t="s">
        <v>476</v>
      </c>
      <c r="E277" s="76" t="s">
        <v>477</v>
      </c>
      <c r="F277" s="67" t="s">
        <v>571</v>
      </c>
      <c r="G277" s="67">
        <v>1</v>
      </c>
      <c r="H277" s="67" t="s">
        <v>535</v>
      </c>
      <c r="I277" s="67"/>
      <c r="J277" s="67" t="s">
        <v>40</v>
      </c>
      <c r="K277" s="69"/>
      <c r="L277" s="67" t="s">
        <v>377</v>
      </c>
      <c r="M277" s="67"/>
      <c r="N277" s="72">
        <v>44762</v>
      </c>
      <c r="O277" s="73" t="str">
        <f>IF(Table3[[#This Row],[Tanggal]]="","",TEXT(Table3[[#This Row],[Tanggal]],"mmm"))</f>
        <v>Jul</v>
      </c>
      <c r="P277" s="73">
        <f>IF(Table3[[#This Row],[Tanggal]]="","",YEAR(Table3[[#This Row],[Tanggal]]))</f>
        <v>2022</v>
      </c>
      <c r="Q277" s="74" t="str">
        <f>IF(Table3[[#This Row],[Tanggal]]="","","Tower")</f>
        <v>Tower</v>
      </c>
      <c r="R277" s="67" t="s">
        <v>103</v>
      </c>
      <c r="S277" s="67"/>
      <c r="T277" s="67"/>
    </row>
    <row r="278" spans="2:20" x14ac:dyDescent="0.25">
      <c r="B278" s="68" t="str">
        <f>_xlfn.IFNA(INDEX(Data!$B:$B,MATCH(Table3[[#This Row],[Desa/Kelurahan]],Data!$C:$C,0)),"")</f>
        <v>DAMAI</v>
      </c>
      <c r="C278" s="68" t="s">
        <v>162</v>
      </c>
      <c r="D278" s="77" t="s">
        <v>479</v>
      </c>
      <c r="E278" s="77" t="s">
        <v>480</v>
      </c>
      <c r="F278" s="67"/>
      <c r="G278" s="67">
        <v>1</v>
      </c>
      <c r="H278" s="67" t="s">
        <v>99</v>
      </c>
      <c r="I278" s="67"/>
      <c r="J278" s="67" t="s">
        <v>40</v>
      </c>
      <c r="K278" s="69"/>
      <c r="L278" s="67" t="s">
        <v>377</v>
      </c>
      <c r="M278" s="67"/>
      <c r="N278" s="72">
        <v>44762</v>
      </c>
      <c r="O278" s="73" t="str">
        <f>IF(Table3[[#This Row],[Tanggal]]="","",TEXT(Table3[[#This Row],[Tanggal]],"mmm"))</f>
        <v>Jul</v>
      </c>
      <c r="P278" s="73">
        <f>IF(Table3[[#This Row],[Tanggal]]="","",YEAR(Table3[[#This Row],[Tanggal]]))</f>
        <v>2022</v>
      </c>
      <c r="Q278" s="74" t="str">
        <f>IF(Table3[[#This Row],[Tanggal]]="","","Tower")</f>
        <v>Tower</v>
      </c>
      <c r="R278" s="67" t="s">
        <v>103</v>
      </c>
      <c r="S278" s="67"/>
      <c r="T278" s="67"/>
    </row>
    <row r="279" spans="2:20" x14ac:dyDescent="0.25">
      <c r="B279" s="68" t="str">
        <f>_xlfn.IFNA(INDEX(Data!$B:$B,MATCH(Table3[[#This Row],[Desa/Kelurahan]],Data!$C:$C,0)),"")</f>
        <v>DAMAI</v>
      </c>
      <c r="C279" s="68" t="s">
        <v>159</v>
      </c>
      <c r="D279" s="76" t="s">
        <v>481</v>
      </c>
      <c r="E279" s="76" t="s">
        <v>482</v>
      </c>
      <c r="F279" s="67" t="s">
        <v>483</v>
      </c>
      <c r="G279" s="67">
        <v>1</v>
      </c>
      <c r="H279" s="67" t="s">
        <v>87</v>
      </c>
      <c r="I279" s="67"/>
      <c r="J279" s="67" t="s">
        <v>40</v>
      </c>
      <c r="K279" s="69"/>
      <c r="L279" s="67" t="s">
        <v>377</v>
      </c>
      <c r="M279" s="67"/>
      <c r="N279" s="72">
        <v>44762</v>
      </c>
      <c r="O279" s="73" t="str">
        <f>IF(Table3[[#This Row],[Tanggal]]="","",TEXT(Table3[[#This Row],[Tanggal]],"mmm"))</f>
        <v>Jul</v>
      </c>
      <c r="P279" s="73">
        <f>IF(Table3[[#This Row],[Tanggal]]="","",YEAR(Table3[[#This Row],[Tanggal]]))</f>
        <v>2022</v>
      </c>
      <c r="Q279" s="74" t="str">
        <f>IF(Table3[[#This Row],[Tanggal]]="","","Tower")</f>
        <v>Tower</v>
      </c>
      <c r="R279" s="67" t="s">
        <v>103</v>
      </c>
      <c r="S279" s="67"/>
      <c r="T279" s="67"/>
    </row>
    <row r="280" spans="2:20" ht="43.5" customHeight="1" x14ac:dyDescent="0.25">
      <c r="B280" s="68" t="str">
        <f>_xlfn.IFNA(INDEX(Data!$B:$B,MATCH(Table3[[#This Row],[Desa/Kelurahan]],Data!$C:$C,0)),"")</f>
        <v>DAMAI</v>
      </c>
      <c r="C280" s="70" t="s">
        <v>171</v>
      </c>
      <c r="D280" s="69" t="s">
        <v>525</v>
      </c>
      <c r="E280" s="69" t="s">
        <v>526</v>
      </c>
      <c r="F280" s="69"/>
      <c r="G280" s="69">
        <v>1</v>
      </c>
      <c r="H280" s="69" t="s">
        <v>74</v>
      </c>
      <c r="I280" s="67"/>
      <c r="J280" s="69" t="s">
        <v>40</v>
      </c>
      <c r="K280" s="69"/>
      <c r="L280" s="69" t="s">
        <v>358</v>
      </c>
      <c r="M280" s="67"/>
      <c r="N280" s="72">
        <v>44762</v>
      </c>
      <c r="O280" s="73" t="str">
        <f>IF(Table3[[#This Row],[Tanggal]]="","",TEXT(Table3[[#This Row],[Tanggal]],"mmm"))</f>
        <v>Jul</v>
      </c>
      <c r="P280" s="73">
        <f>IF(Table3[[#This Row],[Tanggal]]="","",YEAR(Table3[[#This Row],[Tanggal]]))</f>
        <v>2022</v>
      </c>
      <c r="Q280" s="74" t="str">
        <f>IF(Table3[[#This Row],[Tanggal]]="","","Tower")</f>
        <v>Tower</v>
      </c>
      <c r="R280" s="67" t="s">
        <v>81</v>
      </c>
      <c r="S280" s="67"/>
      <c r="T280" s="67"/>
    </row>
    <row r="281" spans="2:20" ht="30" x14ac:dyDescent="0.25">
      <c r="B281" s="68" t="str">
        <f>_xlfn.IFNA(INDEX(Data!$B:$B,MATCH(Table3[[#This Row],[Desa/Kelurahan]],Data!$C:$C,0)),"")</f>
        <v>DAMAI</v>
      </c>
      <c r="C281" s="68" t="s">
        <v>169</v>
      </c>
      <c r="D281" s="85"/>
      <c r="E281" s="85"/>
      <c r="F281" s="67"/>
      <c r="G281" s="67">
        <v>1</v>
      </c>
      <c r="H281" s="67" t="s">
        <v>546</v>
      </c>
      <c r="I281" s="67"/>
      <c r="J281" s="67" t="s">
        <v>40</v>
      </c>
      <c r="K281" s="69"/>
      <c r="L281" s="67"/>
      <c r="M281" s="67"/>
      <c r="N281" s="72">
        <v>44762</v>
      </c>
      <c r="O281" s="73" t="str">
        <f>IF(Table3[[#This Row],[Tanggal]]="","",TEXT(Table3[[#This Row],[Tanggal]],"mmm"))</f>
        <v>Jul</v>
      </c>
      <c r="P281" s="73">
        <f>IF(Table3[[#This Row],[Tanggal]]="","",YEAR(Table3[[#This Row],[Tanggal]]))</f>
        <v>2022</v>
      </c>
      <c r="Q281" s="74" t="str">
        <f>IF(Table3[[#This Row],[Tanggal]]="","","Tower")</f>
        <v>Tower</v>
      </c>
      <c r="R281" s="67" t="s">
        <v>88</v>
      </c>
      <c r="S281" s="67"/>
      <c r="T281" s="67"/>
    </row>
    <row r="282" spans="2:20" x14ac:dyDescent="0.25">
      <c r="B282" s="68" t="str">
        <f>_xlfn.IFNA(INDEX(Data!$B:$B,MATCH(Table3[[#This Row],[Desa/Kelurahan]],Data!$C:$C,0)),"")</f>
        <v>DAMAI</v>
      </c>
      <c r="C282" s="68" t="s">
        <v>170</v>
      </c>
      <c r="D282" s="76"/>
      <c r="E282" s="76"/>
      <c r="F282" s="67" t="s">
        <v>572</v>
      </c>
      <c r="G282" s="67">
        <v>1</v>
      </c>
      <c r="H282" s="67" t="s">
        <v>542</v>
      </c>
      <c r="I282" s="67"/>
      <c r="J282" s="67" t="s">
        <v>40</v>
      </c>
      <c r="K282" s="69"/>
      <c r="L282" s="67"/>
      <c r="M282" s="67"/>
      <c r="N282" s="72">
        <v>44762</v>
      </c>
      <c r="O282" s="73" t="str">
        <f>IF(Table3[[#This Row],[Tanggal]]="","",TEXT(Table3[[#This Row],[Tanggal]],"mmm"))</f>
        <v>Jul</v>
      </c>
      <c r="P282" s="73">
        <f>IF(Table3[[#This Row],[Tanggal]]="","",YEAR(Table3[[#This Row],[Tanggal]]))</f>
        <v>2022</v>
      </c>
      <c r="Q282" s="74" t="str">
        <f>IF(Table3[[#This Row],[Tanggal]]="","","Tower")</f>
        <v>Tower</v>
      </c>
      <c r="R282" s="67" t="s">
        <v>103</v>
      </c>
      <c r="S282" s="67"/>
      <c r="T282" s="67"/>
    </row>
    <row r="283" spans="2:20" x14ac:dyDescent="0.25">
      <c r="B283" s="68" t="str">
        <f>_xlfn.IFNA(INDEX(Data!$B:$B,MATCH(Table3[[#This Row],[Desa/Kelurahan]],Data!$C:$C,0)),"")</f>
        <v>MUARA LAWA</v>
      </c>
      <c r="C283" s="68" t="s">
        <v>25</v>
      </c>
      <c r="D283" s="76" t="s">
        <v>484</v>
      </c>
      <c r="E283" s="76" t="s">
        <v>485</v>
      </c>
      <c r="F283" s="67" t="s">
        <v>486</v>
      </c>
      <c r="G283" s="67">
        <v>1</v>
      </c>
      <c r="H283" s="67" t="s">
        <v>108</v>
      </c>
      <c r="I283" s="67"/>
      <c r="J283" s="67" t="s">
        <v>40</v>
      </c>
      <c r="K283" s="69"/>
      <c r="L283" s="67" t="s">
        <v>366</v>
      </c>
      <c r="M283" s="67"/>
      <c r="N283" s="72">
        <v>44762</v>
      </c>
      <c r="O283" s="73" t="str">
        <f>IF(Table3[[#This Row],[Tanggal]]="","",TEXT(Table3[[#This Row],[Tanggal]],"mmm"))</f>
        <v>Jul</v>
      </c>
      <c r="P283" s="73">
        <f>IF(Table3[[#This Row],[Tanggal]]="","",YEAR(Table3[[#This Row],[Tanggal]]))</f>
        <v>2022</v>
      </c>
      <c r="Q283" s="74" t="str">
        <f>IF(Table3[[#This Row],[Tanggal]]="","","Tower")</f>
        <v>Tower</v>
      </c>
      <c r="R283" s="67" t="s">
        <v>73</v>
      </c>
      <c r="S283" s="67"/>
      <c r="T283" s="67"/>
    </row>
    <row r="284" spans="2:20" ht="15" customHeight="1" x14ac:dyDescent="0.25">
      <c r="B284" s="68" t="str">
        <f>_xlfn.IFNA(INDEX(Data!$B:$B,MATCH(Table3[[#This Row],[Desa/Kelurahan]],Data!$C:$C,0)),"")</f>
        <v>MUARA LAWA</v>
      </c>
      <c r="C284" s="68" t="s">
        <v>25</v>
      </c>
      <c r="D284" s="67" t="s">
        <v>382</v>
      </c>
      <c r="E284" s="67" t="s">
        <v>383</v>
      </c>
      <c r="F284" s="67" t="s">
        <v>487</v>
      </c>
      <c r="G284" s="67">
        <v>1</v>
      </c>
      <c r="H284" s="67" t="s">
        <v>87</v>
      </c>
      <c r="I284" s="67"/>
      <c r="J284" s="67" t="s">
        <v>40</v>
      </c>
      <c r="K284" s="69"/>
      <c r="L284" s="67" t="s">
        <v>377</v>
      </c>
      <c r="M284" s="67"/>
      <c r="N284" s="72">
        <v>44762</v>
      </c>
      <c r="O284" s="73" t="str">
        <f>IF(Table3[[#This Row],[Tanggal]]="","",TEXT(Table3[[#This Row],[Tanggal]],"mmm"))</f>
        <v>Jul</v>
      </c>
      <c r="P284" s="73">
        <f>IF(Table3[[#This Row],[Tanggal]]="","",YEAR(Table3[[#This Row],[Tanggal]]))</f>
        <v>2022</v>
      </c>
      <c r="Q284" s="74" t="str">
        <f>IF(Table3[[#This Row],[Tanggal]]="","","Tower")</f>
        <v>Tower</v>
      </c>
      <c r="R284" s="67" t="s">
        <v>73</v>
      </c>
      <c r="S284" s="67"/>
      <c r="T284" s="67"/>
    </row>
    <row r="285" spans="2:20" ht="30" x14ac:dyDescent="0.25">
      <c r="B285" s="68" t="str">
        <f>_xlfn.IFNA(INDEX(Data!$B:$B,MATCH(Table3[[#This Row],[Desa/Kelurahan]],Data!$C:$C,0)),"")</f>
        <v>MUARA LAWA</v>
      </c>
      <c r="C285" s="68" t="s">
        <v>229</v>
      </c>
      <c r="D285" s="77" t="s">
        <v>488</v>
      </c>
      <c r="E285" s="77" t="s">
        <v>489</v>
      </c>
      <c r="F285" s="67" t="s">
        <v>490</v>
      </c>
      <c r="G285" s="67">
        <v>1</v>
      </c>
      <c r="H285" s="67" t="s">
        <v>111</v>
      </c>
      <c r="I285" s="67"/>
      <c r="J285" s="67" t="s">
        <v>40</v>
      </c>
      <c r="K285" s="69"/>
      <c r="L285" s="67" t="s">
        <v>358</v>
      </c>
      <c r="M285" s="67"/>
      <c r="N285" s="72">
        <v>44762</v>
      </c>
      <c r="O285" s="79" t="str">
        <f>IF(Table3[[#This Row],[Tanggal]]="","",TEXT(Table3[[#This Row],[Tanggal]],"mmm"))</f>
        <v>Jul</v>
      </c>
      <c r="P285" s="79">
        <f>IF(Table3[[#This Row],[Tanggal]]="","",YEAR(Table3[[#This Row],[Tanggal]]))</f>
        <v>2022</v>
      </c>
      <c r="Q285" s="67" t="str">
        <f>IF(Table3[[#This Row],[Tanggal]]="","","Tower")</f>
        <v>Tower</v>
      </c>
      <c r="R285" s="67" t="s">
        <v>88</v>
      </c>
      <c r="S285" s="67"/>
      <c r="T285" s="67"/>
    </row>
    <row r="286" spans="2:20" ht="30" x14ac:dyDescent="0.25">
      <c r="B286" s="68" t="str">
        <f>_xlfn.IFNA(INDEX(Data!$B:$B,MATCH(Table3[[#This Row],[Desa/Kelurahan]],Data!$C:$C,0)),"")</f>
        <v>MUARA LAWA</v>
      </c>
      <c r="C286" s="68" t="s">
        <v>232</v>
      </c>
      <c r="D286" s="77"/>
      <c r="E286" s="77"/>
      <c r="F286" s="67" t="s">
        <v>491</v>
      </c>
      <c r="G286" s="67">
        <v>1</v>
      </c>
      <c r="H286" s="67" t="s">
        <v>114</v>
      </c>
      <c r="I286" s="67"/>
      <c r="J286" s="67" t="s">
        <v>40</v>
      </c>
      <c r="K286" s="69"/>
      <c r="L286" s="67"/>
      <c r="M286" s="67"/>
      <c r="N286" s="72">
        <v>44762</v>
      </c>
      <c r="O286" s="73" t="str">
        <f>IF(Table3[[#This Row],[Tanggal]]="","",TEXT(Table3[[#This Row],[Tanggal]],"mmm"))</f>
        <v>Jul</v>
      </c>
      <c r="P286" s="73">
        <f>IF(Table3[[#This Row],[Tanggal]]="","",YEAR(Table3[[#This Row],[Tanggal]]))</f>
        <v>2022</v>
      </c>
      <c r="Q286" s="74" t="str">
        <f>IF(Table3[[#This Row],[Tanggal]]="","","Tower")</f>
        <v>Tower</v>
      </c>
      <c r="R286" s="67" t="s">
        <v>81</v>
      </c>
      <c r="S286" s="67"/>
      <c r="T286" s="67"/>
    </row>
    <row r="287" spans="2:20" x14ac:dyDescent="0.25">
      <c r="B287" s="68" t="str">
        <f>_xlfn.IFNA(INDEX(Data!$B:$B,MATCH(Table3[[#This Row],[Desa/Kelurahan]],Data!$C:$C,0)),"")</f>
        <v>MUARA LAWA</v>
      </c>
      <c r="C287" s="68" t="s">
        <v>25</v>
      </c>
      <c r="D287" s="76"/>
      <c r="E287" s="76"/>
      <c r="F287" s="67"/>
      <c r="G287" s="67">
        <v>1</v>
      </c>
      <c r="H287" s="67" t="s">
        <v>544</v>
      </c>
      <c r="I287" s="67"/>
      <c r="J287" s="67" t="s">
        <v>40</v>
      </c>
      <c r="K287" s="69"/>
      <c r="L287" s="67"/>
      <c r="M287" s="67"/>
      <c r="N287" s="72">
        <v>44762</v>
      </c>
      <c r="O287" s="73" t="str">
        <f>IF(Table3[[#This Row],[Tanggal]]="","",TEXT(Table3[[#This Row],[Tanggal]],"mmm"))</f>
        <v>Jul</v>
      </c>
      <c r="P287" s="73">
        <f>IF(Table3[[#This Row],[Tanggal]]="","",YEAR(Table3[[#This Row],[Tanggal]]))</f>
        <v>2022</v>
      </c>
      <c r="Q287" s="74" t="str">
        <f>IF(Table3[[#This Row],[Tanggal]]="","","Tower")</f>
        <v>Tower</v>
      </c>
      <c r="R287" s="67" t="s">
        <v>103</v>
      </c>
      <c r="S287" s="67"/>
      <c r="T287" s="67"/>
    </row>
    <row r="288" spans="2:20" x14ac:dyDescent="0.25">
      <c r="B288" s="68" t="str">
        <f>_xlfn.IFNA(INDEX(Data!$B:$B,MATCH(Table3[[#This Row],[Desa/Kelurahan]],Data!$C:$C,0)),"")</f>
        <v>MUARA LAWA</v>
      </c>
      <c r="C288" s="68" t="s">
        <v>230</v>
      </c>
      <c r="D288" s="76"/>
      <c r="E288" s="76"/>
      <c r="F288" s="67"/>
      <c r="G288" s="67">
        <v>1</v>
      </c>
      <c r="H288" s="67" t="s">
        <v>546</v>
      </c>
      <c r="I288" s="67"/>
      <c r="J288" s="67" t="s">
        <v>40</v>
      </c>
      <c r="K288" s="69"/>
      <c r="L288" s="67"/>
      <c r="M288" s="67"/>
      <c r="N288" s="72">
        <v>44762</v>
      </c>
      <c r="O288" s="73" t="str">
        <f>IF(Table3[[#This Row],[Tanggal]]="","",TEXT(Table3[[#This Row],[Tanggal]],"mmm"))</f>
        <v>Jul</v>
      </c>
      <c r="P288" s="73">
        <f>IF(Table3[[#This Row],[Tanggal]]="","",YEAR(Table3[[#This Row],[Tanggal]]))</f>
        <v>2022</v>
      </c>
      <c r="Q288" s="74" t="str">
        <f>IF(Table3[[#This Row],[Tanggal]]="","","Tower")</f>
        <v>Tower</v>
      </c>
      <c r="R288" s="67" t="s">
        <v>103</v>
      </c>
      <c r="S288" s="67"/>
      <c r="T288" s="67"/>
    </row>
    <row r="289" spans="2:20" x14ac:dyDescent="0.25">
      <c r="B289" s="68" t="str">
        <f>_xlfn.IFNA(INDEX(Data!$B:$B,MATCH(Table3[[#This Row],[Desa/Kelurahan]],Data!$C:$C,0)),"")</f>
        <v>MUARA LAWA</v>
      </c>
      <c r="C289" s="68" t="s">
        <v>231</v>
      </c>
      <c r="D289" s="76"/>
      <c r="E289" s="76"/>
      <c r="F289" s="67" t="s">
        <v>573</v>
      </c>
      <c r="G289" s="67">
        <v>1</v>
      </c>
      <c r="H289" s="67" t="s">
        <v>538</v>
      </c>
      <c r="I289" s="67"/>
      <c r="J289" s="67" t="s">
        <v>40</v>
      </c>
      <c r="K289" s="69"/>
      <c r="L289" s="67"/>
      <c r="M289" s="67"/>
      <c r="N289" s="72">
        <v>44762</v>
      </c>
      <c r="O289" s="73" t="str">
        <f>IF(Table3[[#This Row],[Tanggal]]="","",TEXT(Table3[[#This Row],[Tanggal]],"mmm"))</f>
        <v>Jul</v>
      </c>
      <c r="P289" s="73">
        <f>IF(Table3[[#This Row],[Tanggal]]="","",YEAR(Table3[[#This Row],[Tanggal]]))</f>
        <v>2022</v>
      </c>
      <c r="Q289" s="74" t="str">
        <f>IF(Table3[[#This Row],[Tanggal]]="","","Tower")</f>
        <v>Tower</v>
      </c>
      <c r="R289" s="67" t="s">
        <v>103</v>
      </c>
      <c r="S289" s="67"/>
      <c r="T289" s="67"/>
    </row>
    <row r="290" spans="2:20" x14ac:dyDescent="0.25">
      <c r="B290" s="68" t="str">
        <f>_xlfn.IFNA(INDEX(Data!$B:$B,MATCH(Table3[[#This Row],[Desa/Kelurahan]],Data!$C:$C,0)),"")</f>
        <v>SILUQ NGURAI</v>
      </c>
      <c r="C290" s="68" t="s">
        <v>284</v>
      </c>
      <c r="D290" s="76" t="s">
        <v>492</v>
      </c>
      <c r="E290" s="76" t="s">
        <v>493</v>
      </c>
      <c r="F290" s="67" t="s">
        <v>494</v>
      </c>
      <c r="G290" s="67">
        <v>1</v>
      </c>
      <c r="H290" s="67" t="s">
        <v>108</v>
      </c>
      <c r="I290" s="67"/>
      <c r="J290" s="67" t="s">
        <v>40</v>
      </c>
      <c r="K290" s="69"/>
      <c r="L290" s="67" t="s">
        <v>358</v>
      </c>
      <c r="M290" s="67"/>
      <c r="N290" s="72">
        <v>44762</v>
      </c>
      <c r="O290" s="73" t="str">
        <f>IF(Table3[[#This Row],[Tanggal]]="","",TEXT(Table3[[#This Row],[Tanggal]],"mmm"))</f>
        <v>Jul</v>
      </c>
      <c r="P290" s="73">
        <f>IF(Table3[[#This Row],[Tanggal]]="","",YEAR(Table3[[#This Row],[Tanggal]]))</f>
        <v>2022</v>
      </c>
      <c r="Q290" s="74" t="str">
        <f>IF(Table3[[#This Row],[Tanggal]]="","","Tower")</f>
        <v>Tower</v>
      </c>
      <c r="R290" s="67" t="s">
        <v>73</v>
      </c>
      <c r="S290" s="67"/>
      <c r="T290" s="67"/>
    </row>
    <row r="291" spans="2:20" x14ac:dyDescent="0.25">
      <c r="B291" s="68" t="str">
        <f>_xlfn.IFNA(INDEX(Data!$B:$B,MATCH(Table3[[#This Row],[Desa/Kelurahan]],Data!$C:$C,0)),"")</f>
        <v>SILUQ NGURAI</v>
      </c>
      <c r="C291" s="68" t="s">
        <v>270</v>
      </c>
      <c r="D291" s="76"/>
      <c r="E291" s="76"/>
      <c r="F291" s="67" t="s">
        <v>495</v>
      </c>
      <c r="G291" s="67">
        <v>1</v>
      </c>
      <c r="H291" s="67" t="s">
        <v>108</v>
      </c>
      <c r="I291" s="67"/>
      <c r="J291" s="67" t="s">
        <v>40</v>
      </c>
      <c r="K291" s="69"/>
      <c r="L291" s="67"/>
      <c r="M291" s="67"/>
      <c r="N291" s="72">
        <v>44762</v>
      </c>
      <c r="O291" s="73" t="str">
        <f>IF(Table3[[#This Row],[Tanggal]]="","",TEXT(Table3[[#This Row],[Tanggal]],"mmm"))</f>
        <v>Jul</v>
      </c>
      <c r="P291" s="73">
        <f>IF(Table3[[#This Row],[Tanggal]]="","",YEAR(Table3[[#This Row],[Tanggal]]))</f>
        <v>2022</v>
      </c>
      <c r="Q291" s="74" t="str">
        <f>IF(Table3[[#This Row],[Tanggal]]="","","Tower")</f>
        <v>Tower</v>
      </c>
      <c r="R291" s="67" t="s">
        <v>73</v>
      </c>
      <c r="S291" s="67"/>
      <c r="T291" s="67"/>
    </row>
    <row r="292" spans="2:20" ht="30" x14ac:dyDescent="0.25">
      <c r="B292" s="68" t="str">
        <f>_xlfn.IFNA(INDEX(Data!$B:$B,MATCH(Table3[[#This Row],[Desa/Kelurahan]],Data!$C:$C,0)),"")</f>
        <v>SILUQ NGURAI</v>
      </c>
      <c r="C292" s="80" t="s">
        <v>269</v>
      </c>
      <c r="D292" s="81"/>
      <c r="E292" s="81"/>
      <c r="F292" s="81"/>
      <c r="G292" s="69">
        <v>1</v>
      </c>
      <c r="H292" s="81" t="s">
        <v>120</v>
      </c>
      <c r="I292" s="67"/>
      <c r="J292" s="81" t="s">
        <v>40</v>
      </c>
      <c r="K292" s="69"/>
      <c r="L292" s="67"/>
      <c r="M292" s="67"/>
      <c r="N292" s="72">
        <v>44762</v>
      </c>
      <c r="O292" s="73" t="str">
        <f>IF(Table3[[#This Row],[Tanggal]]="","",TEXT(Table3[[#This Row],[Tanggal]],"mmm"))</f>
        <v>Jul</v>
      </c>
      <c r="P292" s="73">
        <f>IF(Table3[[#This Row],[Tanggal]]="","",YEAR(Table3[[#This Row],[Tanggal]]))</f>
        <v>2022</v>
      </c>
      <c r="Q292" s="74" t="str">
        <f>IF(Table3[[#This Row],[Tanggal]]="","","Tower")</f>
        <v>Tower</v>
      </c>
      <c r="R292" s="67" t="s">
        <v>88</v>
      </c>
      <c r="S292" s="67"/>
      <c r="T292" s="67"/>
    </row>
    <row r="293" spans="2:20" ht="30" x14ac:dyDescent="0.25">
      <c r="B293" s="68" t="str">
        <f>_xlfn.IFNA(INDEX(Data!$B:$B,MATCH(Table3[[#This Row],[Desa/Kelurahan]],Data!$C:$C,0)),"")</f>
        <v>SILUQ NGURAI</v>
      </c>
      <c r="C293" s="80" t="s">
        <v>280</v>
      </c>
      <c r="D293" s="81"/>
      <c r="E293" s="81"/>
      <c r="F293" s="81"/>
      <c r="G293" s="69">
        <v>1</v>
      </c>
      <c r="H293" s="81" t="s">
        <v>87</v>
      </c>
      <c r="I293" s="67"/>
      <c r="J293" s="81" t="s">
        <v>40</v>
      </c>
      <c r="K293" s="69"/>
      <c r="L293" s="67"/>
      <c r="M293" s="67"/>
      <c r="N293" s="72">
        <v>44762</v>
      </c>
      <c r="O293" s="73" t="str">
        <f>IF(Table3[[#This Row],[Tanggal]]="","",TEXT(Table3[[#This Row],[Tanggal]],"mmm"))</f>
        <v>Jul</v>
      </c>
      <c r="P293" s="73">
        <f>IF(Table3[[#This Row],[Tanggal]]="","",YEAR(Table3[[#This Row],[Tanggal]]))</f>
        <v>2022</v>
      </c>
      <c r="Q293" s="74" t="str">
        <f>IF(Table3[[#This Row],[Tanggal]]="","","Tower")</f>
        <v>Tower</v>
      </c>
      <c r="R293" s="67" t="s">
        <v>88</v>
      </c>
      <c r="S293" s="67"/>
      <c r="T293" s="67"/>
    </row>
    <row r="294" spans="2:20" ht="30" x14ac:dyDescent="0.25">
      <c r="B294" s="68" t="str">
        <f>_xlfn.IFNA(INDEX(Data!$B:$B,MATCH(Table3[[#This Row],[Desa/Kelurahan]],Data!$C:$C,0)),"")</f>
        <v>SILUQ NGURAI</v>
      </c>
      <c r="C294" s="80" t="s">
        <v>278</v>
      </c>
      <c r="D294" s="81"/>
      <c r="E294" s="81"/>
      <c r="F294" s="81"/>
      <c r="G294" s="69">
        <v>1</v>
      </c>
      <c r="H294" s="81" t="s">
        <v>574</v>
      </c>
      <c r="I294" s="67"/>
      <c r="J294" s="81" t="s">
        <v>40</v>
      </c>
      <c r="K294" s="69"/>
      <c r="L294" s="67"/>
      <c r="M294" s="67"/>
      <c r="N294" s="72">
        <v>44762</v>
      </c>
      <c r="O294" s="73" t="str">
        <f>IF(Table3[[#This Row],[Tanggal]]="","",TEXT(Table3[[#This Row],[Tanggal]],"mmm"))</f>
        <v>Jul</v>
      </c>
      <c r="P294" s="73">
        <f>IF(Table3[[#This Row],[Tanggal]]="","",YEAR(Table3[[#This Row],[Tanggal]]))</f>
        <v>2022</v>
      </c>
      <c r="Q294" s="74" t="str">
        <f>IF(Table3[[#This Row],[Tanggal]]="","","Tower")</f>
        <v>Tower</v>
      </c>
      <c r="R294" s="67" t="s">
        <v>88</v>
      </c>
      <c r="S294" s="67"/>
      <c r="T294" s="67"/>
    </row>
    <row r="295" spans="2:20" ht="15" customHeight="1" x14ac:dyDescent="0.25">
      <c r="B295" s="68" t="str">
        <f>_xlfn.IFNA(INDEX(Data!$B:$B,MATCH(Table3[[#This Row],[Desa/Kelurahan]],Data!$C:$C,0)),"")</f>
        <v>SILUQ NGURAI</v>
      </c>
      <c r="C295" s="80" t="s">
        <v>283</v>
      </c>
      <c r="D295" s="81"/>
      <c r="E295" s="81"/>
      <c r="F295" s="81"/>
      <c r="G295" s="69">
        <v>1</v>
      </c>
      <c r="H295" s="81" t="s">
        <v>94</v>
      </c>
      <c r="I295" s="67"/>
      <c r="J295" s="81" t="s">
        <v>40</v>
      </c>
      <c r="K295" s="69"/>
      <c r="L295" s="67"/>
      <c r="M295" s="67"/>
      <c r="N295" s="72">
        <v>44762</v>
      </c>
      <c r="O295" s="73" t="str">
        <f>IF(Table3[[#This Row],[Tanggal]]="","",TEXT(Table3[[#This Row],[Tanggal]],"mmm"))</f>
        <v>Jul</v>
      </c>
      <c r="P295" s="73">
        <f>IF(Table3[[#This Row],[Tanggal]]="","",YEAR(Table3[[#This Row],[Tanggal]]))</f>
        <v>2022</v>
      </c>
      <c r="Q295" s="74" t="str">
        <f>IF(Table3[[#This Row],[Tanggal]]="","","Tower")</f>
        <v>Tower</v>
      </c>
      <c r="R295" s="67" t="s">
        <v>88</v>
      </c>
      <c r="S295" s="67"/>
      <c r="T295" s="67"/>
    </row>
    <row r="296" spans="2:20" ht="30" customHeight="1" x14ac:dyDescent="0.25">
      <c r="B296" s="68" t="str">
        <f>_xlfn.IFNA(INDEX(Data!$B:$B,MATCH(Table3[[#This Row],[Desa/Kelurahan]],Data!$C:$C,0)),"")</f>
        <v>SILUQ NGURAI</v>
      </c>
      <c r="C296" s="80" t="s">
        <v>279</v>
      </c>
      <c r="D296" s="81"/>
      <c r="E296" s="81"/>
      <c r="F296" s="81"/>
      <c r="G296" s="69">
        <v>1</v>
      </c>
      <c r="H296" s="81" t="s">
        <v>87</v>
      </c>
      <c r="I296" s="67"/>
      <c r="J296" s="81" t="s">
        <v>40</v>
      </c>
      <c r="K296" s="69"/>
      <c r="L296" s="67"/>
      <c r="M296" s="67"/>
      <c r="N296" s="72">
        <v>44762</v>
      </c>
      <c r="O296" s="79" t="str">
        <f>IF(Table3[[#This Row],[Tanggal]]="","",TEXT(Table3[[#This Row],[Tanggal]],"mmm"))</f>
        <v>Jul</v>
      </c>
      <c r="P296" s="79">
        <f>IF(Table3[[#This Row],[Tanggal]]="","",YEAR(Table3[[#This Row],[Tanggal]]))</f>
        <v>2022</v>
      </c>
      <c r="Q296" s="67" t="str">
        <f>IF(Table3[[#This Row],[Tanggal]]="","","Tower")</f>
        <v>Tower</v>
      </c>
      <c r="R296" s="67" t="s">
        <v>88</v>
      </c>
      <c r="S296" s="67"/>
      <c r="T296" s="67"/>
    </row>
    <row r="297" spans="2:20" ht="30" x14ac:dyDescent="0.25">
      <c r="B297" s="68" t="str">
        <f>_xlfn.IFNA(INDEX(Data!$B:$B,MATCH(Table3[[#This Row],[Desa/Kelurahan]],Data!$C:$C,0)),"")</f>
        <v>SILUQ NGURAI</v>
      </c>
      <c r="C297" s="80" t="s">
        <v>271</v>
      </c>
      <c r="D297" s="81"/>
      <c r="E297" s="81"/>
      <c r="F297" s="81"/>
      <c r="G297" s="69">
        <v>1</v>
      </c>
      <c r="H297" s="82" t="s">
        <v>575</v>
      </c>
      <c r="I297" s="67"/>
      <c r="J297" s="81" t="s">
        <v>40</v>
      </c>
      <c r="K297" s="69"/>
      <c r="L297" s="67"/>
      <c r="M297" s="67"/>
      <c r="N297" s="72">
        <v>44762</v>
      </c>
      <c r="O297" s="73" t="str">
        <f>IF(Table3[[#This Row],[Tanggal]]="","",TEXT(Table3[[#This Row],[Tanggal]],"mmm"))</f>
        <v>Jul</v>
      </c>
      <c r="P297" s="73">
        <f>IF(Table3[[#This Row],[Tanggal]]="","",YEAR(Table3[[#This Row],[Tanggal]]))</f>
        <v>2022</v>
      </c>
      <c r="Q297" s="74" t="str">
        <f>IF(Table3[[#This Row],[Tanggal]]="","","Tower")</f>
        <v>Tower</v>
      </c>
      <c r="R297" s="67" t="s">
        <v>88</v>
      </c>
      <c r="S297" s="67"/>
      <c r="T297" s="67"/>
    </row>
    <row r="298" spans="2:20" ht="30" x14ac:dyDescent="0.25">
      <c r="B298" s="68" t="str">
        <f>_xlfn.IFNA(INDEX(Data!$B:$B,MATCH(Table3[[#This Row],[Desa/Kelurahan]],Data!$C:$C,0)),"")</f>
        <v>SILUQ NGURAI</v>
      </c>
      <c r="C298" s="80" t="s">
        <v>277</v>
      </c>
      <c r="D298" s="81"/>
      <c r="E298" s="81"/>
      <c r="F298" s="81"/>
      <c r="G298" s="69">
        <v>1</v>
      </c>
      <c r="H298" s="81" t="s">
        <v>120</v>
      </c>
      <c r="I298" s="67"/>
      <c r="J298" s="81" t="s">
        <v>40</v>
      </c>
      <c r="K298" s="69"/>
      <c r="L298" s="67"/>
      <c r="M298" s="67"/>
      <c r="N298" s="72">
        <v>44762</v>
      </c>
      <c r="O298" s="73" t="str">
        <f>IF(Table3[[#This Row],[Tanggal]]="","",TEXT(Table3[[#This Row],[Tanggal]],"mmm"))</f>
        <v>Jul</v>
      </c>
      <c r="P298" s="73">
        <f>IF(Table3[[#This Row],[Tanggal]]="","",YEAR(Table3[[#This Row],[Tanggal]]))</f>
        <v>2022</v>
      </c>
      <c r="Q298" s="74" t="str">
        <f>IF(Table3[[#This Row],[Tanggal]]="","","Tower")</f>
        <v>Tower</v>
      </c>
      <c r="R298" s="67" t="s">
        <v>88</v>
      </c>
      <c r="S298" s="67"/>
      <c r="T298" s="67"/>
    </row>
    <row r="299" spans="2:20" ht="30" x14ac:dyDescent="0.25">
      <c r="B299" s="68" t="str">
        <f>_xlfn.IFNA(INDEX(Data!$B:$B,MATCH(Table3[[#This Row],[Desa/Kelurahan]],Data!$C:$C,0)),"")</f>
        <v>SILUQ NGURAI</v>
      </c>
      <c r="C299" s="80" t="s">
        <v>282</v>
      </c>
      <c r="D299" s="81"/>
      <c r="E299" s="81"/>
      <c r="F299" s="81"/>
      <c r="G299" s="69">
        <v>1</v>
      </c>
      <c r="H299" s="82" t="s">
        <v>575</v>
      </c>
      <c r="I299" s="67"/>
      <c r="J299" s="81" t="s">
        <v>40</v>
      </c>
      <c r="K299" s="69"/>
      <c r="L299" s="67"/>
      <c r="M299" s="67"/>
      <c r="N299" s="72">
        <v>44762</v>
      </c>
      <c r="O299" s="73" t="str">
        <f>IF(Table3[[#This Row],[Tanggal]]="","",TEXT(Table3[[#This Row],[Tanggal]],"mmm"))</f>
        <v>Jul</v>
      </c>
      <c r="P299" s="73">
        <f>IF(Table3[[#This Row],[Tanggal]]="","",YEAR(Table3[[#This Row],[Tanggal]]))</f>
        <v>2022</v>
      </c>
      <c r="Q299" s="74" t="str">
        <f>IF(Table3[[#This Row],[Tanggal]]="","","Tower")</f>
        <v>Tower</v>
      </c>
      <c r="R299" s="67" t="s">
        <v>88</v>
      </c>
      <c r="S299" s="67"/>
      <c r="T299" s="67"/>
    </row>
    <row r="300" spans="2:20" ht="30" x14ac:dyDescent="0.25">
      <c r="B300" s="68" t="str">
        <f>_xlfn.IFNA(INDEX(Data!$B:$B,MATCH(Table3[[#This Row],[Desa/Kelurahan]],Data!$C:$C,0)),"")</f>
        <v>SILUQ NGURAI</v>
      </c>
      <c r="C300" s="80" t="s">
        <v>274</v>
      </c>
      <c r="D300" s="81"/>
      <c r="E300" s="81"/>
      <c r="F300" s="81"/>
      <c r="G300" s="69">
        <v>1</v>
      </c>
      <c r="H300" s="81" t="s">
        <v>87</v>
      </c>
      <c r="I300" s="67"/>
      <c r="J300" s="81" t="s">
        <v>40</v>
      </c>
      <c r="K300" s="69"/>
      <c r="L300" s="67"/>
      <c r="M300" s="67"/>
      <c r="N300" s="72">
        <v>44762</v>
      </c>
      <c r="O300" s="73" t="str">
        <f>IF(Table3[[#This Row],[Tanggal]]="","",TEXT(Table3[[#This Row],[Tanggal]],"mmm"))</f>
        <v>Jul</v>
      </c>
      <c r="P300" s="73">
        <f>IF(Table3[[#This Row],[Tanggal]]="","",YEAR(Table3[[#This Row],[Tanggal]]))</f>
        <v>2022</v>
      </c>
      <c r="Q300" s="74" t="str">
        <f>IF(Table3[[#This Row],[Tanggal]]="","","Tower")</f>
        <v>Tower</v>
      </c>
      <c r="R300" s="67" t="s">
        <v>88</v>
      </c>
      <c r="S300" s="67"/>
      <c r="T300" s="67"/>
    </row>
    <row r="301" spans="2:20" ht="30" x14ac:dyDescent="0.25">
      <c r="B301" s="68" t="str">
        <f>_xlfn.IFNA(INDEX(Data!$B:$B,MATCH(Table3[[#This Row],[Desa/Kelurahan]],Data!$C:$C,0)),"")</f>
        <v>SILUQ NGURAI</v>
      </c>
      <c r="C301" s="80" t="s">
        <v>276</v>
      </c>
      <c r="D301" s="81"/>
      <c r="E301" s="81"/>
      <c r="F301" s="81"/>
      <c r="G301" s="69">
        <v>1</v>
      </c>
      <c r="H301" s="81" t="s">
        <v>120</v>
      </c>
      <c r="I301" s="67"/>
      <c r="J301" s="81" t="s">
        <v>40</v>
      </c>
      <c r="K301" s="69"/>
      <c r="L301" s="67"/>
      <c r="M301" s="67"/>
      <c r="N301" s="72">
        <v>44762</v>
      </c>
      <c r="O301" s="73" t="str">
        <f>IF(Table3[[#This Row],[Tanggal]]="","",TEXT(Table3[[#This Row],[Tanggal]],"mmm"))</f>
        <v>Jul</v>
      </c>
      <c r="P301" s="73">
        <f>IF(Table3[[#This Row],[Tanggal]]="","",YEAR(Table3[[#This Row],[Tanggal]]))</f>
        <v>2022</v>
      </c>
      <c r="Q301" s="74" t="str">
        <f>IF(Table3[[#This Row],[Tanggal]]="","","Tower")</f>
        <v>Tower</v>
      </c>
      <c r="R301" s="67" t="s">
        <v>88</v>
      </c>
      <c r="S301" s="67"/>
      <c r="T301" s="67"/>
    </row>
    <row r="302" spans="2:20" ht="30" customHeight="1" x14ac:dyDescent="0.25">
      <c r="B302" s="68" t="str">
        <f>_xlfn.IFNA(INDEX(Data!$B:$B,MATCH(Table3[[#This Row],[Desa/Kelurahan]],Data!$C:$C,0)),"")</f>
        <v>BENTIAN BESAR</v>
      </c>
      <c r="C302" s="68" t="s">
        <v>138</v>
      </c>
      <c r="D302" s="76" t="s">
        <v>496</v>
      </c>
      <c r="E302" s="76" t="s">
        <v>497</v>
      </c>
      <c r="F302" s="67" t="s">
        <v>498</v>
      </c>
      <c r="G302" s="67">
        <v>1</v>
      </c>
      <c r="H302" s="67" t="s">
        <v>108</v>
      </c>
      <c r="I302" s="67"/>
      <c r="J302" s="67" t="s">
        <v>40</v>
      </c>
      <c r="K302" s="69"/>
      <c r="L302" s="67" t="s">
        <v>499</v>
      </c>
      <c r="M302" s="67"/>
      <c r="N302" s="72">
        <v>44762</v>
      </c>
      <c r="O302" s="73" t="str">
        <f>IF(Table3[[#This Row],[Tanggal]]="","",TEXT(Table3[[#This Row],[Tanggal]],"mmm"))</f>
        <v>Jul</v>
      </c>
      <c r="P302" s="73">
        <f>IF(Table3[[#This Row],[Tanggal]]="","",YEAR(Table3[[#This Row],[Tanggal]]))</f>
        <v>2022</v>
      </c>
      <c r="Q302" s="74" t="str">
        <f>IF(Table3[[#This Row],[Tanggal]]="","","Tower")</f>
        <v>Tower</v>
      </c>
      <c r="R302" s="67" t="s">
        <v>73</v>
      </c>
      <c r="S302" s="67"/>
      <c r="T302" s="67"/>
    </row>
    <row r="303" spans="2:20" ht="30" x14ac:dyDescent="0.25">
      <c r="B303" s="68" t="str">
        <f>_xlfn.IFNA(INDEX(Data!$B:$B,MATCH(Table3[[#This Row],[Desa/Kelurahan]],Data!$C:$C,0)),"")</f>
        <v>BENTIAN BESAR</v>
      </c>
      <c r="C303" s="68" t="s">
        <v>135</v>
      </c>
      <c r="D303" s="69" t="s">
        <v>527</v>
      </c>
      <c r="E303" s="69" t="s">
        <v>528</v>
      </c>
      <c r="F303" s="69"/>
      <c r="G303" s="69">
        <v>1</v>
      </c>
      <c r="H303" s="69" t="s">
        <v>74</v>
      </c>
      <c r="I303" s="67"/>
      <c r="J303" s="69" t="s">
        <v>40</v>
      </c>
      <c r="K303" s="69"/>
      <c r="L303" s="69" t="s">
        <v>529</v>
      </c>
      <c r="M303" s="67"/>
      <c r="N303" s="72">
        <v>44762</v>
      </c>
      <c r="O303" s="79" t="str">
        <f>IF(Table3[[#This Row],[Tanggal]]="","",TEXT(Table3[[#This Row],[Tanggal]],"mmm"))</f>
        <v>Jul</v>
      </c>
      <c r="P303" s="79">
        <f>IF(Table3[[#This Row],[Tanggal]]="","",YEAR(Table3[[#This Row],[Tanggal]]))</f>
        <v>2022</v>
      </c>
      <c r="Q303" s="67" t="str">
        <f>IF(Table3[[#This Row],[Tanggal]]="","","Tower")</f>
        <v>Tower</v>
      </c>
      <c r="R303" s="67" t="s">
        <v>81</v>
      </c>
      <c r="S303" s="67"/>
      <c r="T303" s="67"/>
    </row>
    <row r="304" spans="2:20" ht="30" x14ac:dyDescent="0.25">
      <c r="B304" s="68" t="str">
        <f>_xlfn.IFNA(INDEX(Data!$B:$B,MATCH(Table3[[#This Row],[Desa/Kelurahan]],Data!$C:$C,0)),"")</f>
        <v>BENTIAN BESAR</v>
      </c>
      <c r="C304" s="80" t="s">
        <v>137</v>
      </c>
      <c r="D304" s="81"/>
      <c r="E304" s="81"/>
      <c r="F304" s="81"/>
      <c r="G304" s="69">
        <v>1</v>
      </c>
      <c r="H304" s="81" t="s">
        <v>94</v>
      </c>
      <c r="I304" s="67"/>
      <c r="J304" s="81" t="s">
        <v>40</v>
      </c>
      <c r="K304" s="69"/>
      <c r="L304" s="67"/>
      <c r="M304" s="67"/>
      <c r="N304" s="72">
        <v>44762</v>
      </c>
      <c r="O304" s="79" t="str">
        <f>IF(Table3[[#This Row],[Tanggal]]="","",TEXT(Table3[[#This Row],[Tanggal]],"mmm"))</f>
        <v>Jul</v>
      </c>
      <c r="P304" s="79">
        <f>IF(Table3[[#This Row],[Tanggal]]="","",YEAR(Table3[[#This Row],[Tanggal]]))</f>
        <v>2022</v>
      </c>
      <c r="Q304" s="67" t="str">
        <f>IF(Table3[[#This Row],[Tanggal]]="","","Tower")</f>
        <v>Tower</v>
      </c>
      <c r="R304" s="67" t="s">
        <v>88</v>
      </c>
      <c r="S304" s="67"/>
      <c r="T304" s="67"/>
    </row>
    <row r="305" spans="2:20" ht="30" x14ac:dyDescent="0.25">
      <c r="B305" s="68" t="str">
        <f>_xlfn.IFNA(INDEX(Data!$B:$B,MATCH(Table3[[#This Row],[Desa/Kelurahan]],Data!$C:$C,0)),"")</f>
        <v>BENTIAN BESAR</v>
      </c>
      <c r="C305" s="80" t="s">
        <v>131</v>
      </c>
      <c r="D305" s="81"/>
      <c r="E305" s="81"/>
      <c r="F305" s="81"/>
      <c r="G305" s="69">
        <v>1</v>
      </c>
      <c r="H305" s="81" t="s">
        <v>94</v>
      </c>
      <c r="I305" s="67"/>
      <c r="J305" s="81" t="s">
        <v>40</v>
      </c>
      <c r="K305" s="69"/>
      <c r="L305" s="67"/>
      <c r="M305" s="67"/>
      <c r="N305" s="72">
        <v>44762</v>
      </c>
      <c r="O305" s="79" t="str">
        <f>IF(Table3[[#This Row],[Tanggal]]="","",TEXT(Table3[[#This Row],[Tanggal]],"mmm"))</f>
        <v>Jul</v>
      </c>
      <c r="P305" s="79">
        <f>IF(Table3[[#This Row],[Tanggal]]="","",YEAR(Table3[[#This Row],[Tanggal]]))</f>
        <v>2022</v>
      </c>
      <c r="Q305" s="67" t="str">
        <f>IF(Table3[[#This Row],[Tanggal]]="","","Tower")</f>
        <v>Tower</v>
      </c>
      <c r="R305" s="67" t="s">
        <v>88</v>
      </c>
      <c r="S305" s="67"/>
      <c r="T305" s="67"/>
    </row>
    <row r="306" spans="2:20" ht="30" x14ac:dyDescent="0.25">
      <c r="B306" s="68" t="str">
        <f>_xlfn.IFNA(INDEX(Data!$B:$B,MATCH(Table3[[#This Row],[Desa/Kelurahan]],Data!$C:$C,0)),"")</f>
        <v>BENTIAN BESAR</v>
      </c>
      <c r="C306" s="80" t="s">
        <v>130</v>
      </c>
      <c r="D306" s="81"/>
      <c r="E306" s="81"/>
      <c r="F306" s="81"/>
      <c r="G306" s="69">
        <v>1</v>
      </c>
      <c r="H306" s="81" t="s">
        <v>94</v>
      </c>
      <c r="I306" s="67"/>
      <c r="J306" s="81" t="s">
        <v>40</v>
      </c>
      <c r="K306" s="69"/>
      <c r="L306" s="67"/>
      <c r="M306" s="67"/>
      <c r="N306" s="72">
        <v>44762</v>
      </c>
      <c r="O306" s="73" t="str">
        <f>IF(Table3[[#This Row],[Tanggal]]="","",TEXT(Table3[[#This Row],[Tanggal]],"mmm"))</f>
        <v>Jul</v>
      </c>
      <c r="P306" s="73">
        <f>IF(Table3[[#This Row],[Tanggal]]="","",YEAR(Table3[[#This Row],[Tanggal]]))</f>
        <v>2022</v>
      </c>
      <c r="Q306" s="74" t="str">
        <f>IF(Table3[[#This Row],[Tanggal]]="","","Tower")</f>
        <v>Tower</v>
      </c>
      <c r="R306" s="67" t="s">
        <v>88</v>
      </c>
      <c r="S306" s="67"/>
      <c r="T306" s="67"/>
    </row>
    <row r="307" spans="2:20" x14ac:dyDescent="0.25">
      <c r="B307" s="68" t="str">
        <f>_xlfn.IFNA(INDEX(Data!$B:$B,MATCH(Table3[[#This Row],[Desa/Kelurahan]],Data!$C:$C,0)),"")</f>
        <v>BENTIAN BESAR</v>
      </c>
      <c r="C307" s="80" t="s">
        <v>136</v>
      </c>
      <c r="D307" s="81"/>
      <c r="E307" s="81"/>
      <c r="F307" s="81"/>
      <c r="G307" s="69">
        <v>1</v>
      </c>
      <c r="H307" s="81" t="s">
        <v>94</v>
      </c>
      <c r="I307" s="67"/>
      <c r="J307" s="81" t="s">
        <v>40</v>
      </c>
      <c r="K307" s="69"/>
      <c r="L307" s="67"/>
      <c r="M307" s="67"/>
      <c r="N307" s="72">
        <v>44762</v>
      </c>
      <c r="O307" s="73" t="str">
        <f>IF(Table3[[#This Row],[Tanggal]]="","",TEXT(Table3[[#This Row],[Tanggal]],"mmm"))</f>
        <v>Jul</v>
      </c>
      <c r="P307" s="73">
        <f>IF(Table3[[#This Row],[Tanggal]]="","",YEAR(Table3[[#This Row],[Tanggal]]))</f>
        <v>2022</v>
      </c>
      <c r="Q307" s="74" t="str">
        <f>IF(Table3[[#This Row],[Tanggal]]="","","Tower")</f>
        <v>Tower</v>
      </c>
      <c r="R307" s="67" t="s">
        <v>73</v>
      </c>
      <c r="S307" s="67"/>
      <c r="T307" s="67"/>
    </row>
    <row r="308" spans="2:20" ht="30" x14ac:dyDescent="0.25">
      <c r="B308" s="68" t="str">
        <f>_xlfn.IFNA(INDEX(Data!$B:$B,MATCH(Table3[[#This Row],[Desa/Kelurahan]],Data!$C:$C,0)),"")</f>
        <v>BENTIAN BESAR</v>
      </c>
      <c r="C308" s="80" t="s">
        <v>134</v>
      </c>
      <c r="D308" s="81"/>
      <c r="E308" s="81"/>
      <c r="F308" s="81"/>
      <c r="G308" s="69">
        <v>1</v>
      </c>
      <c r="H308" s="81" t="s">
        <v>94</v>
      </c>
      <c r="I308" s="67"/>
      <c r="J308" s="81" t="s">
        <v>40</v>
      </c>
      <c r="K308" s="69"/>
      <c r="L308" s="67"/>
      <c r="M308" s="67"/>
      <c r="N308" s="72">
        <v>44762</v>
      </c>
      <c r="O308" s="73" t="str">
        <f>IF(Table3[[#This Row],[Tanggal]]="","",TEXT(Table3[[#This Row],[Tanggal]],"mmm"))</f>
        <v>Jul</v>
      </c>
      <c r="P308" s="73">
        <f>IF(Table3[[#This Row],[Tanggal]]="","",YEAR(Table3[[#This Row],[Tanggal]]))</f>
        <v>2022</v>
      </c>
      <c r="Q308" s="74" t="str">
        <f>IF(Table3[[#This Row],[Tanggal]]="","","Tower")</f>
        <v>Tower</v>
      </c>
      <c r="R308" s="67" t="s">
        <v>88</v>
      </c>
      <c r="S308" s="67"/>
      <c r="T308" s="67"/>
    </row>
    <row r="309" spans="2:20" ht="30" x14ac:dyDescent="0.25">
      <c r="B309" s="68" t="str">
        <f>_xlfn.IFNA(INDEX(Data!$B:$B,MATCH(Table3[[#This Row],[Desa/Kelurahan]],Data!$C:$C,0)),"")</f>
        <v>BENTIAN BESAR</v>
      </c>
      <c r="C309" s="80" t="s">
        <v>133</v>
      </c>
      <c r="D309" s="81"/>
      <c r="E309" s="81"/>
      <c r="F309" s="81"/>
      <c r="G309" s="69">
        <v>1</v>
      </c>
      <c r="H309" s="81" t="s">
        <v>94</v>
      </c>
      <c r="I309" s="67"/>
      <c r="J309" s="81" t="s">
        <v>40</v>
      </c>
      <c r="K309" s="69"/>
      <c r="L309" s="67"/>
      <c r="M309" s="67"/>
      <c r="N309" s="72">
        <v>44762</v>
      </c>
      <c r="O309" s="73" t="str">
        <f>IF(Table3[[#This Row],[Tanggal]]="","",TEXT(Table3[[#This Row],[Tanggal]],"mmm"))</f>
        <v>Jul</v>
      </c>
      <c r="P309" s="73">
        <f>IF(Table3[[#This Row],[Tanggal]]="","",YEAR(Table3[[#This Row],[Tanggal]]))</f>
        <v>2022</v>
      </c>
      <c r="Q309" s="74" t="str">
        <f>IF(Table3[[#This Row],[Tanggal]]="","","Tower")</f>
        <v>Tower</v>
      </c>
      <c r="R309" s="67" t="s">
        <v>88</v>
      </c>
      <c r="S309" s="67"/>
      <c r="T309" s="67"/>
    </row>
    <row r="310" spans="2:20" x14ac:dyDescent="0.25">
      <c r="B310" s="68" t="str">
        <f>_xlfn.IFNA(INDEX(Data!$B:$B,MATCH(Table3[[#This Row],[Desa/Kelurahan]],Data!$C:$C,0)),"")</f>
        <v>JEMPANG</v>
      </c>
      <c r="C310" s="68" t="s">
        <v>176</v>
      </c>
      <c r="D310" s="76" t="s">
        <v>500</v>
      </c>
      <c r="E310" s="76" t="s">
        <v>501</v>
      </c>
      <c r="F310" s="67" t="s">
        <v>502</v>
      </c>
      <c r="G310" s="67">
        <v>1</v>
      </c>
      <c r="H310" s="67" t="s">
        <v>108</v>
      </c>
      <c r="I310" s="67"/>
      <c r="J310" s="67" t="s">
        <v>40</v>
      </c>
      <c r="K310" s="69"/>
      <c r="L310" s="67" t="s">
        <v>366</v>
      </c>
      <c r="M310" s="67"/>
      <c r="N310" s="72">
        <v>44762</v>
      </c>
      <c r="O310" s="73" t="str">
        <f>IF(Table3[[#This Row],[Tanggal]]="","",TEXT(Table3[[#This Row],[Tanggal]],"mmm"))</f>
        <v>Jul</v>
      </c>
      <c r="P310" s="73">
        <f>IF(Table3[[#This Row],[Tanggal]]="","",YEAR(Table3[[#This Row],[Tanggal]]))</f>
        <v>2022</v>
      </c>
      <c r="Q310" s="74" t="str">
        <f>IF(Table3[[#This Row],[Tanggal]]="","","Tower")</f>
        <v>Tower</v>
      </c>
      <c r="R310" s="67" t="s">
        <v>73</v>
      </c>
      <c r="S310" s="67"/>
      <c r="T310" s="67"/>
    </row>
    <row r="311" spans="2:20" x14ac:dyDescent="0.25">
      <c r="B311" s="68" t="str">
        <f>_xlfn.IFNA(INDEX(Data!$B:$B,MATCH(Table3[[#This Row],[Desa/Kelurahan]],Data!$C:$C,0)),"")</f>
        <v>JEMPANG</v>
      </c>
      <c r="C311" s="68" t="s">
        <v>174</v>
      </c>
      <c r="D311" s="76"/>
      <c r="E311" s="76"/>
      <c r="F311" s="67" t="s">
        <v>503</v>
      </c>
      <c r="G311" s="67">
        <v>1</v>
      </c>
      <c r="H311" s="67" t="s">
        <v>108</v>
      </c>
      <c r="I311" s="67"/>
      <c r="J311" s="67" t="s">
        <v>40</v>
      </c>
      <c r="K311" s="69"/>
      <c r="L311" s="67"/>
      <c r="M311" s="67"/>
      <c r="N311" s="72">
        <v>44762</v>
      </c>
      <c r="O311" s="73" t="str">
        <f>IF(Table3[[#This Row],[Tanggal]]="","",TEXT(Table3[[#This Row],[Tanggal]],"mmm"))</f>
        <v>Jul</v>
      </c>
      <c r="P311" s="73">
        <f>IF(Table3[[#This Row],[Tanggal]]="","",YEAR(Table3[[#This Row],[Tanggal]]))</f>
        <v>2022</v>
      </c>
      <c r="Q311" s="74" t="str">
        <f>IF(Table3[[#This Row],[Tanggal]]="","","Tower")</f>
        <v>Tower</v>
      </c>
      <c r="R311" s="67" t="s">
        <v>73</v>
      </c>
      <c r="S311" s="67"/>
      <c r="T311" s="67"/>
    </row>
    <row r="312" spans="2:20" x14ac:dyDescent="0.25">
      <c r="B312" s="68" t="str">
        <f>_xlfn.IFNA(INDEX(Data!$B:$B,MATCH(Table3[[#This Row],[Desa/Kelurahan]],Data!$C:$C,0)),"")</f>
        <v>JEMPANG</v>
      </c>
      <c r="C312" s="68" t="s">
        <v>178</v>
      </c>
      <c r="D312" s="76" t="s">
        <v>504</v>
      </c>
      <c r="E312" s="76" t="s">
        <v>505</v>
      </c>
      <c r="F312" s="67" t="s">
        <v>506</v>
      </c>
      <c r="G312" s="67">
        <v>1</v>
      </c>
      <c r="H312" s="67" t="s">
        <v>108</v>
      </c>
      <c r="I312" s="67"/>
      <c r="J312" s="67" t="s">
        <v>40</v>
      </c>
      <c r="K312" s="69"/>
      <c r="L312" s="67"/>
      <c r="M312" s="67"/>
      <c r="N312" s="72">
        <v>44762</v>
      </c>
      <c r="O312" s="73" t="str">
        <f>IF(Table3[[#This Row],[Tanggal]]="","",TEXT(Table3[[#This Row],[Tanggal]],"mmm"))</f>
        <v>Jul</v>
      </c>
      <c r="P312" s="73">
        <f>IF(Table3[[#This Row],[Tanggal]]="","",YEAR(Table3[[#This Row],[Tanggal]]))</f>
        <v>2022</v>
      </c>
      <c r="Q312" s="74" t="str">
        <f>IF(Table3[[#This Row],[Tanggal]]="","","Tower")</f>
        <v>Tower</v>
      </c>
      <c r="R312" s="67" t="s">
        <v>73</v>
      </c>
      <c r="S312" s="67"/>
      <c r="T312" s="67"/>
    </row>
    <row r="313" spans="2:20" x14ac:dyDescent="0.25">
      <c r="B313" s="68" t="str">
        <f>_xlfn.IFNA(INDEX(Data!$B:$B,MATCH(Table3[[#This Row],[Desa/Kelurahan]],Data!$C:$C,0)),"")</f>
        <v>JEMPANG</v>
      </c>
      <c r="C313" s="68" t="s">
        <v>176</v>
      </c>
      <c r="D313" s="76" t="s">
        <v>507</v>
      </c>
      <c r="E313" s="76" t="s">
        <v>508</v>
      </c>
      <c r="F313" s="67"/>
      <c r="G313" s="67">
        <v>1</v>
      </c>
      <c r="H313" s="67" t="s">
        <v>429</v>
      </c>
      <c r="I313" s="67"/>
      <c r="J313" s="67" t="s">
        <v>40</v>
      </c>
      <c r="K313" s="69"/>
      <c r="L313" s="67" t="s">
        <v>373</v>
      </c>
      <c r="M313" s="67"/>
      <c r="N313" s="72">
        <v>44762</v>
      </c>
      <c r="O313" s="73" t="str">
        <f>IF(Table3[[#This Row],[Tanggal]]="","",TEXT(Table3[[#This Row],[Tanggal]],"mmm"))</f>
        <v>Jul</v>
      </c>
      <c r="P313" s="73">
        <f>IF(Table3[[#This Row],[Tanggal]]="","",YEAR(Table3[[#This Row],[Tanggal]]))</f>
        <v>2022</v>
      </c>
      <c r="Q313" s="74" t="str">
        <f>IF(Table3[[#This Row],[Tanggal]]="","","Tower")</f>
        <v>Tower</v>
      </c>
      <c r="R313" s="67" t="s">
        <v>73</v>
      </c>
      <c r="S313" s="67"/>
      <c r="T313" s="67"/>
    </row>
    <row r="314" spans="2:20" ht="30" x14ac:dyDescent="0.25">
      <c r="B314" s="68" t="str">
        <f>_xlfn.IFNA(INDEX(Data!$B:$B,MATCH(Table3[[#This Row],[Desa/Kelurahan]],Data!$C:$C,0)),"")</f>
        <v>JEMPANG</v>
      </c>
      <c r="C314" s="70" t="s">
        <v>179</v>
      </c>
      <c r="D314" s="69" t="s">
        <v>530</v>
      </c>
      <c r="E314" s="69" t="s">
        <v>531</v>
      </c>
      <c r="F314" s="69"/>
      <c r="G314" s="69">
        <v>1</v>
      </c>
      <c r="H314" s="69" t="s">
        <v>74</v>
      </c>
      <c r="I314" s="67"/>
      <c r="J314" s="67" t="s">
        <v>40</v>
      </c>
      <c r="K314" s="69"/>
      <c r="L314" s="69" t="s">
        <v>529</v>
      </c>
      <c r="M314" s="67"/>
      <c r="N314" s="72">
        <v>44762</v>
      </c>
      <c r="O314" s="73" t="str">
        <f>IF(Table3[[#This Row],[Tanggal]]="","",TEXT(Table3[[#This Row],[Tanggal]],"mmm"))</f>
        <v>Jul</v>
      </c>
      <c r="P314" s="73">
        <f>IF(Table3[[#This Row],[Tanggal]]="","",YEAR(Table3[[#This Row],[Tanggal]]))</f>
        <v>2022</v>
      </c>
      <c r="Q314" s="74" t="str">
        <f>IF(Table3[[#This Row],[Tanggal]]="","","Tower")</f>
        <v>Tower</v>
      </c>
      <c r="R314" s="67" t="s">
        <v>81</v>
      </c>
      <c r="S314" s="67"/>
      <c r="T314" s="67"/>
    </row>
    <row r="315" spans="2:20" ht="30" x14ac:dyDescent="0.25">
      <c r="B315" s="68" t="str">
        <f>_xlfn.IFNA(INDEX(Data!$B:$B,MATCH(Table3[[#This Row],[Desa/Kelurahan]],Data!$C:$C,0)),"")</f>
        <v>JEMPANG</v>
      </c>
      <c r="C315" s="80" t="s">
        <v>177</v>
      </c>
      <c r="D315" s="81"/>
      <c r="E315" s="81"/>
      <c r="F315" s="81"/>
      <c r="G315" s="69">
        <v>1</v>
      </c>
      <c r="H315" s="81" t="s">
        <v>87</v>
      </c>
      <c r="I315" s="67"/>
      <c r="J315" s="67" t="s">
        <v>42</v>
      </c>
      <c r="K315" s="69"/>
      <c r="L315" s="67"/>
      <c r="M315" s="67"/>
      <c r="N315" s="72">
        <v>44762</v>
      </c>
      <c r="O315" s="73" t="str">
        <f>IF(Table3[[#This Row],[Tanggal]]="","",TEXT(Table3[[#This Row],[Tanggal]],"mmm"))</f>
        <v>Jul</v>
      </c>
      <c r="P315" s="73">
        <f>IF(Table3[[#This Row],[Tanggal]]="","",YEAR(Table3[[#This Row],[Tanggal]]))</f>
        <v>2022</v>
      </c>
      <c r="Q315" s="74" t="str">
        <f>IF(Table3[[#This Row],[Tanggal]]="","","Tower")</f>
        <v>Tower</v>
      </c>
      <c r="R315" s="67" t="s">
        <v>88</v>
      </c>
      <c r="S315" s="67"/>
      <c r="T315" s="67" t="s">
        <v>576</v>
      </c>
    </row>
    <row r="316" spans="2:20" x14ac:dyDescent="0.25">
      <c r="B316" s="68" t="str">
        <f>_xlfn.IFNA(INDEX(Data!$B:$B,MATCH(Table3[[#This Row],[Desa/Kelurahan]],Data!$C:$C,0)),"")</f>
        <v>JEMPANG</v>
      </c>
      <c r="C316" s="70" t="s">
        <v>174</v>
      </c>
      <c r="D316" s="81"/>
      <c r="E316" s="81"/>
      <c r="F316" s="69" t="s">
        <v>577</v>
      </c>
      <c r="G316" s="69">
        <v>1</v>
      </c>
      <c r="H316" s="69" t="s">
        <v>578</v>
      </c>
      <c r="I316" s="67"/>
      <c r="J316" s="67" t="s">
        <v>40</v>
      </c>
      <c r="K316" s="69"/>
      <c r="L316" s="67"/>
      <c r="M316" s="67"/>
      <c r="N316" s="72">
        <v>44762</v>
      </c>
      <c r="O316" s="73" t="str">
        <f>IF(Table3[[#This Row],[Tanggal]]="","",TEXT(Table3[[#This Row],[Tanggal]],"mmm"))</f>
        <v>Jul</v>
      </c>
      <c r="P316" s="73">
        <f>IF(Table3[[#This Row],[Tanggal]]="","",YEAR(Table3[[#This Row],[Tanggal]]))</f>
        <v>2022</v>
      </c>
      <c r="Q316" s="74" t="str">
        <f>IF(Table3[[#This Row],[Tanggal]]="","","Tower")</f>
        <v>Tower</v>
      </c>
      <c r="R316" s="67" t="s">
        <v>103</v>
      </c>
      <c r="S316" s="67"/>
      <c r="T316" s="67"/>
    </row>
    <row r="317" spans="2:20" ht="30" x14ac:dyDescent="0.25">
      <c r="B317" s="68" t="str">
        <f>_xlfn.IFNA(INDEX(Data!$B:$B,MATCH(Table3[[#This Row],[Desa/Kelurahan]],Data!$C:$C,0)),"")</f>
        <v>JEMPANG</v>
      </c>
      <c r="C317" s="70" t="s">
        <v>172</v>
      </c>
      <c r="D317" s="81"/>
      <c r="E317" s="81"/>
      <c r="F317" s="81"/>
      <c r="G317" s="69">
        <v>1</v>
      </c>
      <c r="H317" s="81" t="s">
        <v>546</v>
      </c>
      <c r="I317" s="67"/>
      <c r="J317" s="67" t="s">
        <v>40</v>
      </c>
      <c r="K317" s="69"/>
      <c r="L317" s="67"/>
      <c r="M317" s="67"/>
      <c r="N317" s="72">
        <v>44762</v>
      </c>
      <c r="O317" s="73" t="str">
        <f>IF(Table3[[#This Row],[Tanggal]]="","",TEXT(Table3[[#This Row],[Tanggal]],"mmm"))</f>
        <v>Jul</v>
      </c>
      <c r="P317" s="73">
        <f>IF(Table3[[#This Row],[Tanggal]]="","",YEAR(Table3[[#This Row],[Tanggal]]))</f>
        <v>2022</v>
      </c>
      <c r="Q317" s="74" t="str">
        <f>IF(Table3[[#This Row],[Tanggal]]="","","Tower")</f>
        <v>Tower</v>
      </c>
      <c r="R317" s="67" t="s">
        <v>88</v>
      </c>
      <c r="S317" s="67"/>
      <c r="T317" s="67"/>
    </row>
    <row r="318" spans="2:20" x14ac:dyDescent="0.25">
      <c r="B318" s="68" t="str">
        <f>_xlfn.IFNA(INDEX(Data!$B:$B,MATCH(Table3[[#This Row],[Desa/Kelurahan]],Data!$C:$C,0)),"")</f>
        <v>JEMPANG</v>
      </c>
      <c r="C318" s="70" t="s">
        <v>176</v>
      </c>
      <c r="D318" s="81"/>
      <c r="E318" s="81"/>
      <c r="F318" s="69" t="s">
        <v>579</v>
      </c>
      <c r="G318" s="69">
        <v>1</v>
      </c>
      <c r="H318" s="69" t="s">
        <v>538</v>
      </c>
      <c r="I318" s="67"/>
      <c r="J318" s="67" t="s">
        <v>40</v>
      </c>
      <c r="K318" s="69"/>
      <c r="L318" s="67"/>
      <c r="M318" s="67"/>
      <c r="N318" s="72">
        <v>44762</v>
      </c>
      <c r="O318" s="73" t="str">
        <f>IF(Table3[[#This Row],[Tanggal]]="","",TEXT(Table3[[#This Row],[Tanggal]],"mmm"))</f>
        <v>Jul</v>
      </c>
      <c r="P318" s="73">
        <f>IF(Table3[[#This Row],[Tanggal]]="","",YEAR(Table3[[#This Row],[Tanggal]]))</f>
        <v>2022</v>
      </c>
      <c r="Q318" s="74" t="str">
        <f>IF(Table3[[#This Row],[Tanggal]]="","","Tower")</f>
        <v>Tower</v>
      </c>
      <c r="R318" s="67" t="s">
        <v>103</v>
      </c>
      <c r="S318" s="67"/>
      <c r="T318" s="67"/>
    </row>
    <row r="319" spans="2:20" ht="15" customHeight="1" x14ac:dyDescent="0.25">
      <c r="B319" s="68" t="str">
        <f>_xlfn.IFNA(INDEX(Data!$B:$B,MATCH(Table3[[#This Row],[Desa/Kelurahan]],Data!$C:$C,0)),"")</f>
        <v>BONGAN</v>
      </c>
      <c r="C319" s="68" t="s">
        <v>140</v>
      </c>
      <c r="D319" s="76" t="s">
        <v>509</v>
      </c>
      <c r="E319" s="76" t="s">
        <v>510</v>
      </c>
      <c r="F319" s="67" t="s">
        <v>511</v>
      </c>
      <c r="G319" s="67">
        <v>1</v>
      </c>
      <c r="H319" s="67" t="s">
        <v>512</v>
      </c>
      <c r="I319" s="67"/>
      <c r="J319" s="67" t="s">
        <v>40</v>
      </c>
      <c r="K319" s="69"/>
      <c r="L319" s="67"/>
      <c r="M319" s="67"/>
      <c r="N319" s="72">
        <v>44762</v>
      </c>
      <c r="O319" s="73" t="str">
        <f>IF(Table3[[#This Row],[Tanggal]]="","",TEXT(Table3[[#This Row],[Tanggal]],"mmm"))</f>
        <v>Jul</v>
      </c>
      <c r="P319" s="73">
        <f>IF(Table3[[#This Row],[Tanggal]]="","",YEAR(Table3[[#This Row],[Tanggal]]))</f>
        <v>2022</v>
      </c>
      <c r="Q319" s="74" t="str">
        <f>IF(Table3[[#This Row],[Tanggal]]="","","Tower")</f>
        <v>Tower</v>
      </c>
      <c r="R319" s="67" t="s">
        <v>73</v>
      </c>
      <c r="S319" s="67"/>
      <c r="T319" s="67"/>
    </row>
    <row r="320" spans="2:20" x14ac:dyDescent="0.25">
      <c r="B320" s="68" t="str">
        <f>_xlfn.IFNA(INDEX(Data!$B:$B,MATCH(Table3[[#This Row],[Desa/Kelurahan]],Data!$C:$C,0)),"")</f>
        <v>BONGAN</v>
      </c>
      <c r="C320" s="68" t="s">
        <v>147</v>
      </c>
      <c r="D320" s="76" t="s">
        <v>513</v>
      </c>
      <c r="E320" s="76" t="s">
        <v>514</v>
      </c>
      <c r="F320" s="67" t="s">
        <v>515</v>
      </c>
      <c r="G320" s="67">
        <v>1</v>
      </c>
      <c r="H320" s="67" t="s">
        <v>108</v>
      </c>
      <c r="I320" s="67"/>
      <c r="J320" s="67" t="s">
        <v>40</v>
      </c>
      <c r="K320" s="69"/>
      <c r="L320" s="67"/>
      <c r="M320" s="67"/>
      <c r="N320" s="72">
        <v>44762</v>
      </c>
      <c r="O320" s="79" t="str">
        <f>IF(Table3[[#This Row],[Tanggal]]="","",TEXT(Table3[[#This Row],[Tanggal]],"mmm"))</f>
        <v>Jul</v>
      </c>
      <c r="P320" s="79">
        <f>IF(Table3[[#This Row],[Tanggal]]="","",YEAR(Table3[[#This Row],[Tanggal]]))</f>
        <v>2022</v>
      </c>
      <c r="Q320" s="67" t="str">
        <f>IF(Table3[[#This Row],[Tanggal]]="","","Tower")</f>
        <v>Tower</v>
      </c>
      <c r="R320" s="67" t="s">
        <v>73</v>
      </c>
      <c r="S320" s="67"/>
      <c r="T320" s="67"/>
    </row>
    <row r="321" spans="2:20" x14ac:dyDescent="0.25">
      <c r="B321" s="68" t="str">
        <f>_xlfn.IFNA(INDEX(Data!$B:$B,MATCH(Table3[[#This Row],[Desa/Kelurahan]],Data!$C:$C,0)),"")</f>
        <v>BONGAN</v>
      </c>
      <c r="C321" s="68" t="s">
        <v>145</v>
      </c>
      <c r="D321" s="76"/>
      <c r="E321" s="76"/>
      <c r="F321" s="67" t="s">
        <v>516</v>
      </c>
      <c r="G321" s="67">
        <v>1</v>
      </c>
      <c r="H321" s="67" t="s">
        <v>99</v>
      </c>
      <c r="I321" s="67"/>
      <c r="J321" s="67" t="s">
        <v>40</v>
      </c>
      <c r="K321" s="69"/>
      <c r="L321" s="67"/>
      <c r="M321" s="67"/>
      <c r="N321" s="72">
        <v>44762</v>
      </c>
      <c r="O321" s="79" t="str">
        <f>IF(Table3[[#This Row],[Tanggal]]="","",TEXT(Table3[[#This Row],[Tanggal]],"mmm"))</f>
        <v>Jul</v>
      </c>
      <c r="P321" s="79">
        <f>IF(Table3[[#This Row],[Tanggal]]="","",YEAR(Table3[[#This Row],[Tanggal]]))</f>
        <v>2022</v>
      </c>
      <c r="Q321" s="67" t="str">
        <f>IF(Table3[[#This Row],[Tanggal]]="","","Tower")</f>
        <v>Tower</v>
      </c>
      <c r="R321" s="67" t="s">
        <v>73</v>
      </c>
      <c r="S321" s="67"/>
      <c r="T321" s="67"/>
    </row>
    <row r="322" spans="2:20" ht="30" x14ac:dyDescent="0.25">
      <c r="B322" s="68" t="str">
        <f>_xlfn.IFNA(INDEX(Data!$B:$B,MATCH(Table3[[#This Row],[Desa/Kelurahan]],Data!$C:$C,0)),"")</f>
        <v>BONGAN</v>
      </c>
      <c r="C322" s="70" t="s">
        <v>139</v>
      </c>
      <c r="D322" s="69"/>
      <c r="E322" s="69"/>
      <c r="F322" s="67" t="s">
        <v>532</v>
      </c>
      <c r="G322" s="69">
        <v>1</v>
      </c>
      <c r="H322" s="69" t="s">
        <v>533</v>
      </c>
      <c r="I322" s="67"/>
      <c r="J322" s="69" t="s">
        <v>40</v>
      </c>
      <c r="K322" s="69"/>
      <c r="L322" s="69" t="s">
        <v>358</v>
      </c>
      <c r="M322" s="67"/>
      <c r="N322" s="72">
        <v>44762</v>
      </c>
      <c r="O322" s="79" t="str">
        <f>IF(Table3[[#This Row],[Tanggal]]="","",TEXT(Table3[[#This Row],[Tanggal]],"mmm"))</f>
        <v>Jul</v>
      </c>
      <c r="P322" s="79">
        <f>IF(Table3[[#This Row],[Tanggal]]="","",YEAR(Table3[[#This Row],[Tanggal]]))</f>
        <v>2022</v>
      </c>
      <c r="Q322" s="67" t="str">
        <f>IF(Table3[[#This Row],[Tanggal]]="","","Tower")</f>
        <v>Tower</v>
      </c>
      <c r="R322" s="67" t="s">
        <v>95</v>
      </c>
      <c r="S322" s="67"/>
      <c r="T322" s="67"/>
    </row>
    <row r="323" spans="2:20" ht="30" x14ac:dyDescent="0.25">
      <c r="B323" s="68" t="str">
        <f>_xlfn.IFNA(INDEX(Data!$B:$B,MATCH(Table3[[#This Row],[Desa/Kelurahan]],Data!$C:$C,0)),"")</f>
        <v>BONGAN</v>
      </c>
      <c r="C323" s="80" t="s">
        <v>148</v>
      </c>
      <c r="D323" s="81"/>
      <c r="E323" s="81"/>
      <c r="F323" s="81"/>
      <c r="G323" s="69">
        <v>1</v>
      </c>
      <c r="H323" s="81" t="s">
        <v>87</v>
      </c>
      <c r="I323" s="67"/>
      <c r="J323" s="81" t="s">
        <v>40</v>
      </c>
      <c r="K323" s="69"/>
      <c r="L323" s="67"/>
      <c r="M323" s="67"/>
      <c r="N323" s="72">
        <v>44762</v>
      </c>
      <c r="O323" s="73" t="str">
        <f>IF(Table3[[#This Row],[Tanggal]]="","",TEXT(Table3[[#This Row],[Tanggal]],"mmm"))</f>
        <v>Jul</v>
      </c>
      <c r="P323" s="73">
        <f>IF(Table3[[#This Row],[Tanggal]]="","",YEAR(Table3[[#This Row],[Tanggal]]))</f>
        <v>2022</v>
      </c>
      <c r="Q323" s="74" t="str">
        <f>IF(Table3[[#This Row],[Tanggal]]="","","Tower")</f>
        <v>Tower</v>
      </c>
      <c r="R323" s="67" t="s">
        <v>88</v>
      </c>
      <c r="S323" s="67"/>
      <c r="T323" s="67"/>
    </row>
    <row r="324" spans="2:20" x14ac:dyDescent="0.25">
      <c r="B324" s="68" t="str">
        <f>_xlfn.IFNA(INDEX(Data!$B:$B,MATCH(Table3[[#This Row],[Desa/Kelurahan]],Data!$C:$C,0)),"")</f>
        <v>BARONG TONGKOK</v>
      </c>
      <c r="C324" s="68" t="s">
        <v>116</v>
      </c>
      <c r="D324" s="67" t="s">
        <v>351</v>
      </c>
      <c r="E324" s="67" t="s">
        <v>352</v>
      </c>
      <c r="F324" s="67" t="s">
        <v>353</v>
      </c>
      <c r="G324" s="67">
        <v>1</v>
      </c>
      <c r="H324" s="67" t="s">
        <v>108</v>
      </c>
      <c r="I324" s="67"/>
      <c r="J324" s="67" t="s">
        <v>40</v>
      </c>
      <c r="K324" s="69"/>
      <c r="L324" s="67" t="s">
        <v>354</v>
      </c>
      <c r="M324" s="67"/>
      <c r="N324" s="72">
        <v>45288</v>
      </c>
      <c r="O324" s="73" t="str">
        <f>IF(Table3[[#This Row],[Tanggal]]="","",TEXT(Table3[[#This Row],[Tanggal]],"mmm"))</f>
        <v>Dec</v>
      </c>
      <c r="P324" s="73">
        <f>IF(Table3[[#This Row],[Tanggal]]="","",YEAR(Table3[[#This Row],[Tanggal]]))</f>
        <v>2023</v>
      </c>
      <c r="Q324" s="74" t="str">
        <f>IF(Table3[[#This Row],[Tanggal]]="","","Tower")</f>
        <v>Tower</v>
      </c>
      <c r="R324" s="67" t="s">
        <v>73</v>
      </c>
      <c r="S324" s="67"/>
      <c r="T324" s="67"/>
    </row>
    <row r="325" spans="2:20" ht="15" customHeight="1" x14ac:dyDescent="0.25">
      <c r="B325" s="68" t="str">
        <f>_xlfn.IFNA(INDEX(Data!$B:$B,MATCH(Table3[[#This Row],[Desa/Kelurahan]],Data!$C:$C,0)),"")</f>
        <v>BARONG TONGKOK</v>
      </c>
      <c r="C325" s="68" t="s">
        <v>118</v>
      </c>
      <c r="D325" s="67" t="s">
        <v>355</v>
      </c>
      <c r="E325" s="67" t="s">
        <v>356</v>
      </c>
      <c r="F325" s="67" t="s">
        <v>357</v>
      </c>
      <c r="G325" s="67">
        <v>1</v>
      </c>
      <c r="H325" s="67" t="s">
        <v>108</v>
      </c>
      <c r="I325" s="67"/>
      <c r="J325" s="67" t="s">
        <v>40</v>
      </c>
      <c r="K325" s="69"/>
      <c r="L325" s="67" t="s">
        <v>358</v>
      </c>
      <c r="M325" s="67"/>
      <c r="N325" s="72">
        <v>45288</v>
      </c>
      <c r="O325" s="73" t="str">
        <f>IF(Table3[[#This Row],[Tanggal]]="","",TEXT(Table3[[#This Row],[Tanggal]],"mmm"))</f>
        <v>Dec</v>
      </c>
      <c r="P325" s="73">
        <f>IF(Table3[[#This Row],[Tanggal]]="","",YEAR(Table3[[#This Row],[Tanggal]]))</f>
        <v>2023</v>
      </c>
      <c r="Q325" s="74" t="str">
        <f>IF(Table3[[#This Row],[Tanggal]]="","","Tower")</f>
        <v>Tower</v>
      </c>
      <c r="R325" s="67" t="s">
        <v>73</v>
      </c>
      <c r="S325" s="67"/>
      <c r="T325" s="67"/>
    </row>
    <row r="326" spans="2:20" x14ac:dyDescent="0.25">
      <c r="B326" s="68" t="str">
        <f>_xlfn.IFNA(INDEX(Data!$B:$B,MATCH(Table3[[#This Row],[Desa/Kelurahan]],Data!$C:$C,0)),"")</f>
        <v>BARONG TONGKOK</v>
      </c>
      <c r="C326" s="68" t="s">
        <v>14</v>
      </c>
      <c r="D326" s="67" t="s">
        <v>359</v>
      </c>
      <c r="E326" s="67" t="s">
        <v>360</v>
      </c>
      <c r="F326" s="67" t="s">
        <v>361</v>
      </c>
      <c r="G326" s="67">
        <v>1</v>
      </c>
      <c r="H326" s="67" t="s">
        <v>108</v>
      </c>
      <c r="I326" s="67"/>
      <c r="J326" s="67" t="s">
        <v>40</v>
      </c>
      <c r="K326" s="69"/>
      <c r="L326" s="67" t="s">
        <v>362</v>
      </c>
      <c r="M326" s="67"/>
      <c r="N326" s="72">
        <v>45288</v>
      </c>
      <c r="O326" s="73" t="str">
        <f>IF(Table3[[#This Row],[Tanggal]]="","",TEXT(Table3[[#This Row],[Tanggal]],"mmm"))</f>
        <v>Dec</v>
      </c>
      <c r="P326" s="73">
        <f>IF(Table3[[#This Row],[Tanggal]]="","",YEAR(Table3[[#This Row],[Tanggal]]))</f>
        <v>2023</v>
      </c>
      <c r="Q326" s="74" t="str">
        <f>IF(Table3[[#This Row],[Tanggal]]="","","Tower")</f>
        <v>Tower</v>
      </c>
      <c r="R326" s="67" t="s">
        <v>73</v>
      </c>
      <c r="S326" s="67"/>
      <c r="T326" s="67"/>
    </row>
    <row r="327" spans="2:20" x14ac:dyDescent="0.25">
      <c r="B327" s="68" t="str">
        <f>_xlfn.IFNA(INDEX(Data!$B:$B,MATCH(Table3[[#This Row],[Desa/Kelurahan]],Data!$C:$C,0)),"")</f>
        <v>BARONG TONGKOK</v>
      </c>
      <c r="C327" s="68" t="s">
        <v>14</v>
      </c>
      <c r="D327" s="67" t="s">
        <v>363</v>
      </c>
      <c r="E327" s="67" t="s">
        <v>364</v>
      </c>
      <c r="F327" s="67" t="s">
        <v>365</v>
      </c>
      <c r="G327" s="67">
        <v>1</v>
      </c>
      <c r="H327" s="67" t="s">
        <v>108</v>
      </c>
      <c r="I327" s="67"/>
      <c r="J327" s="67" t="s">
        <v>40</v>
      </c>
      <c r="K327" s="69"/>
      <c r="L327" s="67" t="s">
        <v>366</v>
      </c>
      <c r="M327" s="67"/>
      <c r="N327" s="72">
        <v>45288</v>
      </c>
      <c r="O327" s="73" t="str">
        <f>IF(Table3[[#This Row],[Tanggal]]="","",TEXT(Table3[[#This Row],[Tanggal]],"mmm"))</f>
        <v>Dec</v>
      </c>
      <c r="P327" s="73">
        <f>IF(Table3[[#This Row],[Tanggal]]="","",YEAR(Table3[[#This Row],[Tanggal]]))</f>
        <v>2023</v>
      </c>
      <c r="Q327" s="74" t="str">
        <f>IF(Table3[[#This Row],[Tanggal]]="","","Tower")</f>
        <v>Tower</v>
      </c>
      <c r="R327" s="67" t="s">
        <v>73</v>
      </c>
      <c r="S327" s="67"/>
      <c r="T327" s="67"/>
    </row>
    <row r="328" spans="2:20" x14ac:dyDescent="0.25">
      <c r="B328" s="68" t="str">
        <f>_xlfn.IFNA(INDEX(Data!$B:$B,MATCH(Table3[[#This Row],[Desa/Kelurahan]],Data!$C:$C,0)),"")</f>
        <v>BARONG TONGKOK</v>
      </c>
      <c r="C328" s="68" t="s">
        <v>14</v>
      </c>
      <c r="D328" s="67" t="s">
        <v>367</v>
      </c>
      <c r="E328" s="67" t="s">
        <v>368</v>
      </c>
      <c r="F328" s="67" t="s">
        <v>369</v>
      </c>
      <c r="G328" s="67">
        <v>1</v>
      </c>
      <c r="H328" s="67" t="s">
        <v>108</v>
      </c>
      <c r="I328" s="67"/>
      <c r="J328" s="67" t="s">
        <v>40</v>
      </c>
      <c r="K328" s="69"/>
      <c r="L328" s="67" t="s">
        <v>366</v>
      </c>
      <c r="M328" s="67"/>
      <c r="N328" s="72">
        <v>45288</v>
      </c>
      <c r="O328" s="79" t="str">
        <f>IF(Table3[[#This Row],[Tanggal]]="","",TEXT(Table3[[#This Row],[Tanggal]],"mmm"))</f>
        <v>Dec</v>
      </c>
      <c r="P328" s="79">
        <f>IF(Table3[[#This Row],[Tanggal]]="","",YEAR(Table3[[#This Row],[Tanggal]]))</f>
        <v>2023</v>
      </c>
      <c r="Q328" s="67" t="str">
        <f>IF(Table3[[#This Row],[Tanggal]]="","","Tower")</f>
        <v>Tower</v>
      </c>
      <c r="R328" s="67" t="s">
        <v>73</v>
      </c>
      <c r="S328" s="67"/>
      <c r="T328" s="67"/>
    </row>
    <row r="329" spans="2:20" ht="30" x14ac:dyDescent="0.25">
      <c r="B329" s="68" t="str">
        <f>_xlfn.IFNA(INDEX(Data!$B:$B,MATCH(Table3[[#This Row],[Desa/Kelurahan]],Data!$C:$C,0)),"")</f>
        <v>BARONG TONGKOK</v>
      </c>
      <c r="C329" s="68" t="s">
        <v>14</v>
      </c>
      <c r="D329" s="75" t="s">
        <v>370</v>
      </c>
      <c r="E329" s="75" t="s">
        <v>371</v>
      </c>
      <c r="F329" s="67" t="s">
        <v>372</v>
      </c>
      <c r="G329" s="67">
        <v>1</v>
      </c>
      <c r="H329" s="67" t="s">
        <v>122</v>
      </c>
      <c r="I329" s="67"/>
      <c r="J329" s="67" t="s">
        <v>40</v>
      </c>
      <c r="K329" s="69"/>
      <c r="L329" s="67" t="s">
        <v>373</v>
      </c>
      <c r="M329" s="67"/>
      <c r="N329" s="72">
        <v>45288</v>
      </c>
      <c r="O329" s="73" t="str">
        <f>IF(Table3[[#This Row],[Tanggal]]="","",TEXT(Table3[[#This Row],[Tanggal]],"mmm"))</f>
        <v>Dec</v>
      </c>
      <c r="P329" s="73">
        <f>IF(Table3[[#This Row],[Tanggal]]="","",YEAR(Table3[[#This Row],[Tanggal]]))</f>
        <v>2023</v>
      </c>
      <c r="Q329" s="74" t="str">
        <f>IF(Table3[[#This Row],[Tanggal]]="","","Tower")</f>
        <v>Tower</v>
      </c>
      <c r="R329" s="67" t="s">
        <v>73</v>
      </c>
      <c r="S329" s="67"/>
      <c r="T329" s="67"/>
    </row>
    <row r="330" spans="2:20" x14ac:dyDescent="0.25">
      <c r="B330" s="68" t="str">
        <f>_xlfn.IFNA(INDEX(Data!$B:$B,MATCH(Table3[[#This Row],[Desa/Kelurahan]],Data!$C:$C,0)),"")</f>
        <v>BARONG TONGKOK</v>
      </c>
      <c r="C330" s="68" t="s">
        <v>125</v>
      </c>
      <c r="D330" s="76" t="s">
        <v>374</v>
      </c>
      <c r="E330" s="76" t="s">
        <v>375</v>
      </c>
      <c r="F330" s="67" t="s">
        <v>376</v>
      </c>
      <c r="G330" s="67">
        <v>1</v>
      </c>
      <c r="H330" s="67" t="s">
        <v>87</v>
      </c>
      <c r="I330" s="67"/>
      <c r="J330" s="67" t="s">
        <v>40</v>
      </c>
      <c r="K330" s="69"/>
      <c r="L330" s="67" t="s">
        <v>377</v>
      </c>
      <c r="M330" s="67"/>
      <c r="N330" s="72">
        <v>45288</v>
      </c>
      <c r="O330" s="73" t="str">
        <f>IF(Table3[[#This Row],[Tanggal]]="","",TEXT(Table3[[#This Row],[Tanggal]],"mmm"))</f>
        <v>Dec</v>
      </c>
      <c r="P330" s="73">
        <f>IF(Table3[[#This Row],[Tanggal]]="","",YEAR(Table3[[#This Row],[Tanggal]]))</f>
        <v>2023</v>
      </c>
      <c r="Q330" s="74" t="str">
        <f>IF(Table3[[#This Row],[Tanggal]]="","","Tower")</f>
        <v>Tower</v>
      </c>
      <c r="R330" s="67" t="s">
        <v>73</v>
      </c>
      <c r="S330" s="67"/>
      <c r="T330" s="67"/>
    </row>
    <row r="331" spans="2:20" x14ac:dyDescent="0.25">
      <c r="B331" s="68" t="str">
        <f>_xlfn.IFNA(INDEX(Data!$B:$B,MATCH(Table3[[#This Row],[Desa/Kelurahan]],Data!$C:$C,0)),"")</f>
        <v>BARONG TONGKOK</v>
      </c>
      <c r="C331" s="68" t="s">
        <v>14</v>
      </c>
      <c r="D331" s="76" t="s">
        <v>378</v>
      </c>
      <c r="E331" s="76" t="s">
        <v>379</v>
      </c>
      <c r="F331" s="67" t="s">
        <v>380</v>
      </c>
      <c r="G331" s="67">
        <v>1</v>
      </c>
      <c r="H331" s="67" t="s">
        <v>87</v>
      </c>
      <c r="I331" s="67"/>
      <c r="J331" s="67" t="s">
        <v>40</v>
      </c>
      <c r="K331" s="69"/>
      <c r="L331" s="67" t="s">
        <v>381</v>
      </c>
      <c r="M331" s="67"/>
      <c r="N331" s="72">
        <v>45288</v>
      </c>
      <c r="O331" s="73" t="str">
        <f>IF(Table3[[#This Row],[Tanggal]]="","",TEXT(Table3[[#This Row],[Tanggal]],"mmm"))</f>
        <v>Dec</v>
      </c>
      <c r="P331" s="73">
        <f>IF(Table3[[#This Row],[Tanggal]]="","",YEAR(Table3[[#This Row],[Tanggal]]))</f>
        <v>2023</v>
      </c>
      <c r="Q331" s="74" t="str">
        <f>IF(Table3[[#This Row],[Tanggal]]="","","Tower")</f>
        <v>Tower</v>
      </c>
      <c r="R331" s="67" t="s">
        <v>73</v>
      </c>
      <c r="S331" s="67"/>
      <c r="T331" s="67"/>
    </row>
    <row r="332" spans="2:20" x14ac:dyDescent="0.25">
      <c r="B332" s="68" t="str">
        <f>_xlfn.IFNA(INDEX(Data!$B:$B,MATCH(Table3[[#This Row],[Desa/Kelurahan]],Data!$C:$C,0)),"")</f>
        <v>BARONG TONGKOK</v>
      </c>
      <c r="C332" s="68" t="s">
        <v>14</v>
      </c>
      <c r="D332" s="76" t="s">
        <v>382</v>
      </c>
      <c r="E332" s="76" t="s">
        <v>383</v>
      </c>
      <c r="F332" s="67" t="s">
        <v>384</v>
      </c>
      <c r="G332" s="67">
        <v>1</v>
      </c>
      <c r="H332" s="67" t="s">
        <v>87</v>
      </c>
      <c r="I332" s="67"/>
      <c r="J332" s="67" t="s">
        <v>40</v>
      </c>
      <c r="K332" s="69"/>
      <c r="L332" s="67" t="s">
        <v>377</v>
      </c>
      <c r="M332" s="67"/>
      <c r="N332" s="72">
        <v>45288</v>
      </c>
      <c r="O332" s="73" t="str">
        <f>IF(Table3[[#This Row],[Tanggal]]="","",TEXT(Table3[[#This Row],[Tanggal]],"mmm"))</f>
        <v>Dec</v>
      </c>
      <c r="P332" s="73">
        <f>IF(Table3[[#This Row],[Tanggal]]="","",YEAR(Table3[[#This Row],[Tanggal]]))</f>
        <v>2023</v>
      </c>
      <c r="Q332" s="74" t="str">
        <f>IF(Table3[[#This Row],[Tanggal]]="","","Tower")</f>
        <v>Tower</v>
      </c>
      <c r="R332" s="67" t="s">
        <v>73</v>
      </c>
      <c r="S332" s="67"/>
      <c r="T332" s="67"/>
    </row>
    <row r="333" spans="2:20" x14ac:dyDescent="0.25">
      <c r="B333" s="68" t="str">
        <f>_xlfn.IFNA(INDEX(Data!$B:$B,MATCH(Table3[[#This Row],[Desa/Kelurahan]],Data!$C:$C,0)),"")</f>
        <v>BARONG TONGKOK</v>
      </c>
      <c r="C333" s="68" t="s">
        <v>121</v>
      </c>
      <c r="D333" s="76" t="s">
        <v>385</v>
      </c>
      <c r="E333" s="76" t="s">
        <v>386</v>
      </c>
      <c r="F333" s="67" t="s">
        <v>387</v>
      </c>
      <c r="G333" s="67">
        <v>1</v>
      </c>
      <c r="H333" s="67" t="s">
        <v>87</v>
      </c>
      <c r="I333" s="67"/>
      <c r="J333" s="67" t="s">
        <v>40</v>
      </c>
      <c r="K333" s="69"/>
      <c r="L333" s="67" t="s">
        <v>377</v>
      </c>
      <c r="M333" s="67"/>
      <c r="N333" s="72">
        <v>45288</v>
      </c>
      <c r="O333" s="73" t="str">
        <f>IF(Table3[[#This Row],[Tanggal]]="","",TEXT(Table3[[#This Row],[Tanggal]],"mmm"))</f>
        <v>Dec</v>
      </c>
      <c r="P333" s="73">
        <f>IF(Table3[[#This Row],[Tanggal]]="","",YEAR(Table3[[#This Row],[Tanggal]]))</f>
        <v>2023</v>
      </c>
      <c r="Q333" s="74" t="str">
        <f>IF(Table3[[#This Row],[Tanggal]]="","","Tower")</f>
        <v>Tower</v>
      </c>
      <c r="R333" s="67" t="s">
        <v>73</v>
      </c>
      <c r="S333" s="67"/>
      <c r="T333" s="67"/>
    </row>
    <row r="334" spans="2:20" x14ac:dyDescent="0.25">
      <c r="B334" s="68" t="str">
        <f>_xlfn.IFNA(INDEX(Data!$B:$B,MATCH(Table3[[#This Row],[Desa/Kelurahan]],Data!$C:$C,0)),"")</f>
        <v>BARONG TONGKOK</v>
      </c>
      <c r="C334" s="68" t="s">
        <v>121</v>
      </c>
      <c r="D334" s="76" t="s">
        <v>388</v>
      </c>
      <c r="E334" s="76" t="s">
        <v>389</v>
      </c>
      <c r="F334" s="67" t="s">
        <v>390</v>
      </c>
      <c r="G334" s="67">
        <v>1</v>
      </c>
      <c r="H334" s="67" t="s">
        <v>87</v>
      </c>
      <c r="I334" s="67"/>
      <c r="J334" s="67" t="s">
        <v>40</v>
      </c>
      <c r="K334" s="69"/>
      <c r="L334" s="67" t="s">
        <v>377</v>
      </c>
      <c r="M334" s="67"/>
      <c r="N334" s="72">
        <v>45288</v>
      </c>
      <c r="O334" s="73" t="str">
        <f>IF(Table3[[#This Row],[Tanggal]]="","",TEXT(Table3[[#This Row],[Tanggal]],"mmm"))</f>
        <v>Dec</v>
      </c>
      <c r="P334" s="73">
        <f>IF(Table3[[#This Row],[Tanggal]]="","",YEAR(Table3[[#This Row],[Tanggal]]))</f>
        <v>2023</v>
      </c>
      <c r="Q334" s="74" t="str">
        <f>IF(Table3[[#This Row],[Tanggal]]="","","Tower")</f>
        <v>Tower</v>
      </c>
      <c r="R334" s="67" t="s">
        <v>73</v>
      </c>
      <c r="S334" s="67"/>
      <c r="T334" s="67"/>
    </row>
    <row r="335" spans="2:20" ht="30" x14ac:dyDescent="0.25">
      <c r="B335" s="68" t="str">
        <f>_xlfn.IFNA(INDEX(Data!$B:$B,MATCH(Table3[[#This Row],[Desa/Kelurahan]],Data!$C:$C,0)),"")</f>
        <v>BARONG TONGKOK</v>
      </c>
      <c r="C335" s="68" t="s">
        <v>121</v>
      </c>
      <c r="D335" s="76" t="s">
        <v>391</v>
      </c>
      <c r="E335" s="76" t="s">
        <v>392</v>
      </c>
      <c r="F335" s="67" t="s">
        <v>393</v>
      </c>
      <c r="G335" s="67">
        <v>1</v>
      </c>
      <c r="H335" s="67" t="s">
        <v>87</v>
      </c>
      <c r="I335" s="67"/>
      <c r="J335" s="67" t="s">
        <v>40</v>
      </c>
      <c r="K335" s="69"/>
      <c r="L335" s="67" t="s">
        <v>377</v>
      </c>
      <c r="M335" s="67"/>
      <c r="N335" s="72">
        <v>45288</v>
      </c>
      <c r="O335" s="73" t="str">
        <f>IF(Table3[[#This Row],[Tanggal]]="","",TEXT(Table3[[#This Row],[Tanggal]],"mmm"))</f>
        <v>Dec</v>
      </c>
      <c r="P335" s="73">
        <f>IF(Table3[[#This Row],[Tanggal]]="","",YEAR(Table3[[#This Row],[Tanggal]]))</f>
        <v>2023</v>
      </c>
      <c r="Q335" s="74" t="str">
        <f>IF(Table3[[#This Row],[Tanggal]]="","","Tower")</f>
        <v>Tower</v>
      </c>
      <c r="R335" s="67" t="s">
        <v>73</v>
      </c>
      <c r="S335" s="67"/>
      <c r="T335" s="67"/>
    </row>
    <row r="336" spans="2:20" x14ac:dyDescent="0.25">
      <c r="B336" s="68" t="str">
        <f>_xlfn.IFNA(INDEX(Data!$B:$B,MATCH(Table3[[#This Row],[Desa/Kelurahan]],Data!$C:$C,0)),"")</f>
        <v>BARONG TONGKOK</v>
      </c>
      <c r="C336" s="68" t="s">
        <v>121</v>
      </c>
      <c r="D336" s="67" t="s">
        <v>394</v>
      </c>
      <c r="E336" s="67" t="s">
        <v>395</v>
      </c>
      <c r="F336" s="67" t="s">
        <v>396</v>
      </c>
      <c r="G336" s="67">
        <v>1</v>
      </c>
      <c r="H336" s="67" t="s">
        <v>108</v>
      </c>
      <c r="I336" s="67"/>
      <c r="J336" s="67" t="s">
        <v>40</v>
      </c>
      <c r="K336" s="69"/>
      <c r="L336" s="67" t="s">
        <v>358</v>
      </c>
      <c r="M336" s="67"/>
      <c r="N336" s="72">
        <v>45288</v>
      </c>
      <c r="O336" s="73" t="str">
        <f>IF(Table3[[#This Row],[Tanggal]]="","",TEXT(Table3[[#This Row],[Tanggal]],"mmm"))</f>
        <v>Dec</v>
      </c>
      <c r="P336" s="73">
        <f>IF(Table3[[#This Row],[Tanggal]]="","",YEAR(Table3[[#This Row],[Tanggal]]))</f>
        <v>2023</v>
      </c>
      <c r="Q336" s="74" t="str">
        <f>IF(Table3[[#This Row],[Tanggal]]="","","Tower")</f>
        <v>Tower</v>
      </c>
      <c r="R336" s="67" t="s">
        <v>73</v>
      </c>
      <c r="S336" s="67"/>
      <c r="T336" s="67"/>
    </row>
    <row r="337" spans="2:20" x14ac:dyDescent="0.25">
      <c r="B337" s="68" t="str">
        <f>_xlfn.IFNA(INDEX(Data!$B:$B,MATCH(Table3[[#This Row],[Desa/Kelurahan]],Data!$C:$C,0)),"")</f>
        <v>BARONG TONGKOK</v>
      </c>
      <c r="C337" s="68" t="s">
        <v>119</v>
      </c>
      <c r="D337" s="67"/>
      <c r="E337" s="67"/>
      <c r="F337" s="67" t="s">
        <v>397</v>
      </c>
      <c r="G337" s="67">
        <v>1</v>
      </c>
      <c r="H337" s="67" t="s">
        <v>108</v>
      </c>
      <c r="I337" s="67"/>
      <c r="J337" s="67" t="s">
        <v>40</v>
      </c>
      <c r="K337" s="69"/>
      <c r="L337" s="67" t="s">
        <v>358</v>
      </c>
      <c r="M337" s="67"/>
      <c r="N337" s="72">
        <v>45288</v>
      </c>
      <c r="O337" s="79" t="str">
        <f>IF(Table3[[#This Row],[Tanggal]]="","",TEXT(Table3[[#This Row],[Tanggal]],"mmm"))</f>
        <v>Dec</v>
      </c>
      <c r="P337" s="79">
        <f>IF(Table3[[#This Row],[Tanggal]]="","",YEAR(Table3[[#This Row],[Tanggal]]))</f>
        <v>2023</v>
      </c>
      <c r="Q337" s="67" t="str">
        <f>IF(Table3[[#This Row],[Tanggal]]="","","Tower")</f>
        <v>Tower</v>
      </c>
      <c r="R337" s="67" t="s">
        <v>73</v>
      </c>
      <c r="S337" s="67"/>
      <c r="T337" s="67"/>
    </row>
    <row r="338" spans="2:20" x14ac:dyDescent="0.25">
      <c r="B338" s="68" t="str">
        <f>_xlfn.IFNA(INDEX(Data!$B:$B,MATCH(Table3[[#This Row],[Desa/Kelurahan]],Data!$C:$C,0)),"")</f>
        <v>BARONG TONGKOK</v>
      </c>
      <c r="C338" s="68" t="s">
        <v>98</v>
      </c>
      <c r="D338" s="67" t="s">
        <v>398</v>
      </c>
      <c r="E338" s="67" t="s">
        <v>399</v>
      </c>
      <c r="F338" s="67" t="s">
        <v>400</v>
      </c>
      <c r="G338" s="67">
        <v>1</v>
      </c>
      <c r="H338" s="67" t="s">
        <v>108</v>
      </c>
      <c r="I338" s="67"/>
      <c r="J338" s="67" t="s">
        <v>40</v>
      </c>
      <c r="K338" s="69"/>
      <c r="L338" s="67" t="s">
        <v>358</v>
      </c>
      <c r="M338" s="67"/>
      <c r="N338" s="72">
        <v>45288</v>
      </c>
      <c r="O338" s="73" t="str">
        <f>IF(Table3[[#This Row],[Tanggal]]="","",TEXT(Table3[[#This Row],[Tanggal]],"mmm"))</f>
        <v>Dec</v>
      </c>
      <c r="P338" s="73">
        <f>IF(Table3[[#This Row],[Tanggal]]="","",YEAR(Table3[[#This Row],[Tanggal]]))</f>
        <v>2023</v>
      </c>
      <c r="Q338" s="74" t="str">
        <f>IF(Table3[[#This Row],[Tanggal]]="","","Tower")</f>
        <v>Tower</v>
      </c>
      <c r="R338" s="67" t="s">
        <v>73</v>
      </c>
      <c r="S338" s="67"/>
      <c r="T338" s="67"/>
    </row>
    <row r="339" spans="2:20" x14ac:dyDescent="0.25">
      <c r="B339" s="68" t="str">
        <f>_xlfn.IFNA(INDEX(Data!$B:$B,MATCH(Table3[[#This Row],[Desa/Kelurahan]],Data!$C:$C,0)),"")</f>
        <v>BARONG TONGKOK</v>
      </c>
      <c r="C339" s="68" t="s">
        <v>124</v>
      </c>
      <c r="D339" s="75" t="s">
        <v>401</v>
      </c>
      <c r="E339" s="75" t="s">
        <v>402</v>
      </c>
      <c r="F339" s="67" t="s">
        <v>403</v>
      </c>
      <c r="G339" s="67">
        <v>1</v>
      </c>
      <c r="H339" s="67" t="s">
        <v>99</v>
      </c>
      <c r="I339" s="67"/>
      <c r="J339" s="67" t="s">
        <v>40</v>
      </c>
      <c r="K339" s="69"/>
      <c r="L339" s="67" t="s">
        <v>404</v>
      </c>
      <c r="M339" s="67"/>
      <c r="N339" s="72">
        <v>45288</v>
      </c>
      <c r="O339" s="73" t="str">
        <f>IF(Table3[[#This Row],[Tanggal]]="","",TEXT(Table3[[#This Row],[Tanggal]],"mmm"))</f>
        <v>Dec</v>
      </c>
      <c r="P339" s="73">
        <f>IF(Table3[[#This Row],[Tanggal]]="","",YEAR(Table3[[#This Row],[Tanggal]]))</f>
        <v>2023</v>
      </c>
      <c r="Q339" s="74" t="str">
        <f>IF(Table3[[#This Row],[Tanggal]]="","","Tower")</f>
        <v>Tower</v>
      </c>
      <c r="R339" s="67" t="s">
        <v>73</v>
      </c>
      <c r="S339" s="67"/>
      <c r="T339" s="67"/>
    </row>
    <row r="340" spans="2:20" x14ac:dyDescent="0.25">
      <c r="B340" s="68" t="str">
        <f>_xlfn.IFNA(INDEX(Data!$B:$B,MATCH(Table3[[#This Row],[Desa/Kelurahan]],Data!$C:$C,0)),"")</f>
        <v>BARONG TONGKOK</v>
      </c>
      <c r="C340" s="68" t="s">
        <v>14</v>
      </c>
      <c r="D340" s="67"/>
      <c r="E340" s="67"/>
      <c r="F340" s="69" t="s">
        <v>537</v>
      </c>
      <c r="G340" s="69">
        <v>1</v>
      </c>
      <c r="H340" s="69" t="s">
        <v>538</v>
      </c>
      <c r="I340" s="67"/>
      <c r="J340" s="69" t="s">
        <v>40</v>
      </c>
      <c r="K340" s="69"/>
      <c r="L340" s="67"/>
      <c r="M340" s="67"/>
      <c r="N340" s="72">
        <v>45288</v>
      </c>
      <c r="O340" s="73" t="str">
        <f>IF(Table3[[#This Row],[Tanggal]]="","",TEXT(Table3[[#This Row],[Tanggal]],"mmm"))</f>
        <v>Dec</v>
      </c>
      <c r="P340" s="73">
        <f>IF(Table3[[#This Row],[Tanggal]]="","",YEAR(Table3[[#This Row],[Tanggal]]))</f>
        <v>2023</v>
      </c>
      <c r="Q340" s="74" t="str">
        <f>IF(Table3[[#This Row],[Tanggal]]="","","Tower")</f>
        <v>Tower</v>
      </c>
      <c r="R340" s="67" t="s">
        <v>73</v>
      </c>
      <c r="S340" s="67"/>
      <c r="T340" s="67"/>
    </row>
    <row r="341" spans="2:20" x14ac:dyDescent="0.25">
      <c r="B341" s="68" t="str">
        <f>_xlfn.IFNA(INDEX(Data!$B:$B,MATCH(Table3[[#This Row],[Desa/Kelurahan]],Data!$C:$C,0)),"")</f>
        <v>BARONG TONGKOK</v>
      </c>
      <c r="C341" s="68" t="s">
        <v>14</v>
      </c>
      <c r="D341" s="75"/>
      <c r="E341" s="75"/>
      <c r="F341" s="69" t="s">
        <v>539</v>
      </c>
      <c r="G341" s="69">
        <v>1</v>
      </c>
      <c r="H341" s="69" t="s">
        <v>540</v>
      </c>
      <c r="I341" s="67"/>
      <c r="J341" s="69" t="s">
        <v>40</v>
      </c>
      <c r="K341" s="69"/>
      <c r="L341" s="67"/>
      <c r="M341" s="67"/>
      <c r="N341" s="72">
        <v>45288</v>
      </c>
      <c r="O341" s="73" t="str">
        <f>IF(Table3[[#This Row],[Tanggal]]="","",TEXT(Table3[[#This Row],[Tanggal]],"mmm"))</f>
        <v>Dec</v>
      </c>
      <c r="P341" s="73">
        <f>IF(Table3[[#This Row],[Tanggal]]="","",YEAR(Table3[[#This Row],[Tanggal]]))</f>
        <v>2023</v>
      </c>
      <c r="Q341" s="74" t="str">
        <f>IF(Table3[[#This Row],[Tanggal]]="","","Tower")</f>
        <v>Tower</v>
      </c>
      <c r="R341" s="67" t="s">
        <v>73</v>
      </c>
      <c r="S341" s="67"/>
      <c r="T341" s="67"/>
    </row>
    <row r="342" spans="2:20" ht="30" x14ac:dyDescent="0.25">
      <c r="B342" s="68" t="str">
        <f>_xlfn.IFNA(INDEX(Data!$B:$B,MATCH(Table3[[#This Row],[Desa/Kelurahan]],Data!$C:$C,0)),"")</f>
        <v>BARONG TONGKOK</v>
      </c>
      <c r="C342" s="68" t="s">
        <v>14</v>
      </c>
      <c r="D342" s="75"/>
      <c r="E342" s="75"/>
      <c r="F342" s="69" t="s">
        <v>541</v>
      </c>
      <c r="G342" s="69">
        <v>1</v>
      </c>
      <c r="H342" s="69" t="s">
        <v>542</v>
      </c>
      <c r="I342" s="67"/>
      <c r="J342" s="69" t="s">
        <v>40</v>
      </c>
      <c r="K342" s="69"/>
      <c r="L342" s="67"/>
      <c r="M342" s="67"/>
      <c r="N342" s="72">
        <v>45288</v>
      </c>
      <c r="O342" s="73" t="str">
        <f>IF(Table3[[#This Row],[Tanggal]]="","",TEXT(Table3[[#This Row],[Tanggal]],"mmm"))</f>
        <v>Dec</v>
      </c>
      <c r="P342" s="73">
        <f>IF(Table3[[#This Row],[Tanggal]]="","",YEAR(Table3[[#This Row],[Tanggal]]))</f>
        <v>2023</v>
      </c>
      <c r="Q342" s="74" t="str">
        <f>IF(Table3[[#This Row],[Tanggal]]="","","Tower")</f>
        <v>Tower</v>
      </c>
      <c r="R342" s="67" t="s">
        <v>95</v>
      </c>
      <c r="S342" s="67"/>
      <c r="T342" s="67"/>
    </row>
    <row r="343" spans="2:20" x14ac:dyDescent="0.25">
      <c r="B343" s="68" t="str">
        <f>_xlfn.IFNA(INDEX(Data!$B:$B,MATCH(Table3[[#This Row],[Desa/Kelurahan]],Data!$C:$C,0)),"")</f>
        <v>BARONG TONGKOK</v>
      </c>
      <c r="C343" s="70" t="s">
        <v>84</v>
      </c>
      <c r="D343" s="69"/>
      <c r="E343" s="69"/>
      <c r="F343" s="69" t="s">
        <v>543</v>
      </c>
      <c r="G343" s="69">
        <v>1</v>
      </c>
      <c r="H343" s="69" t="s">
        <v>544</v>
      </c>
      <c r="I343" s="67"/>
      <c r="J343" s="69" t="s">
        <v>40</v>
      </c>
      <c r="K343" s="69"/>
      <c r="L343" s="69"/>
      <c r="M343" s="67"/>
      <c r="N343" s="72">
        <v>45288</v>
      </c>
      <c r="O343" s="73" t="str">
        <f>IF(Table3[[#This Row],[Tanggal]]="","",TEXT(Table3[[#This Row],[Tanggal]],"mmm"))</f>
        <v>Dec</v>
      </c>
      <c r="P343" s="73">
        <f>IF(Table3[[#This Row],[Tanggal]]="","",YEAR(Table3[[#This Row],[Tanggal]]))</f>
        <v>2023</v>
      </c>
      <c r="Q343" s="74" t="str">
        <f>IF(Table3[[#This Row],[Tanggal]]="","","Tower")</f>
        <v>Tower</v>
      </c>
      <c r="R343" s="67" t="s">
        <v>73</v>
      </c>
      <c r="S343" s="67"/>
      <c r="T343" s="67"/>
    </row>
    <row r="344" spans="2:20" ht="30" x14ac:dyDescent="0.25">
      <c r="B344" s="68" t="str">
        <f>_xlfn.IFNA(INDEX(Data!$B:$B,MATCH(Table3[[#This Row],[Desa/Kelurahan]],Data!$C:$C,0)),"")</f>
        <v>BARONG TONGKOK</v>
      </c>
      <c r="C344" s="70" t="s">
        <v>113</v>
      </c>
      <c r="D344" s="69"/>
      <c r="E344" s="69"/>
      <c r="F344" s="69"/>
      <c r="G344" s="69">
        <v>1</v>
      </c>
      <c r="H344" s="69" t="s">
        <v>87</v>
      </c>
      <c r="I344" s="69"/>
      <c r="J344" s="69" t="s">
        <v>40</v>
      </c>
      <c r="K344" s="69"/>
      <c r="L344" s="69"/>
      <c r="M344" s="67"/>
      <c r="N344" s="72">
        <v>45288</v>
      </c>
      <c r="O344" s="73" t="str">
        <f>IF(Table3[[#This Row],[Tanggal]]="","",TEXT(Table3[[#This Row],[Tanggal]],"mmm"))</f>
        <v>Dec</v>
      </c>
      <c r="P344" s="73">
        <f>IF(Table3[[#This Row],[Tanggal]]="","",YEAR(Table3[[#This Row],[Tanggal]]))</f>
        <v>2023</v>
      </c>
      <c r="Q344" s="74" t="str">
        <f>IF(Table3[[#This Row],[Tanggal]]="","","Tower")</f>
        <v>Tower</v>
      </c>
      <c r="R344" s="67" t="s">
        <v>88</v>
      </c>
      <c r="S344" s="67"/>
      <c r="T344" s="67"/>
    </row>
    <row r="345" spans="2:20" x14ac:dyDescent="0.25">
      <c r="B345" s="68" t="str">
        <f>_xlfn.IFNA(INDEX(Data!$B:$B,MATCH(Table3[[#This Row],[Desa/Kelurahan]],Data!$C:$C,0)),"")</f>
        <v>SEKOLAQ DARAT</v>
      </c>
      <c r="C345" s="68" t="s">
        <v>15</v>
      </c>
      <c r="D345" s="76" t="s">
        <v>405</v>
      </c>
      <c r="E345" s="76" t="s">
        <v>406</v>
      </c>
      <c r="F345" s="67" t="s">
        <v>407</v>
      </c>
      <c r="G345" s="67">
        <v>1</v>
      </c>
      <c r="H345" s="67" t="s">
        <v>108</v>
      </c>
      <c r="I345" s="67"/>
      <c r="J345" s="67" t="s">
        <v>40</v>
      </c>
      <c r="K345" s="69"/>
      <c r="L345" s="67" t="s">
        <v>358</v>
      </c>
      <c r="M345" s="67"/>
      <c r="N345" s="72">
        <v>45288</v>
      </c>
      <c r="O345" s="73" t="str">
        <f>IF(Table3[[#This Row],[Tanggal]]="","",TEXT(Table3[[#This Row],[Tanggal]],"mmm"))</f>
        <v>Dec</v>
      </c>
      <c r="P345" s="73">
        <f>IF(Table3[[#This Row],[Tanggal]]="","",YEAR(Table3[[#This Row],[Tanggal]]))</f>
        <v>2023</v>
      </c>
      <c r="Q345" s="74" t="str">
        <f>IF(Table3[[#This Row],[Tanggal]]="","","Tower")</f>
        <v>Tower</v>
      </c>
      <c r="R345" s="67" t="s">
        <v>73</v>
      </c>
      <c r="S345" s="67"/>
      <c r="T345" s="67"/>
    </row>
    <row r="346" spans="2:20" x14ac:dyDescent="0.25">
      <c r="B346" s="68" t="str">
        <f>_xlfn.IFNA(INDEX(Data!$B:$B,MATCH(Table3[[#This Row],[Desa/Kelurahan]],Data!$C:$C,0)),"")</f>
        <v>SEKOLAQ DARAT</v>
      </c>
      <c r="C346" s="70" t="s">
        <v>15</v>
      </c>
      <c r="D346" s="69" t="s">
        <v>517</v>
      </c>
      <c r="E346" s="69" t="s">
        <v>518</v>
      </c>
      <c r="F346" s="69" t="s">
        <v>519</v>
      </c>
      <c r="G346" s="69">
        <v>1</v>
      </c>
      <c r="H346" s="69" t="s">
        <v>99</v>
      </c>
      <c r="I346" s="67"/>
      <c r="J346" s="67" t="s">
        <v>40</v>
      </c>
      <c r="K346" s="69"/>
      <c r="L346" s="69" t="s">
        <v>358</v>
      </c>
      <c r="M346" s="67"/>
      <c r="N346" s="72">
        <v>45288</v>
      </c>
      <c r="O346" s="73" t="str">
        <f>IF(Table3[[#This Row],[Tanggal]]="","",TEXT(Table3[[#This Row],[Tanggal]],"mmm"))</f>
        <v>Dec</v>
      </c>
      <c r="P346" s="73">
        <f>IF(Table3[[#This Row],[Tanggal]]="","",YEAR(Table3[[#This Row],[Tanggal]]))</f>
        <v>2023</v>
      </c>
      <c r="Q346" s="74" t="str">
        <f>IF(Table3[[#This Row],[Tanggal]]="","","Tower")</f>
        <v>Tower</v>
      </c>
      <c r="R346" s="67" t="s">
        <v>73</v>
      </c>
      <c r="S346" s="67"/>
      <c r="T346" s="67"/>
    </row>
    <row r="347" spans="2:20" ht="30" x14ac:dyDescent="0.25">
      <c r="B347" s="68" t="str">
        <f>_xlfn.IFNA(INDEX(Data!$B:$B,MATCH(Table3[[#This Row],[Desa/Kelurahan]],Data!$C:$C,0)),"")</f>
        <v>SEKOLAQ DARAT</v>
      </c>
      <c r="C347" s="68" t="s">
        <v>262</v>
      </c>
      <c r="D347" s="75"/>
      <c r="E347" s="75"/>
      <c r="F347" s="67" t="s">
        <v>534</v>
      </c>
      <c r="G347" s="67">
        <v>1</v>
      </c>
      <c r="H347" s="67" t="s">
        <v>533</v>
      </c>
      <c r="I347" s="67"/>
      <c r="J347" s="67" t="s">
        <v>40</v>
      </c>
      <c r="K347" s="69"/>
      <c r="L347" s="67"/>
      <c r="M347" s="67"/>
      <c r="N347" s="72">
        <v>45288</v>
      </c>
      <c r="O347" s="73" t="str">
        <f>IF(Table3[[#This Row],[Tanggal]]="","",TEXT(Table3[[#This Row],[Tanggal]],"mmm"))</f>
        <v>Dec</v>
      </c>
      <c r="P347" s="73">
        <f>IF(Table3[[#This Row],[Tanggal]]="","",YEAR(Table3[[#This Row],[Tanggal]]))</f>
        <v>2023</v>
      </c>
      <c r="Q347" s="74" t="str">
        <f>IF(Table3[[#This Row],[Tanggal]]="","","Tower")</f>
        <v>Tower</v>
      </c>
      <c r="R347" s="67" t="s">
        <v>95</v>
      </c>
      <c r="S347" s="67"/>
      <c r="T347" s="67"/>
    </row>
    <row r="348" spans="2:20" ht="15" customHeight="1" x14ac:dyDescent="0.25">
      <c r="B348" s="68" t="str">
        <f>_xlfn.IFNA(INDEX(Data!$B:$B,MATCH(Table3[[#This Row],[Desa/Kelurahan]],Data!$C:$C,0)),"")</f>
        <v>SEKOLAQ DARAT</v>
      </c>
      <c r="C348" s="70" t="s">
        <v>264</v>
      </c>
      <c r="D348" s="69"/>
      <c r="E348" s="69"/>
      <c r="F348" s="69" t="s">
        <v>545</v>
      </c>
      <c r="G348" s="69">
        <v>1</v>
      </c>
      <c r="H348" s="69" t="s">
        <v>546</v>
      </c>
      <c r="I348" s="67"/>
      <c r="J348" s="69" t="s">
        <v>40</v>
      </c>
      <c r="K348" s="69"/>
      <c r="L348" s="67"/>
      <c r="M348" s="67"/>
      <c r="N348" s="72">
        <v>45288</v>
      </c>
      <c r="O348" s="73" t="str">
        <f>IF(Table3[[#This Row],[Tanggal]]="","",TEXT(Table3[[#This Row],[Tanggal]],"mmm"))</f>
        <v>Dec</v>
      </c>
      <c r="P348" s="73">
        <f>IF(Table3[[#This Row],[Tanggal]]="","",YEAR(Table3[[#This Row],[Tanggal]]))</f>
        <v>2023</v>
      </c>
      <c r="Q348" s="74" t="str">
        <f>IF(Table3[[#This Row],[Tanggal]]="","","Tower")</f>
        <v>Tower</v>
      </c>
      <c r="R348" s="67" t="s">
        <v>73</v>
      </c>
      <c r="S348" s="67"/>
      <c r="T348" s="67"/>
    </row>
    <row r="349" spans="2:20" ht="45" customHeight="1" x14ac:dyDescent="0.25">
      <c r="B349" s="68" t="str">
        <f>_xlfn.IFNA(INDEX(Data!$B:$B,MATCH(Table3[[#This Row],[Desa/Kelurahan]],Data!$C:$C,0)),"")</f>
        <v>MELAK</v>
      </c>
      <c r="C349" s="68" t="s">
        <v>208</v>
      </c>
      <c r="D349" s="67" t="s">
        <v>408</v>
      </c>
      <c r="E349" s="67" t="s">
        <v>409</v>
      </c>
      <c r="F349" s="67" t="s">
        <v>410</v>
      </c>
      <c r="G349" s="67">
        <v>1</v>
      </c>
      <c r="H349" s="67" t="s">
        <v>108</v>
      </c>
      <c r="I349" s="67"/>
      <c r="J349" s="67" t="s">
        <v>40</v>
      </c>
      <c r="K349" s="69"/>
      <c r="L349" s="67" t="s">
        <v>366</v>
      </c>
      <c r="M349" s="67"/>
      <c r="N349" s="72">
        <v>45288</v>
      </c>
      <c r="O349" s="79" t="str">
        <f>IF(Table3[[#This Row],[Tanggal]]="","",TEXT(Table3[[#This Row],[Tanggal]],"mmm"))</f>
        <v>Dec</v>
      </c>
      <c r="P349" s="79">
        <f>IF(Table3[[#This Row],[Tanggal]]="","",YEAR(Table3[[#This Row],[Tanggal]]))</f>
        <v>2023</v>
      </c>
      <c r="Q349" s="67" t="str">
        <f>IF(Table3[[#This Row],[Tanggal]]="","","Tower")</f>
        <v>Tower</v>
      </c>
      <c r="R349" s="67" t="s">
        <v>73</v>
      </c>
      <c r="S349" s="67"/>
      <c r="T349" s="67"/>
    </row>
    <row r="350" spans="2:20" x14ac:dyDescent="0.25">
      <c r="B350" s="68" t="str">
        <f>_xlfn.IFNA(INDEX(Data!$B:$B,MATCH(Table3[[#This Row],[Desa/Kelurahan]],Data!$C:$C,0)),"")</f>
        <v>MELAK</v>
      </c>
      <c r="C350" s="68" t="s">
        <v>209</v>
      </c>
      <c r="D350" s="67" t="s">
        <v>411</v>
      </c>
      <c r="E350" s="67" t="s">
        <v>412</v>
      </c>
      <c r="F350" s="67" t="s">
        <v>413</v>
      </c>
      <c r="G350" s="67">
        <v>1</v>
      </c>
      <c r="H350" s="67" t="s">
        <v>108</v>
      </c>
      <c r="I350" s="67"/>
      <c r="J350" s="67" t="s">
        <v>40</v>
      </c>
      <c r="K350" s="69"/>
      <c r="L350" s="67" t="s">
        <v>358</v>
      </c>
      <c r="M350" s="67"/>
      <c r="N350" s="72">
        <v>45288</v>
      </c>
      <c r="O350" s="79" t="str">
        <f>IF(Table3[[#This Row],[Tanggal]]="","",TEXT(Table3[[#This Row],[Tanggal]],"mmm"))</f>
        <v>Dec</v>
      </c>
      <c r="P350" s="79">
        <f>IF(Table3[[#This Row],[Tanggal]]="","",YEAR(Table3[[#This Row],[Tanggal]]))</f>
        <v>2023</v>
      </c>
      <c r="Q350" s="67" t="str">
        <f>IF(Table3[[#This Row],[Tanggal]]="","","Tower")</f>
        <v>Tower</v>
      </c>
      <c r="R350" s="67" t="s">
        <v>73</v>
      </c>
      <c r="S350" s="67"/>
      <c r="T350" s="67"/>
    </row>
    <row r="351" spans="2:20" x14ac:dyDescent="0.25">
      <c r="B351" s="68" t="str">
        <f>_xlfn.IFNA(INDEX(Data!$B:$B,MATCH(Table3[[#This Row],[Desa/Kelurahan]],Data!$C:$C,0)),"")</f>
        <v>MELAK</v>
      </c>
      <c r="C351" s="68" t="s">
        <v>208</v>
      </c>
      <c r="D351" s="67" t="s">
        <v>414</v>
      </c>
      <c r="E351" s="67" t="s">
        <v>415</v>
      </c>
      <c r="F351" s="67" t="s">
        <v>416</v>
      </c>
      <c r="G351" s="67">
        <v>1</v>
      </c>
      <c r="H351" s="67" t="s">
        <v>108</v>
      </c>
      <c r="I351" s="67"/>
      <c r="J351" s="67" t="s">
        <v>40</v>
      </c>
      <c r="K351" s="69"/>
      <c r="L351" s="67" t="s">
        <v>417</v>
      </c>
      <c r="M351" s="67"/>
      <c r="N351" s="72">
        <v>45288</v>
      </c>
      <c r="O351" s="73" t="str">
        <f>IF(Table3[[#This Row],[Tanggal]]="","",TEXT(Table3[[#This Row],[Tanggal]],"mmm"))</f>
        <v>Dec</v>
      </c>
      <c r="P351" s="73">
        <f>IF(Table3[[#This Row],[Tanggal]]="","",YEAR(Table3[[#This Row],[Tanggal]]))</f>
        <v>2023</v>
      </c>
      <c r="Q351" s="74" t="str">
        <f>IF(Table3[[#This Row],[Tanggal]]="","","Tower")</f>
        <v>Tower</v>
      </c>
      <c r="R351" s="67" t="s">
        <v>103</v>
      </c>
      <c r="S351" s="67"/>
      <c r="T351" s="67"/>
    </row>
    <row r="352" spans="2:20" x14ac:dyDescent="0.25">
      <c r="B352" s="68" t="str">
        <f>_xlfn.IFNA(INDEX(Data!$B:$B,MATCH(Table3[[#This Row],[Desa/Kelurahan]],Data!$C:$C,0)),"")</f>
        <v>MELAK</v>
      </c>
      <c r="C352" s="68" t="s">
        <v>208</v>
      </c>
      <c r="D352" s="67" t="s">
        <v>418</v>
      </c>
      <c r="E352" s="67" t="s">
        <v>419</v>
      </c>
      <c r="F352" s="67" t="s">
        <v>420</v>
      </c>
      <c r="G352" s="67">
        <v>1</v>
      </c>
      <c r="H352" s="67" t="s">
        <v>108</v>
      </c>
      <c r="I352" s="67"/>
      <c r="J352" s="67" t="s">
        <v>40</v>
      </c>
      <c r="K352" s="69"/>
      <c r="L352" s="67" t="s">
        <v>358</v>
      </c>
      <c r="M352" s="67"/>
      <c r="N352" s="72">
        <v>45288</v>
      </c>
      <c r="O352" s="73" t="str">
        <f>IF(Table3[[#This Row],[Tanggal]]="","",TEXT(Table3[[#This Row],[Tanggal]],"mmm"))</f>
        <v>Dec</v>
      </c>
      <c r="P352" s="73">
        <f>IF(Table3[[#This Row],[Tanggal]]="","",YEAR(Table3[[#This Row],[Tanggal]]))</f>
        <v>2023</v>
      </c>
      <c r="Q352" s="74" t="str">
        <f>IF(Table3[[#This Row],[Tanggal]]="","","Tower")</f>
        <v>Tower</v>
      </c>
      <c r="R352" s="67" t="s">
        <v>103</v>
      </c>
      <c r="S352" s="67"/>
      <c r="T352" s="67"/>
    </row>
    <row r="353" spans="2:20" ht="30" x14ac:dyDescent="0.25">
      <c r="B353" s="68" t="str">
        <f>_xlfn.IFNA(INDEX(Data!$B:$B,MATCH(Table3[[#This Row],[Desa/Kelurahan]],Data!$C:$C,0)),"")</f>
        <v>MELAK</v>
      </c>
      <c r="C353" s="68" t="s">
        <v>208</v>
      </c>
      <c r="D353" s="76" t="s">
        <v>421</v>
      </c>
      <c r="E353" s="76" t="s">
        <v>422</v>
      </c>
      <c r="F353" s="67" t="s">
        <v>423</v>
      </c>
      <c r="G353" s="67">
        <v>1</v>
      </c>
      <c r="H353" s="67" t="s">
        <v>424</v>
      </c>
      <c r="I353" s="67"/>
      <c r="J353" s="67" t="s">
        <v>40</v>
      </c>
      <c r="K353" s="69"/>
      <c r="L353" s="67" t="s">
        <v>425</v>
      </c>
      <c r="M353" s="67"/>
      <c r="N353" s="72">
        <v>45288</v>
      </c>
      <c r="O353" s="73" t="str">
        <f>IF(Table3[[#This Row],[Tanggal]]="","",TEXT(Table3[[#This Row],[Tanggal]],"mmm"))</f>
        <v>Dec</v>
      </c>
      <c r="P353" s="73">
        <f>IF(Table3[[#This Row],[Tanggal]]="","",YEAR(Table3[[#This Row],[Tanggal]]))</f>
        <v>2023</v>
      </c>
      <c r="Q353" s="74" t="str">
        <f>IF(Table3[[#This Row],[Tanggal]]="","","Tower")</f>
        <v>Tower</v>
      </c>
      <c r="R353" s="67" t="s">
        <v>73</v>
      </c>
      <c r="S353" s="67"/>
      <c r="T353" s="67"/>
    </row>
    <row r="354" spans="2:20" x14ac:dyDescent="0.25">
      <c r="B354" s="68" t="str">
        <f>_xlfn.IFNA(INDEX(Data!$B:$B,MATCH(Table3[[#This Row],[Desa/Kelurahan]],Data!$C:$C,0)),"")</f>
        <v>MELAK</v>
      </c>
      <c r="C354" s="68" t="s">
        <v>208</v>
      </c>
      <c r="D354" s="76" t="s">
        <v>426</v>
      </c>
      <c r="E354" s="76" t="s">
        <v>427</v>
      </c>
      <c r="F354" s="67" t="s">
        <v>428</v>
      </c>
      <c r="G354" s="67">
        <v>1</v>
      </c>
      <c r="H354" s="67" t="s">
        <v>429</v>
      </c>
      <c r="I354" s="67"/>
      <c r="J354" s="67" t="s">
        <v>40</v>
      </c>
      <c r="K354" s="69"/>
      <c r="L354" s="67" t="s">
        <v>373</v>
      </c>
      <c r="M354" s="67"/>
      <c r="N354" s="72">
        <v>45288</v>
      </c>
      <c r="O354" s="79" t="str">
        <f>IF(Table3[[#This Row],[Tanggal]]="","",TEXT(Table3[[#This Row],[Tanggal]],"mmm"))</f>
        <v>Dec</v>
      </c>
      <c r="P354" s="79">
        <f>IF(Table3[[#This Row],[Tanggal]]="","",YEAR(Table3[[#This Row],[Tanggal]]))</f>
        <v>2023</v>
      </c>
      <c r="Q354" s="67" t="str">
        <f>IF(Table3[[#This Row],[Tanggal]]="","","Tower")</f>
        <v>Tower</v>
      </c>
      <c r="R354" s="67" t="s">
        <v>73</v>
      </c>
      <c r="S354" s="67"/>
      <c r="T354" s="67"/>
    </row>
    <row r="355" spans="2:20" x14ac:dyDescent="0.25">
      <c r="B355" s="68" t="str">
        <f>_xlfn.IFNA(INDEX(Data!$B:$B,MATCH(Table3[[#This Row],[Desa/Kelurahan]],Data!$C:$C,0)),"")</f>
        <v>MELAK</v>
      </c>
      <c r="C355" s="68" t="s">
        <v>207</v>
      </c>
      <c r="D355" s="76" t="s">
        <v>430</v>
      </c>
      <c r="E355" s="76" t="s">
        <v>431</v>
      </c>
      <c r="F355" s="67" t="s">
        <v>432</v>
      </c>
      <c r="G355" s="67">
        <v>1</v>
      </c>
      <c r="H355" s="67" t="s">
        <v>87</v>
      </c>
      <c r="I355" s="67"/>
      <c r="J355" s="67" t="s">
        <v>40</v>
      </c>
      <c r="K355" s="69"/>
      <c r="L355" s="67" t="s">
        <v>433</v>
      </c>
      <c r="M355" s="67"/>
      <c r="N355" s="72">
        <v>45288</v>
      </c>
      <c r="O355" s="73" t="str">
        <f>IF(Table3[[#This Row],[Tanggal]]="","",TEXT(Table3[[#This Row],[Tanggal]],"mmm"))</f>
        <v>Dec</v>
      </c>
      <c r="P355" s="73">
        <f>IF(Table3[[#This Row],[Tanggal]]="","",YEAR(Table3[[#This Row],[Tanggal]]))</f>
        <v>2023</v>
      </c>
      <c r="Q355" s="74" t="str">
        <f>IF(Table3[[#This Row],[Tanggal]]="","","Tower")</f>
        <v>Tower</v>
      </c>
      <c r="R355" s="67" t="s">
        <v>73</v>
      </c>
      <c r="S355" s="67"/>
      <c r="T355" s="67"/>
    </row>
    <row r="356" spans="2:20" ht="15" customHeight="1" x14ac:dyDescent="0.25">
      <c r="B356" s="68" t="str">
        <f>_xlfn.IFNA(INDEX(Data!$B:$B,MATCH(Table3[[#This Row],[Desa/Kelurahan]],Data!$C:$C,0)),"")</f>
        <v>MELAK</v>
      </c>
      <c r="C356" s="68" t="s">
        <v>207</v>
      </c>
      <c r="D356" s="77"/>
      <c r="E356" s="77"/>
      <c r="F356" s="67" t="s">
        <v>434</v>
      </c>
      <c r="G356" s="67">
        <v>1</v>
      </c>
      <c r="H356" s="67" t="s">
        <v>117</v>
      </c>
      <c r="I356" s="67"/>
      <c r="J356" s="67" t="s">
        <v>40</v>
      </c>
      <c r="K356" s="69"/>
      <c r="L356" s="67"/>
      <c r="M356" s="67"/>
      <c r="N356" s="72">
        <v>45288</v>
      </c>
      <c r="O356" s="73" t="str">
        <f>IF(Table3[[#This Row],[Tanggal]]="","",TEXT(Table3[[#This Row],[Tanggal]],"mmm"))</f>
        <v>Dec</v>
      </c>
      <c r="P356" s="73">
        <f>IF(Table3[[#This Row],[Tanggal]]="","",YEAR(Table3[[#This Row],[Tanggal]]))</f>
        <v>2023</v>
      </c>
      <c r="Q356" s="74" t="str">
        <f>IF(Table3[[#This Row],[Tanggal]]="","","Tower")</f>
        <v>Tower</v>
      </c>
      <c r="R356" s="67" t="s">
        <v>73</v>
      </c>
      <c r="S356" s="67"/>
      <c r="T356" s="67"/>
    </row>
    <row r="357" spans="2:20" x14ac:dyDescent="0.25">
      <c r="B357" s="68" t="str">
        <f>_xlfn.IFNA(INDEX(Data!$B:$B,MATCH(Table3[[#This Row],[Desa/Kelurahan]],Data!$C:$C,0)),"")</f>
        <v>MELAK</v>
      </c>
      <c r="C357" s="68" t="s">
        <v>209</v>
      </c>
      <c r="D357" s="76" t="s">
        <v>435</v>
      </c>
      <c r="E357" s="76" t="s">
        <v>436</v>
      </c>
      <c r="F357" s="67" t="s">
        <v>437</v>
      </c>
      <c r="G357" s="67">
        <v>1</v>
      </c>
      <c r="H357" s="67" t="s">
        <v>99</v>
      </c>
      <c r="I357" s="67"/>
      <c r="J357" s="67" t="s">
        <v>40</v>
      </c>
      <c r="K357" s="69"/>
      <c r="L357" s="67" t="s">
        <v>358</v>
      </c>
      <c r="M357" s="67"/>
      <c r="N357" s="72">
        <v>45288</v>
      </c>
      <c r="O357" s="73" t="str">
        <f>IF(Table3[[#This Row],[Tanggal]]="","",TEXT(Table3[[#This Row],[Tanggal]],"mmm"))</f>
        <v>Dec</v>
      </c>
      <c r="P357" s="73">
        <f>IF(Table3[[#This Row],[Tanggal]]="","",YEAR(Table3[[#This Row],[Tanggal]]))</f>
        <v>2023</v>
      </c>
      <c r="Q357" s="74" t="str">
        <f>IF(Table3[[#This Row],[Tanggal]]="","","Tower")</f>
        <v>Tower</v>
      </c>
      <c r="R357" s="67" t="s">
        <v>73</v>
      </c>
      <c r="S357" s="67"/>
      <c r="T357" s="67"/>
    </row>
    <row r="358" spans="2:20" x14ac:dyDescent="0.25">
      <c r="B358" s="68" t="str">
        <f>_xlfn.IFNA(INDEX(Data!$B:$B,MATCH(Table3[[#This Row],[Desa/Kelurahan]],Data!$C:$C,0)),"")</f>
        <v>MELAK</v>
      </c>
      <c r="C358" s="70" t="s">
        <v>207</v>
      </c>
      <c r="D358" s="69"/>
      <c r="E358" s="69"/>
      <c r="F358" s="69" t="s">
        <v>547</v>
      </c>
      <c r="G358" s="69">
        <v>1</v>
      </c>
      <c r="H358" s="69" t="s">
        <v>542</v>
      </c>
      <c r="I358" s="67"/>
      <c r="J358" s="69" t="s">
        <v>40</v>
      </c>
      <c r="K358" s="69"/>
      <c r="L358" s="67"/>
      <c r="M358" s="67"/>
      <c r="N358" s="72">
        <v>45288</v>
      </c>
      <c r="O358" s="73" t="str">
        <f>IF(Table3[[#This Row],[Tanggal]]="","",TEXT(Table3[[#This Row],[Tanggal]],"mmm"))</f>
        <v>Dec</v>
      </c>
      <c r="P358" s="73">
        <f>IF(Table3[[#This Row],[Tanggal]]="","",YEAR(Table3[[#This Row],[Tanggal]]))</f>
        <v>2023</v>
      </c>
      <c r="Q358" s="74" t="str">
        <f>IF(Table3[[#This Row],[Tanggal]]="","","Tower")</f>
        <v>Tower</v>
      </c>
      <c r="R358" s="67" t="s">
        <v>73</v>
      </c>
      <c r="S358" s="67"/>
      <c r="T358" s="67"/>
    </row>
    <row r="359" spans="2:20" x14ac:dyDescent="0.25">
      <c r="B359" s="68" t="str">
        <f>_xlfn.IFNA(INDEX(Data!$B:$B,MATCH(Table3[[#This Row],[Desa/Kelurahan]],Data!$C:$C,0)),"")</f>
        <v>MELAK</v>
      </c>
      <c r="C359" s="70" t="s">
        <v>208</v>
      </c>
      <c r="D359" s="69"/>
      <c r="E359" s="69"/>
      <c r="F359" s="69" t="s">
        <v>548</v>
      </c>
      <c r="G359" s="69">
        <v>1</v>
      </c>
      <c r="H359" s="69" t="s">
        <v>538</v>
      </c>
      <c r="I359" s="67"/>
      <c r="J359" s="67" t="s">
        <v>40</v>
      </c>
      <c r="K359" s="69"/>
      <c r="L359" s="67"/>
      <c r="M359" s="67"/>
      <c r="N359" s="72">
        <v>45288</v>
      </c>
      <c r="O359" s="73" t="str">
        <f>IF(Table3[[#This Row],[Tanggal]]="","",TEXT(Table3[[#This Row],[Tanggal]],"mmm"))</f>
        <v>Dec</v>
      </c>
      <c r="P359" s="73">
        <f>IF(Table3[[#This Row],[Tanggal]]="","",YEAR(Table3[[#This Row],[Tanggal]]))</f>
        <v>2023</v>
      </c>
      <c r="Q359" s="74" t="str">
        <f>IF(Table3[[#This Row],[Tanggal]]="","","Tower")</f>
        <v>Tower</v>
      </c>
      <c r="R359" s="67" t="s">
        <v>73</v>
      </c>
      <c r="S359" s="67"/>
      <c r="T359" s="67"/>
    </row>
    <row r="360" spans="2:20" x14ac:dyDescent="0.25">
      <c r="B360" s="68" t="str">
        <f>_xlfn.IFNA(INDEX(Data!$B:$B,MATCH(Table3[[#This Row],[Desa/Kelurahan]],Data!$C:$C,0)),"")</f>
        <v>MELAK</v>
      </c>
      <c r="C360" s="70" t="s">
        <v>208</v>
      </c>
      <c r="D360" s="69"/>
      <c r="E360" s="69"/>
      <c r="F360" s="69" t="s">
        <v>549</v>
      </c>
      <c r="G360" s="69">
        <v>1</v>
      </c>
      <c r="H360" s="69" t="s">
        <v>542</v>
      </c>
      <c r="I360" s="67"/>
      <c r="J360" s="67" t="s">
        <v>40</v>
      </c>
      <c r="K360" s="69"/>
      <c r="L360" s="67"/>
      <c r="M360" s="67"/>
      <c r="N360" s="72">
        <v>45288</v>
      </c>
      <c r="O360" s="79" t="str">
        <f>IF(Table3[[#This Row],[Tanggal]]="","",TEXT(Table3[[#This Row],[Tanggal]],"mmm"))</f>
        <v>Dec</v>
      </c>
      <c r="P360" s="79">
        <f>IF(Table3[[#This Row],[Tanggal]]="","",YEAR(Table3[[#This Row],[Tanggal]]))</f>
        <v>2023</v>
      </c>
      <c r="Q360" s="67" t="str">
        <f>IF(Table3[[#This Row],[Tanggal]]="","","Tower")</f>
        <v>Tower</v>
      </c>
      <c r="R360" s="67" t="s">
        <v>73</v>
      </c>
      <c r="S360" s="67"/>
      <c r="T360" s="67"/>
    </row>
    <row r="361" spans="2:20" ht="30" x14ac:dyDescent="0.25">
      <c r="B361" s="68" t="str">
        <f>_xlfn.IFNA(INDEX(Data!$B:$B,MATCH(Table3[[#This Row],[Desa/Kelurahan]],Data!$C:$C,0)),"")</f>
        <v>MELAK</v>
      </c>
      <c r="C361" s="70" t="s">
        <v>208</v>
      </c>
      <c r="D361" s="69"/>
      <c r="E361" s="69"/>
      <c r="F361" s="69" t="s">
        <v>550</v>
      </c>
      <c r="G361" s="69">
        <v>1</v>
      </c>
      <c r="H361" s="69" t="s">
        <v>542</v>
      </c>
      <c r="I361" s="67"/>
      <c r="J361" s="67" t="s">
        <v>40</v>
      </c>
      <c r="K361" s="69"/>
      <c r="L361" s="67"/>
      <c r="M361" s="67"/>
      <c r="N361" s="72">
        <v>45288</v>
      </c>
      <c r="O361" s="73" t="str">
        <f>IF(Table3[[#This Row],[Tanggal]]="","",TEXT(Table3[[#This Row],[Tanggal]],"mmm"))</f>
        <v>Dec</v>
      </c>
      <c r="P361" s="73">
        <f>IF(Table3[[#This Row],[Tanggal]]="","",YEAR(Table3[[#This Row],[Tanggal]]))</f>
        <v>2023</v>
      </c>
      <c r="Q361" s="74" t="str">
        <f>IF(Table3[[#This Row],[Tanggal]]="","","Tower")</f>
        <v>Tower</v>
      </c>
      <c r="R361" s="67" t="s">
        <v>95</v>
      </c>
      <c r="S361" s="67"/>
      <c r="T361" s="67"/>
    </row>
    <row r="362" spans="2:20" x14ac:dyDescent="0.25">
      <c r="B362" s="68" t="str">
        <f>_xlfn.IFNA(INDEX(Data!$B:$B,MATCH(Table3[[#This Row],[Desa/Kelurahan]],Data!$C:$C,0)),"")</f>
        <v>MELAK</v>
      </c>
      <c r="C362" s="70" t="s">
        <v>208</v>
      </c>
      <c r="D362" s="69"/>
      <c r="E362" s="69"/>
      <c r="F362" s="69" t="s">
        <v>420</v>
      </c>
      <c r="G362" s="69">
        <v>1</v>
      </c>
      <c r="H362" s="69" t="s">
        <v>544</v>
      </c>
      <c r="I362" s="67"/>
      <c r="J362" s="67" t="s">
        <v>40</v>
      </c>
      <c r="K362" s="69"/>
      <c r="L362" s="67"/>
      <c r="M362" s="67"/>
      <c r="N362" s="72">
        <v>45288</v>
      </c>
      <c r="O362" s="73" t="str">
        <f>IF(Table3[[#This Row],[Tanggal]]="","",TEXT(Table3[[#This Row],[Tanggal]],"mmm"))</f>
        <v>Dec</v>
      </c>
      <c r="P362" s="73">
        <f>IF(Table3[[#This Row],[Tanggal]]="","",YEAR(Table3[[#This Row],[Tanggal]]))</f>
        <v>2023</v>
      </c>
      <c r="Q362" s="74" t="str">
        <f>IF(Table3[[#This Row],[Tanggal]]="","","Tower")</f>
        <v>Tower</v>
      </c>
      <c r="R362" s="67" t="s">
        <v>73</v>
      </c>
      <c r="S362" s="67"/>
      <c r="T362" s="67"/>
    </row>
    <row r="363" spans="2:20" ht="30" x14ac:dyDescent="0.25">
      <c r="B363" s="68" t="str">
        <f>_xlfn.IFNA(INDEX(Data!$B:$B,MATCH(Table3[[#This Row],[Desa/Kelurahan]],Data!$C:$C,0)),"")</f>
        <v>MELAK</v>
      </c>
      <c r="C363" s="70" t="s">
        <v>208</v>
      </c>
      <c r="D363" s="69" t="s">
        <v>551</v>
      </c>
      <c r="E363" s="69" t="s">
        <v>552</v>
      </c>
      <c r="F363" s="69" t="s">
        <v>553</v>
      </c>
      <c r="G363" s="69">
        <v>1</v>
      </c>
      <c r="H363" s="67" t="s">
        <v>554</v>
      </c>
      <c r="I363" s="67"/>
      <c r="J363" s="69" t="s">
        <v>40</v>
      </c>
      <c r="K363" s="69"/>
      <c r="L363" s="69" t="s">
        <v>373</v>
      </c>
      <c r="M363" s="67"/>
      <c r="N363" s="72">
        <v>45288</v>
      </c>
      <c r="O363" s="73" t="str">
        <f>IF(Table3[[#This Row],[Tanggal]]="","",TEXT(Table3[[#This Row],[Tanggal]],"mmm"))</f>
        <v>Dec</v>
      </c>
      <c r="P363" s="73">
        <f>IF(Table3[[#This Row],[Tanggal]]="","",YEAR(Table3[[#This Row],[Tanggal]]))</f>
        <v>2023</v>
      </c>
      <c r="Q363" s="74" t="str">
        <f>IF(Table3[[#This Row],[Tanggal]]="","","Tower")</f>
        <v>Tower</v>
      </c>
      <c r="R363" s="67" t="s">
        <v>73</v>
      </c>
      <c r="S363" s="67"/>
      <c r="T363" s="67"/>
    </row>
    <row r="364" spans="2:20" ht="15" customHeight="1" x14ac:dyDescent="0.25">
      <c r="B364" s="68" t="str">
        <f>_xlfn.IFNA(INDEX(Data!$B:$B,MATCH(Table3[[#This Row],[Desa/Kelurahan]],Data!$C:$C,0)),"")</f>
        <v>LINGGANG BIGUNG</v>
      </c>
      <c r="C364" s="68" t="s">
        <v>17</v>
      </c>
      <c r="D364" s="76" t="s">
        <v>438</v>
      </c>
      <c r="E364" s="76" t="s">
        <v>439</v>
      </c>
      <c r="F364" s="67" t="s">
        <v>440</v>
      </c>
      <c r="G364" s="67">
        <v>1</v>
      </c>
      <c r="H364" s="67" t="s">
        <v>108</v>
      </c>
      <c r="I364" s="67"/>
      <c r="J364" s="67" t="s">
        <v>40</v>
      </c>
      <c r="K364" s="69"/>
      <c r="L364" s="67" t="s">
        <v>404</v>
      </c>
      <c r="M364" s="67"/>
      <c r="N364" s="72">
        <v>45288</v>
      </c>
      <c r="O364" s="73" t="str">
        <f>IF(Table3[[#This Row],[Tanggal]]="","",TEXT(Table3[[#This Row],[Tanggal]],"mmm"))</f>
        <v>Dec</v>
      </c>
      <c r="P364" s="73">
        <f>IF(Table3[[#This Row],[Tanggal]]="","",YEAR(Table3[[#This Row],[Tanggal]]))</f>
        <v>2023</v>
      </c>
      <c r="Q364" s="74" t="str">
        <f>IF(Table3[[#This Row],[Tanggal]]="","","Tower")</f>
        <v>Tower</v>
      </c>
      <c r="R364" s="67" t="s">
        <v>73</v>
      </c>
      <c r="S364" s="67"/>
      <c r="T364" s="67"/>
    </row>
    <row r="365" spans="2:20" ht="45" customHeight="1" x14ac:dyDescent="0.25">
      <c r="B365" s="68" t="str">
        <f>_xlfn.IFNA(INDEX(Data!$B:$B,MATCH(Table3[[#This Row],[Desa/Kelurahan]],Data!$C:$C,0)),"")</f>
        <v>LINGGANG BIGUNG</v>
      </c>
      <c r="C365" s="68" t="s">
        <v>17</v>
      </c>
      <c r="D365" s="76" t="s">
        <v>441</v>
      </c>
      <c r="E365" s="76" t="s">
        <v>402</v>
      </c>
      <c r="F365" s="67" t="s">
        <v>442</v>
      </c>
      <c r="G365" s="67">
        <v>1</v>
      </c>
      <c r="H365" s="67" t="s">
        <v>99</v>
      </c>
      <c r="I365" s="67"/>
      <c r="J365" s="67" t="s">
        <v>40</v>
      </c>
      <c r="K365" s="69"/>
      <c r="L365" s="67" t="s">
        <v>404</v>
      </c>
      <c r="M365" s="67"/>
      <c r="N365" s="72">
        <v>45288</v>
      </c>
      <c r="O365" s="79" t="str">
        <f>IF(Table3[[#This Row],[Tanggal]]="","",TEXT(Table3[[#This Row],[Tanggal]],"mmm"))</f>
        <v>Dec</v>
      </c>
      <c r="P365" s="79">
        <f>IF(Table3[[#This Row],[Tanggal]]="","",YEAR(Table3[[#This Row],[Tanggal]]))</f>
        <v>2023</v>
      </c>
      <c r="Q365" s="67" t="str">
        <f>IF(Table3[[#This Row],[Tanggal]]="","","Tower")</f>
        <v>Tower</v>
      </c>
      <c r="R365" s="67" t="s">
        <v>73</v>
      </c>
      <c r="S365" s="67"/>
      <c r="T365" s="67"/>
    </row>
    <row r="366" spans="2:20" x14ac:dyDescent="0.25">
      <c r="B366" s="68" t="str">
        <f>_xlfn.IFNA(INDEX(Data!$B:$B,MATCH(Table3[[#This Row],[Desa/Kelurahan]],Data!$C:$C,0)),"")</f>
        <v>LINGGANG BIGUNG</v>
      </c>
      <c r="C366" s="68" t="s">
        <v>185</v>
      </c>
      <c r="D366" s="76" t="s">
        <v>443</v>
      </c>
      <c r="E366" s="76" t="s">
        <v>444</v>
      </c>
      <c r="F366" s="67" t="s">
        <v>445</v>
      </c>
      <c r="G366" s="67">
        <v>1</v>
      </c>
      <c r="H366" s="67" t="s">
        <v>108</v>
      </c>
      <c r="I366" s="67"/>
      <c r="J366" s="67" t="s">
        <v>40</v>
      </c>
      <c r="K366" s="69"/>
      <c r="L366" s="67"/>
      <c r="M366" s="67"/>
      <c r="N366" s="72">
        <v>45288</v>
      </c>
      <c r="O366" s="79" t="str">
        <f>IF(Table3[[#This Row],[Tanggal]]="","",TEXT(Table3[[#This Row],[Tanggal]],"mmm"))</f>
        <v>Dec</v>
      </c>
      <c r="P366" s="79">
        <f>IF(Table3[[#This Row],[Tanggal]]="","",YEAR(Table3[[#This Row],[Tanggal]]))</f>
        <v>2023</v>
      </c>
      <c r="Q366" s="67" t="str">
        <f>IF(Table3[[#This Row],[Tanggal]]="","","Tower")</f>
        <v>Tower</v>
      </c>
      <c r="R366" s="67" t="s">
        <v>73</v>
      </c>
      <c r="S366" s="67"/>
      <c r="T366" s="67"/>
    </row>
    <row r="367" spans="2:20" ht="15" customHeight="1" x14ac:dyDescent="0.25">
      <c r="B367" s="68" t="str">
        <f>_xlfn.IFNA(INDEX(Data!$B:$B,MATCH(Table3[[#This Row],[Desa/Kelurahan]],Data!$C:$C,0)),"")</f>
        <v>LINGGANG BIGUNG</v>
      </c>
      <c r="C367" s="68" t="s">
        <v>192</v>
      </c>
      <c r="D367" s="75"/>
      <c r="E367" s="75"/>
      <c r="F367" s="69" t="s">
        <v>555</v>
      </c>
      <c r="G367" s="67">
        <v>1</v>
      </c>
      <c r="H367" s="69" t="s">
        <v>546</v>
      </c>
      <c r="I367" s="67" t="s">
        <v>68</v>
      </c>
      <c r="J367" s="67" t="s">
        <v>40</v>
      </c>
      <c r="K367" s="69"/>
      <c r="L367" s="67"/>
      <c r="M367" s="67"/>
      <c r="N367" s="72">
        <v>45288</v>
      </c>
      <c r="O367" s="79" t="str">
        <f>IF(Table3[[#This Row],[Tanggal]]="","",TEXT(Table3[[#This Row],[Tanggal]],"mmm"))</f>
        <v>Dec</v>
      </c>
      <c r="P367" s="79">
        <f>IF(Table3[[#This Row],[Tanggal]]="","",YEAR(Table3[[#This Row],[Tanggal]]))</f>
        <v>2023</v>
      </c>
      <c r="Q367" s="67" t="str">
        <f>IF(Table3[[#This Row],[Tanggal]]="","","Tower")</f>
        <v>Tower</v>
      </c>
      <c r="R367" s="67" t="s">
        <v>73</v>
      </c>
      <c r="S367" s="67"/>
      <c r="T367" s="67"/>
    </row>
    <row r="368" spans="2:20" ht="30" x14ac:dyDescent="0.25">
      <c r="B368" s="68" t="str">
        <f>_xlfn.IFNA(INDEX(Data!$B:$B,MATCH(Table3[[#This Row],[Desa/Kelurahan]],Data!$C:$C,0)),"")</f>
        <v>LINGGANG BIGUNG</v>
      </c>
      <c r="C368" s="68" t="s">
        <v>186</v>
      </c>
      <c r="D368" s="67" t="s">
        <v>446</v>
      </c>
      <c r="E368" s="67" t="s">
        <v>447</v>
      </c>
      <c r="F368" s="67" t="s">
        <v>448</v>
      </c>
      <c r="G368" s="67">
        <v>1</v>
      </c>
      <c r="H368" s="67" t="s">
        <v>111</v>
      </c>
      <c r="I368" s="67"/>
      <c r="J368" s="67" t="s">
        <v>40</v>
      </c>
      <c r="K368" s="69"/>
      <c r="L368" s="67"/>
      <c r="M368" s="67"/>
      <c r="N368" s="72">
        <v>45288</v>
      </c>
      <c r="O368" s="73" t="str">
        <f>IF(Table3[[#This Row],[Tanggal]]="","",TEXT(Table3[[#This Row],[Tanggal]],"mmm"))</f>
        <v>Dec</v>
      </c>
      <c r="P368" s="73">
        <f>IF(Table3[[#This Row],[Tanggal]]="","",YEAR(Table3[[#This Row],[Tanggal]]))</f>
        <v>2023</v>
      </c>
      <c r="Q368" s="74" t="str">
        <f>IF(Table3[[#This Row],[Tanggal]]="","","Tower")</f>
        <v>Tower</v>
      </c>
      <c r="R368" s="67" t="s">
        <v>95</v>
      </c>
      <c r="S368" s="67"/>
      <c r="T368" s="67"/>
    </row>
    <row r="369" spans="2:20" x14ac:dyDescent="0.25">
      <c r="B369" s="68" t="str">
        <f>_xlfn.IFNA(INDEX(Data!$B:$B,MATCH(Table3[[#This Row],[Desa/Kelurahan]],Data!$C:$C,0)),"")</f>
        <v>LINGGANG BIGUNG</v>
      </c>
      <c r="C369" s="70" t="s">
        <v>187</v>
      </c>
      <c r="D369" s="81"/>
      <c r="E369" s="81"/>
      <c r="F369" s="81"/>
      <c r="G369" s="69">
        <v>1</v>
      </c>
      <c r="H369" s="81"/>
      <c r="I369" s="67"/>
      <c r="J369" s="81" t="s">
        <v>40</v>
      </c>
      <c r="K369" s="69"/>
      <c r="L369" s="67"/>
      <c r="M369" s="67"/>
      <c r="N369" s="72">
        <v>45288</v>
      </c>
      <c r="O369" s="73" t="str">
        <f>IF(Table3[[#This Row],[Tanggal]]="","",TEXT(Table3[[#This Row],[Tanggal]],"mmm"))</f>
        <v>Dec</v>
      </c>
      <c r="P369" s="73">
        <f>IF(Table3[[#This Row],[Tanggal]]="","",YEAR(Table3[[#This Row],[Tanggal]]))</f>
        <v>2023</v>
      </c>
      <c r="Q369" s="74" t="str">
        <f>IF(Table3[[#This Row],[Tanggal]]="","","Tower")</f>
        <v>Tower</v>
      </c>
      <c r="R369" s="67" t="s">
        <v>73</v>
      </c>
      <c r="S369" s="67"/>
      <c r="T369" s="67"/>
    </row>
    <row r="370" spans="2:20" x14ac:dyDescent="0.25">
      <c r="B370" s="68" t="str">
        <f>_xlfn.IFNA(INDEX(Data!$B:$B,MATCH(Table3[[#This Row],[Desa/Kelurahan]],Data!$C:$C,0)),"")</f>
        <v>LINGGANG BIGUNG</v>
      </c>
      <c r="C370" s="70" t="s">
        <v>186</v>
      </c>
      <c r="D370" s="81"/>
      <c r="E370" s="81"/>
      <c r="F370" s="69" t="s">
        <v>557</v>
      </c>
      <c r="G370" s="69">
        <v>1</v>
      </c>
      <c r="H370" s="69" t="s">
        <v>542</v>
      </c>
      <c r="I370" s="67"/>
      <c r="J370" s="67" t="s">
        <v>40</v>
      </c>
      <c r="K370" s="69"/>
      <c r="L370" s="67"/>
      <c r="M370" s="67"/>
      <c r="N370" s="72">
        <v>45288</v>
      </c>
      <c r="O370" s="79" t="str">
        <f>IF(Table3[[#This Row],[Tanggal]]="","",TEXT(Table3[[#This Row],[Tanggal]],"mmm"))</f>
        <v>Dec</v>
      </c>
      <c r="P370" s="79">
        <f>IF(Table3[[#This Row],[Tanggal]]="","",YEAR(Table3[[#This Row],[Tanggal]]))</f>
        <v>2023</v>
      </c>
      <c r="Q370" s="67" t="str">
        <f>IF(Table3[[#This Row],[Tanggal]]="","","Tower")</f>
        <v>Tower</v>
      </c>
      <c r="R370" s="67" t="s">
        <v>73</v>
      </c>
      <c r="S370" s="67"/>
      <c r="T370" s="67"/>
    </row>
    <row r="371" spans="2:20" ht="30" x14ac:dyDescent="0.25">
      <c r="B371" s="68" t="str">
        <f>_xlfn.IFNA(INDEX(Data!$B:$B,MATCH(Table3[[#This Row],[Desa/Kelurahan]],Data!$C:$C,0)),"")</f>
        <v>LINGGANG BIGUNG</v>
      </c>
      <c r="C371" s="80" t="s">
        <v>185</v>
      </c>
      <c r="D371" s="81"/>
      <c r="E371" s="81"/>
      <c r="F371" s="81"/>
      <c r="G371" s="69">
        <v>1</v>
      </c>
      <c r="H371" s="81" t="s">
        <v>87</v>
      </c>
      <c r="I371" s="67"/>
      <c r="J371" s="81" t="s">
        <v>40</v>
      </c>
      <c r="K371" s="69"/>
      <c r="L371" s="67"/>
      <c r="M371" s="67"/>
      <c r="N371" s="72">
        <v>45288</v>
      </c>
      <c r="O371" s="73" t="str">
        <f>IF(Table3[[#This Row],[Tanggal]]="","",TEXT(Table3[[#This Row],[Tanggal]],"mmm"))</f>
        <v>Dec</v>
      </c>
      <c r="P371" s="73">
        <f>IF(Table3[[#This Row],[Tanggal]]="","",YEAR(Table3[[#This Row],[Tanggal]]))</f>
        <v>2023</v>
      </c>
      <c r="Q371" s="74" t="str">
        <f>IF(Table3[[#This Row],[Tanggal]]="","","Tower")</f>
        <v>Tower</v>
      </c>
      <c r="R371" s="67" t="s">
        <v>88</v>
      </c>
      <c r="S371" s="67"/>
      <c r="T371" s="67"/>
    </row>
    <row r="372" spans="2:20" x14ac:dyDescent="0.25">
      <c r="B372" s="68" t="str">
        <f>_xlfn.IFNA(INDEX(Data!$B:$B,MATCH(Table3[[#This Row],[Desa/Kelurahan]],Data!$C:$C,0)),"")</f>
        <v>LINGGANG BIGUNG</v>
      </c>
      <c r="C372" s="68" t="s">
        <v>186</v>
      </c>
      <c r="D372" s="76"/>
      <c r="E372" s="76"/>
      <c r="F372" s="67" t="s">
        <v>558</v>
      </c>
      <c r="G372" s="67"/>
      <c r="H372" s="67" t="s">
        <v>544</v>
      </c>
      <c r="I372" s="67"/>
      <c r="J372" s="67" t="s">
        <v>40</v>
      </c>
      <c r="K372" s="69"/>
      <c r="L372" s="67"/>
      <c r="M372" s="67"/>
      <c r="N372" s="72">
        <v>45288</v>
      </c>
      <c r="O372" s="73" t="str">
        <f>IF(Table3[[#This Row],[Tanggal]]="","",TEXT(Table3[[#This Row],[Tanggal]],"mmm"))</f>
        <v>Dec</v>
      </c>
      <c r="P372" s="73">
        <f>IF(Table3[[#This Row],[Tanggal]]="","",YEAR(Table3[[#This Row],[Tanggal]]))</f>
        <v>2023</v>
      </c>
      <c r="Q372" s="74" t="str">
        <f>IF(Table3[[#This Row],[Tanggal]]="","","Tower")</f>
        <v>Tower</v>
      </c>
      <c r="R372" s="67" t="s">
        <v>73</v>
      </c>
      <c r="S372" s="67"/>
      <c r="T372" s="67"/>
    </row>
    <row r="373" spans="2:20" ht="30" x14ac:dyDescent="0.25">
      <c r="B373" s="68" t="str">
        <f>_xlfn.IFNA(INDEX(Data!$B:$B,MATCH(Table3[[#This Row],[Desa/Kelurahan]],Data!$C:$C,0)),"")</f>
        <v>NYUATAN</v>
      </c>
      <c r="C373" s="68" t="s">
        <v>248</v>
      </c>
      <c r="D373" s="76" t="s">
        <v>449</v>
      </c>
      <c r="E373" s="76" t="s">
        <v>450</v>
      </c>
      <c r="F373" s="67" t="s">
        <v>451</v>
      </c>
      <c r="G373" s="67">
        <v>1</v>
      </c>
      <c r="H373" s="67" t="s">
        <v>452</v>
      </c>
      <c r="I373" s="67"/>
      <c r="J373" s="67" t="s">
        <v>40</v>
      </c>
      <c r="K373" s="69"/>
      <c r="L373" s="67"/>
      <c r="M373" s="67"/>
      <c r="N373" s="72">
        <v>45288</v>
      </c>
      <c r="O373" s="73" t="str">
        <f>IF(Table3[[#This Row],[Tanggal]]="","",TEXT(Table3[[#This Row],[Tanggal]],"mmm"))</f>
        <v>Dec</v>
      </c>
      <c r="P373" s="73">
        <f>IF(Table3[[#This Row],[Tanggal]]="","",YEAR(Table3[[#This Row],[Tanggal]]))</f>
        <v>2023</v>
      </c>
      <c r="Q373" s="74" t="str">
        <f>IF(Table3[[#This Row],[Tanggal]]="","","Tower")</f>
        <v>Tower</v>
      </c>
      <c r="R373" s="67" t="s">
        <v>73</v>
      </c>
      <c r="S373" s="67"/>
      <c r="T373" s="67"/>
    </row>
    <row r="374" spans="2:20" ht="30" x14ac:dyDescent="0.25">
      <c r="B374" s="68" t="str">
        <f>_xlfn.IFNA(INDEX(Data!$B:$B,MATCH(Table3[[#This Row],[Desa/Kelurahan]],Data!$C:$C,0)),"")</f>
        <v>NYUATAN</v>
      </c>
      <c r="C374" s="68" t="s">
        <v>247</v>
      </c>
      <c r="D374" s="69" t="s">
        <v>520</v>
      </c>
      <c r="E374" s="69" t="s">
        <v>521</v>
      </c>
      <c r="F374" s="69"/>
      <c r="G374" s="69">
        <v>1</v>
      </c>
      <c r="H374" s="69" t="s">
        <v>74</v>
      </c>
      <c r="I374" s="67"/>
      <c r="J374" s="69" t="s">
        <v>40</v>
      </c>
      <c r="K374" s="69"/>
      <c r="L374" s="69" t="s">
        <v>522</v>
      </c>
      <c r="M374" s="67"/>
      <c r="N374" s="72">
        <v>45288</v>
      </c>
      <c r="O374" s="73" t="str">
        <f>IF(Table3[[#This Row],[Tanggal]]="","",TEXT(Table3[[#This Row],[Tanggal]],"mmm"))</f>
        <v>Dec</v>
      </c>
      <c r="P374" s="73">
        <f>IF(Table3[[#This Row],[Tanggal]]="","",YEAR(Table3[[#This Row],[Tanggal]]))</f>
        <v>2023</v>
      </c>
      <c r="Q374" s="74" t="str">
        <f>IF(Table3[[#This Row],[Tanggal]]="","","Tower")</f>
        <v>Tower</v>
      </c>
      <c r="R374" s="67" t="s">
        <v>88</v>
      </c>
      <c r="S374" s="67"/>
      <c r="T374" s="67"/>
    </row>
    <row r="375" spans="2:20" ht="15" customHeight="1" x14ac:dyDescent="0.25">
      <c r="B375" s="68" t="str">
        <f>_xlfn.IFNA(INDEX(Data!$B:$B,MATCH(Table3[[#This Row],[Desa/Kelurahan]],Data!$C:$C,0)),"")</f>
        <v>NYUATAN</v>
      </c>
      <c r="C375" s="68" t="s">
        <v>251</v>
      </c>
      <c r="D375" s="76"/>
      <c r="E375" s="76"/>
      <c r="F375" s="67"/>
      <c r="G375" s="67">
        <v>1</v>
      </c>
      <c r="H375" s="67" t="s">
        <v>538</v>
      </c>
      <c r="I375" s="67"/>
      <c r="J375" s="67" t="s">
        <v>40</v>
      </c>
      <c r="K375" s="69"/>
      <c r="L375" s="67"/>
      <c r="M375" s="67"/>
      <c r="N375" s="72">
        <v>45288</v>
      </c>
      <c r="O375" s="73" t="str">
        <f>IF(Table3[[#This Row],[Tanggal]]="","",TEXT(Table3[[#This Row],[Tanggal]],"mmm"))</f>
        <v>Dec</v>
      </c>
      <c r="P375" s="73">
        <f>IF(Table3[[#This Row],[Tanggal]]="","",YEAR(Table3[[#This Row],[Tanggal]]))</f>
        <v>2023</v>
      </c>
      <c r="Q375" s="74" t="str">
        <f>IF(Table3[[#This Row],[Tanggal]]="","","Tower")</f>
        <v>Tower</v>
      </c>
      <c r="R375" s="67" t="s">
        <v>95</v>
      </c>
      <c r="S375" s="67"/>
      <c r="T375" s="67"/>
    </row>
    <row r="376" spans="2:20" ht="30" x14ac:dyDescent="0.25">
      <c r="B376" s="68" t="str">
        <f>_xlfn.IFNA(INDEX(Data!$B:$B,MATCH(Table3[[#This Row],[Desa/Kelurahan]],Data!$C:$C,0)),"")</f>
        <v>NYUATAN</v>
      </c>
      <c r="C376" s="68" t="s">
        <v>253</v>
      </c>
      <c r="D376" s="76"/>
      <c r="E376" s="76"/>
      <c r="F376" s="67" t="s">
        <v>559</v>
      </c>
      <c r="G376" s="67">
        <v>1</v>
      </c>
      <c r="H376" s="67" t="s">
        <v>560</v>
      </c>
      <c r="I376" s="67"/>
      <c r="J376" s="67" t="s">
        <v>40</v>
      </c>
      <c r="K376" s="69"/>
      <c r="L376" s="67"/>
      <c r="M376" s="67"/>
      <c r="N376" s="72">
        <v>45288</v>
      </c>
      <c r="O376" s="73" t="str">
        <f>IF(Table3[[#This Row],[Tanggal]]="","",TEXT(Table3[[#This Row],[Tanggal]],"mmm"))</f>
        <v>Dec</v>
      </c>
      <c r="P376" s="73">
        <f>IF(Table3[[#This Row],[Tanggal]]="","",YEAR(Table3[[#This Row],[Tanggal]]))</f>
        <v>2023</v>
      </c>
      <c r="Q376" s="74" t="str">
        <f>IF(Table3[[#This Row],[Tanggal]]="","","Tower")</f>
        <v>Tower</v>
      </c>
      <c r="R376" s="67" t="s">
        <v>103</v>
      </c>
      <c r="S376" s="67"/>
      <c r="T376" s="67"/>
    </row>
    <row r="377" spans="2:20" ht="30" x14ac:dyDescent="0.25">
      <c r="B377" s="68" t="str">
        <f>_xlfn.IFNA(INDEX(Data!$B:$B,MATCH(Table3[[#This Row],[Desa/Kelurahan]],Data!$C:$C,0)),"")</f>
        <v>TERING</v>
      </c>
      <c r="C377" s="68" t="s">
        <v>299</v>
      </c>
      <c r="D377" s="76" t="s">
        <v>453</v>
      </c>
      <c r="E377" s="76" t="s">
        <v>454</v>
      </c>
      <c r="F377" s="67" t="s">
        <v>455</v>
      </c>
      <c r="G377" s="67">
        <v>1</v>
      </c>
      <c r="H377" s="67" t="s">
        <v>108</v>
      </c>
      <c r="I377" s="67"/>
      <c r="J377" s="67" t="s">
        <v>40</v>
      </c>
      <c r="K377" s="69"/>
      <c r="L377" s="67"/>
      <c r="M377" s="67"/>
      <c r="N377" s="72">
        <v>45288</v>
      </c>
      <c r="O377" s="73" t="str">
        <f>IF(Table3[[#This Row],[Tanggal]]="","",TEXT(Table3[[#This Row],[Tanggal]],"mmm"))</f>
        <v>Dec</v>
      </c>
      <c r="P377" s="73">
        <f>IF(Table3[[#This Row],[Tanggal]]="","",YEAR(Table3[[#This Row],[Tanggal]]))</f>
        <v>2023</v>
      </c>
      <c r="Q377" s="74" t="str">
        <f>IF(Table3[[#This Row],[Tanggal]]="","","Tower")</f>
        <v>Tower</v>
      </c>
      <c r="R377" s="67" t="s">
        <v>81</v>
      </c>
      <c r="S377" s="67"/>
      <c r="T377" s="67"/>
    </row>
    <row r="378" spans="2:20" ht="30" x14ac:dyDescent="0.25">
      <c r="B378" s="68" t="str">
        <f>_xlfn.IFNA(INDEX(Data!$B:$B,MATCH(Table3[[#This Row],[Desa/Kelurahan]],Data!$C:$C,0)),"")</f>
        <v>TERING</v>
      </c>
      <c r="C378" s="68" t="s">
        <v>288</v>
      </c>
      <c r="D378" s="76"/>
      <c r="E378" s="76"/>
      <c r="F378" s="67"/>
      <c r="G378" s="67">
        <v>1</v>
      </c>
      <c r="H378" s="67" t="s">
        <v>120</v>
      </c>
      <c r="I378" s="67"/>
      <c r="J378" s="67" t="s">
        <v>40</v>
      </c>
      <c r="K378" s="69"/>
      <c r="L378" s="67"/>
      <c r="M378" s="67"/>
      <c r="N378" s="72">
        <v>45288</v>
      </c>
      <c r="O378" s="73" t="str">
        <f>IF(Table3[[#This Row],[Tanggal]]="","",TEXT(Table3[[#This Row],[Tanggal]],"mmm"))</f>
        <v>Dec</v>
      </c>
      <c r="P378" s="73">
        <f>IF(Table3[[#This Row],[Tanggal]]="","",YEAR(Table3[[#This Row],[Tanggal]]))</f>
        <v>2023</v>
      </c>
      <c r="Q378" s="74" t="str">
        <f>IF(Table3[[#This Row],[Tanggal]]="","","Tower")</f>
        <v>Tower</v>
      </c>
      <c r="R378" s="67" t="s">
        <v>88</v>
      </c>
      <c r="S378" s="67"/>
      <c r="T378" s="67"/>
    </row>
    <row r="379" spans="2:20" ht="30" x14ac:dyDescent="0.25">
      <c r="B379" s="68" t="str">
        <f>_xlfn.IFNA(INDEX(Data!$B:$B,MATCH(Table3[[#This Row],[Desa/Kelurahan]],Data!$C:$C,0)),"")</f>
        <v>TERING</v>
      </c>
      <c r="C379" s="68" t="s">
        <v>285</v>
      </c>
      <c r="D379" s="76"/>
      <c r="E379" s="76"/>
      <c r="F379" s="67"/>
      <c r="G379" s="67">
        <v>1</v>
      </c>
      <c r="H379" s="67" t="s">
        <v>561</v>
      </c>
      <c r="I379" s="67"/>
      <c r="J379" s="67" t="s">
        <v>40</v>
      </c>
      <c r="K379" s="69"/>
      <c r="L379" s="67"/>
      <c r="M379" s="67"/>
      <c r="N379" s="72">
        <v>45288</v>
      </c>
      <c r="O379" s="73" t="str">
        <f>IF(Table3[[#This Row],[Tanggal]]="","",TEXT(Table3[[#This Row],[Tanggal]],"mmm"))</f>
        <v>Dec</v>
      </c>
      <c r="P379" s="73">
        <f>IF(Table3[[#This Row],[Tanggal]]="","",YEAR(Table3[[#This Row],[Tanggal]]))</f>
        <v>2023</v>
      </c>
      <c r="Q379" s="74" t="str">
        <f>IF(Table3[[#This Row],[Tanggal]]="","","Tower")</f>
        <v>Tower</v>
      </c>
      <c r="R379" s="67" t="s">
        <v>88</v>
      </c>
      <c r="S379" s="67"/>
      <c r="T379" s="67"/>
    </row>
    <row r="380" spans="2:20" ht="15" customHeight="1" x14ac:dyDescent="0.25">
      <c r="B380" s="68" t="str">
        <f>_xlfn.IFNA(INDEX(Data!$B:$B,MATCH(Table3[[#This Row],[Desa/Kelurahan]],Data!$C:$C,0)),"")</f>
        <v>LONG IRAM</v>
      </c>
      <c r="C380" s="68" t="s">
        <v>195</v>
      </c>
      <c r="D380" s="76" t="s">
        <v>456</v>
      </c>
      <c r="E380" s="76" t="s">
        <v>457</v>
      </c>
      <c r="F380" s="67" t="s">
        <v>458</v>
      </c>
      <c r="G380" s="67">
        <v>1</v>
      </c>
      <c r="H380" s="67" t="s">
        <v>99</v>
      </c>
      <c r="I380" s="67"/>
      <c r="J380" s="67" t="s">
        <v>40</v>
      </c>
      <c r="K380" s="69"/>
      <c r="L380" s="67" t="s">
        <v>366</v>
      </c>
      <c r="M380" s="67"/>
      <c r="N380" s="72">
        <v>45288</v>
      </c>
      <c r="O380" s="73" t="str">
        <f>IF(Table3[[#This Row],[Tanggal]]="","",TEXT(Table3[[#This Row],[Tanggal]],"mmm"))</f>
        <v>Dec</v>
      </c>
      <c r="P380" s="73">
        <f>IF(Table3[[#This Row],[Tanggal]]="","",YEAR(Table3[[#This Row],[Tanggal]]))</f>
        <v>2023</v>
      </c>
      <c r="Q380" s="74" t="str">
        <f>IF(Table3[[#This Row],[Tanggal]]="","","Tower")</f>
        <v>Tower</v>
      </c>
      <c r="R380" s="67" t="s">
        <v>88</v>
      </c>
      <c r="S380" s="67"/>
      <c r="T380" s="67"/>
    </row>
    <row r="381" spans="2:20" x14ac:dyDescent="0.25">
      <c r="B381" s="68" t="str">
        <f>_xlfn.IFNA(INDEX(Data!$B:$B,MATCH(Table3[[#This Row],[Desa/Kelurahan]],Data!$C:$C,0)),"")</f>
        <v>LONG IRAM</v>
      </c>
      <c r="C381" s="68" t="s">
        <v>196</v>
      </c>
      <c r="D381" s="76"/>
      <c r="E381" s="76"/>
      <c r="F381" s="67" t="s">
        <v>562</v>
      </c>
      <c r="G381" s="67">
        <v>1</v>
      </c>
      <c r="H381" s="67" t="s">
        <v>99</v>
      </c>
      <c r="I381" s="67"/>
      <c r="J381" s="67" t="s">
        <v>40</v>
      </c>
      <c r="K381" s="69"/>
      <c r="L381" s="67"/>
      <c r="M381" s="67"/>
      <c r="N381" s="72">
        <v>45288</v>
      </c>
      <c r="O381" s="73" t="str">
        <f>IF(Table3[[#This Row],[Tanggal]]="","",TEXT(Table3[[#This Row],[Tanggal]],"mmm"))</f>
        <v>Dec</v>
      </c>
      <c r="P381" s="73">
        <f>IF(Table3[[#This Row],[Tanggal]]="","",YEAR(Table3[[#This Row],[Tanggal]]))</f>
        <v>2023</v>
      </c>
      <c r="Q381" s="74" t="str">
        <f>IF(Table3[[#This Row],[Tanggal]]="","","Tower")</f>
        <v>Tower</v>
      </c>
      <c r="R381" s="67" t="s">
        <v>103</v>
      </c>
      <c r="S381" s="67"/>
      <c r="T381" s="67"/>
    </row>
    <row r="382" spans="2:20" ht="30" x14ac:dyDescent="0.25">
      <c r="B382" s="68" t="str">
        <f>_xlfn.IFNA(INDEX(Data!$B:$B,MATCH(Table3[[#This Row],[Desa/Kelurahan]],Data!$C:$C,0)),"")</f>
        <v>LONG IRAM</v>
      </c>
      <c r="C382" s="68" t="s">
        <v>196</v>
      </c>
      <c r="D382" s="76"/>
      <c r="E382" s="76"/>
      <c r="F382" s="67" t="s">
        <v>563</v>
      </c>
      <c r="G382" s="67">
        <v>1</v>
      </c>
      <c r="H382" s="67" t="s">
        <v>540</v>
      </c>
      <c r="I382" s="67"/>
      <c r="J382" s="67" t="s">
        <v>40</v>
      </c>
      <c r="K382" s="69"/>
      <c r="L382" s="67"/>
      <c r="M382" s="67"/>
      <c r="N382" s="72">
        <v>45288</v>
      </c>
      <c r="O382" s="73" t="str">
        <f>IF(Table3[[#This Row],[Tanggal]]="","",TEXT(Table3[[#This Row],[Tanggal]],"mmm"))</f>
        <v>Dec</v>
      </c>
      <c r="P382" s="73">
        <f>IF(Table3[[#This Row],[Tanggal]]="","",YEAR(Table3[[#This Row],[Tanggal]]))</f>
        <v>2023</v>
      </c>
      <c r="Q382" s="74" t="str">
        <f>IF(Table3[[#This Row],[Tanggal]]="","","Tower")</f>
        <v>Tower</v>
      </c>
      <c r="R382" s="67" t="s">
        <v>103</v>
      </c>
      <c r="S382" s="67"/>
      <c r="T382" s="67"/>
    </row>
    <row r="383" spans="2:20" x14ac:dyDescent="0.25">
      <c r="B383" s="68" t="str">
        <f>_xlfn.IFNA(INDEX(Data!$B:$B,MATCH(Table3[[#This Row],[Desa/Kelurahan]],Data!$C:$C,0)),"")</f>
        <v>LONG IRAM</v>
      </c>
      <c r="C383" s="68" t="s">
        <v>198</v>
      </c>
      <c r="D383" s="76"/>
      <c r="E383" s="76"/>
      <c r="F383" s="67" t="s">
        <v>564</v>
      </c>
      <c r="G383" s="67">
        <v>1</v>
      </c>
      <c r="H383" s="67" t="s">
        <v>540</v>
      </c>
      <c r="I383" s="67"/>
      <c r="J383" s="67" t="s">
        <v>40</v>
      </c>
      <c r="K383" s="69"/>
      <c r="L383" s="67"/>
      <c r="M383" s="67"/>
      <c r="N383" s="72">
        <v>45288</v>
      </c>
      <c r="O383" s="73" t="str">
        <f>IF(Table3[[#This Row],[Tanggal]]="","",TEXT(Table3[[#This Row],[Tanggal]],"mmm"))</f>
        <v>Dec</v>
      </c>
      <c r="P383" s="73">
        <f>IF(Table3[[#This Row],[Tanggal]]="","",YEAR(Table3[[#This Row],[Tanggal]]))</f>
        <v>2023</v>
      </c>
      <c r="Q383" s="74" t="str">
        <f>IF(Table3[[#This Row],[Tanggal]]="","","Tower")</f>
        <v>Tower</v>
      </c>
      <c r="R383" s="67" t="s">
        <v>103</v>
      </c>
      <c r="S383" s="67"/>
      <c r="T383" s="67"/>
    </row>
    <row r="384" spans="2:20" ht="30" x14ac:dyDescent="0.25">
      <c r="B384" s="68" t="str">
        <f>_xlfn.IFNA(INDEX(Data!$B:$B,MATCH(Table3[[#This Row],[Desa/Kelurahan]],Data!$C:$C,0)),"")</f>
        <v>LONG IRAM</v>
      </c>
      <c r="C384" s="68" t="s">
        <v>194</v>
      </c>
      <c r="D384" s="76"/>
      <c r="E384" s="76"/>
      <c r="F384" s="67"/>
      <c r="G384" s="67">
        <v>1</v>
      </c>
      <c r="H384" s="67" t="s">
        <v>546</v>
      </c>
      <c r="I384" s="67"/>
      <c r="J384" s="67" t="s">
        <v>40</v>
      </c>
      <c r="K384" s="69"/>
      <c r="L384" s="67"/>
      <c r="M384" s="67"/>
      <c r="N384" s="72"/>
      <c r="O384" s="73" t="str">
        <f>IF(Table3[[#This Row],[Tanggal]]="","",TEXT(Table3[[#This Row],[Tanggal]],"mmm"))</f>
        <v/>
      </c>
      <c r="P384" s="73" t="str">
        <f>IF(Table3[[#This Row],[Tanggal]]="","",YEAR(Table3[[#This Row],[Tanggal]]))</f>
        <v/>
      </c>
      <c r="Q384" s="74" t="str">
        <f>IF(Table3[[#This Row],[Tanggal]]="","","Tower")</f>
        <v/>
      </c>
      <c r="R384" s="67" t="s">
        <v>88</v>
      </c>
      <c r="S384" s="67"/>
      <c r="T384" s="67"/>
    </row>
    <row r="385" spans="2:20" ht="30" x14ac:dyDescent="0.25">
      <c r="B385" s="68" t="str">
        <f>_xlfn.IFNA(INDEX(Data!$B:$B,MATCH(Table3[[#This Row],[Desa/Kelurahan]],Data!$C:$C,0)),"")</f>
        <v>MOOK MANAAR BULANT</v>
      </c>
      <c r="C385" s="68" t="s">
        <v>214</v>
      </c>
      <c r="D385" s="76" t="s">
        <v>460</v>
      </c>
      <c r="E385" s="76" t="s">
        <v>461</v>
      </c>
      <c r="F385" s="67" t="s">
        <v>462</v>
      </c>
      <c r="G385" s="67">
        <v>1</v>
      </c>
      <c r="H385" s="67" t="s">
        <v>108</v>
      </c>
      <c r="I385" s="67"/>
      <c r="J385" s="67" t="s">
        <v>40</v>
      </c>
      <c r="K385" s="69"/>
      <c r="L385" s="67"/>
      <c r="M385" s="67"/>
      <c r="N385" s="72">
        <v>45288</v>
      </c>
      <c r="O385" s="73" t="str">
        <f>IF(Table3[[#This Row],[Tanggal]]="","",TEXT(Table3[[#This Row],[Tanggal]],"mmm"))</f>
        <v>Dec</v>
      </c>
      <c r="P385" s="73">
        <f>IF(Table3[[#This Row],[Tanggal]]="","",YEAR(Table3[[#This Row],[Tanggal]]))</f>
        <v>2023</v>
      </c>
      <c r="Q385" s="74" t="str">
        <f>IF(Table3[[#This Row],[Tanggal]]="","","Tower")</f>
        <v>Tower</v>
      </c>
      <c r="R385" s="67" t="s">
        <v>95</v>
      </c>
      <c r="S385" s="67"/>
      <c r="T385" s="67"/>
    </row>
    <row r="386" spans="2:20" ht="30" x14ac:dyDescent="0.25">
      <c r="B386" s="68" t="str">
        <f>_xlfn.IFNA(INDEX(Data!$B:$B,MATCH(Table3[[#This Row],[Desa/Kelurahan]],Data!$C:$C,0)),"")</f>
        <v>MOOK MANAAR BULANT</v>
      </c>
      <c r="C386" s="68" t="s">
        <v>214</v>
      </c>
      <c r="D386" s="78" t="s">
        <v>463</v>
      </c>
      <c r="E386" s="76" t="s">
        <v>464</v>
      </c>
      <c r="F386" s="67" t="s">
        <v>465</v>
      </c>
      <c r="G386" s="67">
        <v>1</v>
      </c>
      <c r="H386" s="67" t="s">
        <v>108</v>
      </c>
      <c r="I386" s="67"/>
      <c r="J386" s="67" t="s">
        <v>40</v>
      </c>
      <c r="K386" s="69"/>
      <c r="L386" s="67" t="s">
        <v>358</v>
      </c>
      <c r="M386" s="67"/>
      <c r="N386" s="72">
        <v>45288</v>
      </c>
      <c r="O386" s="73" t="str">
        <f>IF(Table3[[#This Row],[Tanggal]]="","",TEXT(Table3[[#This Row],[Tanggal]],"mmm"))</f>
        <v>Dec</v>
      </c>
      <c r="P386" s="73">
        <f>IF(Table3[[#This Row],[Tanggal]]="","",YEAR(Table3[[#This Row],[Tanggal]]))</f>
        <v>2023</v>
      </c>
      <c r="Q386" s="74" t="str">
        <f>IF(Table3[[#This Row],[Tanggal]]="","","Tower")</f>
        <v>Tower</v>
      </c>
      <c r="R386" s="67" t="s">
        <v>95</v>
      </c>
      <c r="S386" s="67"/>
      <c r="T386" s="67"/>
    </row>
    <row r="387" spans="2:20" x14ac:dyDescent="0.25">
      <c r="B387" s="68" t="str">
        <f>_xlfn.IFNA(INDEX(Data!$B:$B,MATCH(Table3[[#This Row],[Desa/Kelurahan]],Data!$C:$C,0)),"")</f>
        <v>MOOK MANAAR BULANT</v>
      </c>
      <c r="C387" s="68" t="s">
        <v>211</v>
      </c>
      <c r="D387" s="69" t="s">
        <v>523</v>
      </c>
      <c r="E387" s="69" t="s">
        <v>524</v>
      </c>
      <c r="F387" s="69"/>
      <c r="G387" s="69">
        <v>1</v>
      </c>
      <c r="H387" s="69" t="s">
        <v>74</v>
      </c>
      <c r="I387" s="67"/>
      <c r="J387" s="69" t="s">
        <v>40</v>
      </c>
      <c r="K387" s="69"/>
      <c r="L387" s="69" t="s">
        <v>522</v>
      </c>
      <c r="M387" s="67"/>
      <c r="N387" s="72">
        <v>45288</v>
      </c>
      <c r="O387" s="73" t="str">
        <f>IF(Table3[[#This Row],[Tanggal]]="","",TEXT(Table3[[#This Row],[Tanggal]],"mmm"))</f>
        <v>Dec</v>
      </c>
      <c r="P387" s="73">
        <f>IF(Table3[[#This Row],[Tanggal]]="","",YEAR(Table3[[#This Row],[Tanggal]]))</f>
        <v>2023</v>
      </c>
      <c r="Q387" s="74" t="str">
        <f>IF(Table3[[#This Row],[Tanggal]]="","","Tower")</f>
        <v>Tower</v>
      </c>
      <c r="R387" s="67" t="s">
        <v>73</v>
      </c>
      <c r="S387" s="67"/>
      <c r="T387" s="67"/>
    </row>
    <row r="388" spans="2:20" ht="30" x14ac:dyDescent="0.25">
      <c r="B388" s="68" t="str">
        <f>_xlfn.IFNA(INDEX(Data!$B:$B,MATCH(Table3[[#This Row],[Desa/Kelurahan]],Data!$C:$C,0)),"")</f>
        <v>MOOK MANAAR BULANT</v>
      </c>
      <c r="C388" s="68" t="s">
        <v>217</v>
      </c>
      <c r="D388" s="76"/>
      <c r="E388" s="76"/>
      <c r="F388" s="67"/>
      <c r="G388" s="67">
        <v>1</v>
      </c>
      <c r="H388" s="67" t="s">
        <v>546</v>
      </c>
      <c r="I388" s="67"/>
      <c r="J388" s="67" t="s">
        <v>40</v>
      </c>
      <c r="K388" s="69"/>
      <c r="L388" s="67"/>
      <c r="M388" s="67"/>
      <c r="N388" s="72">
        <v>45288</v>
      </c>
      <c r="O388" s="73" t="str">
        <f>IF(Table3[[#This Row],[Tanggal]]="","",TEXT(Table3[[#This Row],[Tanggal]],"mmm"))</f>
        <v>Dec</v>
      </c>
      <c r="P388" s="73">
        <f>IF(Table3[[#This Row],[Tanggal]]="","",YEAR(Table3[[#This Row],[Tanggal]]))</f>
        <v>2023</v>
      </c>
      <c r="Q388" s="74" t="str">
        <f>IF(Table3[[#This Row],[Tanggal]]="","","Tower")</f>
        <v>Tower</v>
      </c>
      <c r="R388" s="67" t="s">
        <v>88</v>
      </c>
      <c r="S388" s="67"/>
      <c r="T388" s="67"/>
    </row>
    <row r="389" spans="2:20" x14ac:dyDescent="0.25">
      <c r="B389" s="68" t="str">
        <f>_xlfn.IFNA(INDEX(Data!$B:$B,MATCH(Table3[[#This Row],[Desa/Kelurahan]],Data!$C:$C,0)),"")</f>
        <v>MOOK MANAAR BULANT</v>
      </c>
      <c r="C389" s="68" t="s">
        <v>214</v>
      </c>
      <c r="D389" s="67"/>
      <c r="E389" s="67"/>
      <c r="F389" s="67" t="s">
        <v>565</v>
      </c>
      <c r="G389" s="67">
        <v>1</v>
      </c>
      <c r="H389" s="67" t="s">
        <v>533</v>
      </c>
      <c r="I389" s="67"/>
      <c r="J389" s="67" t="s">
        <v>40</v>
      </c>
      <c r="K389" s="69"/>
      <c r="L389" s="67"/>
      <c r="M389" s="67"/>
      <c r="N389" s="72">
        <v>45288</v>
      </c>
      <c r="O389" s="73" t="str">
        <f>IF(Table3[[#This Row],[Tanggal]]="","",TEXT(Table3[[#This Row],[Tanggal]],"mmm"))</f>
        <v>Dec</v>
      </c>
      <c r="P389" s="73">
        <f>IF(Table3[[#This Row],[Tanggal]]="","",YEAR(Table3[[#This Row],[Tanggal]]))</f>
        <v>2023</v>
      </c>
      <c r="Q389" s="74" t="str">
        <f>IF(Table3[[#This Row],[Tanggal]]="","","Tower")</f>
        <v>Tower</v>
      </c>
      <c r="R389" s="67" t="s">
        <v>103</v>
      </c>
      <c r="S389" s="67"/>
      <c r="T389" s="67"/>
    </row>
    <row r="390" spans="2:20" ht="30" x14ac:dyDescent="0.25">
      <c r="B390" s="68" t="str">
        <f>_xlfn.IFNA(INDEX(Data!$B:$B,MATCH(Table3[[#This Row],[Desa/Kelurahan]],Data!$C:$C,0)),"")</f>
        <v>MOOK MANAAR BULANT</v>
      </c>
      <c r="C390" s="68" t="s">
        <v>220</v>
      </c>
      <c r="D390" s="76"/>
      <c r="E390" s="76"/>
      <c r="F390" s="67"/>
      <c r="G390" s="67">
        <v>1</v>
      </c>
      <c r="H390" s="67" t="s">
        <v>546</v>
      </c>
      <c r="I390" s="67" t="s">
        <v>68</v>
      </c>
      <c r="J390" s="67" t="s">
        <v>40</v>
      </c>
      <c r="K390" s="69"/>
      <c r="L390" s="67"/>
      <c r="M390" s="67"/>
      <c r="N390" s="72">
        <v>45288</v>
      </c>
      <c r="O390" s="73" t="str">
        <f>IF(Table3[[#This Row],[Tanggal]]="","",TEXT(Table3[[#This Row],[Tanggal]],"mmm"))</f>
        <v>Dec</v>
      </c>
      <c r="P390" s="73">
        <f>IF(Table3[[#This Row],[Tanggal]]="","",YEAR(Table3[[#This Row],[Tanggal]]))</f>
        <v>2023</v>
      </c>
      <c r="Q390" s="74" t="str">
        <f>IF(Table3[[#This Row],[Tanggal]]="","","Tower")</f>
        <v>Tower</v>
      </c>
      <c r="R390" s="67" t="s">
        <v>88</v>
      </c>
      <c r="S390" s="67"/>
      <c r="T390" s="67"/>
    </row>
    <row r="391" spans="2:20" ht="15" customHeight="1" x14ac:dyDescent="0.25">
      <c r="B391" s="68" t="str">
        <f>_xlfn.IFNA(INDEX(Data!$B:$B,MATCH(Table3[[#This Row],[Desa/Kelurahan]],Data!$C:$C,0)),"")</f>
        <v>MOOK MANAAR BULANT</v>
      </c>
      <c r="C391" s="68" t="s">
        <v>213</v>
      </c>
      <c r="D391" s="78"/>
      <c r="E391" s="76"/>
      <c r="F391" s="67"/>
      <c r="G391" s="67">
        <v>1</v>
      </c>
      <c r="H391" s="67" t="s">
        <v>546</v>
      </c>
      <c r="I391" s="67"/>
      <c r="J391" s="67" t="s">
        <v>40</v>
      </c>
      <c r="K391" s="69"/>
      <c r="L391" s="67"/>
      <c r="M391" s="67"/>
      <c r="N391" s="72">
        <v>45288</v>
      </c>
      <c r="O391" s="73" t="str">
        <f>IF(Table3[[#This Row],[Tanggal]]="","",TEXT(Table3[[#This Row],[Tanggal]],"mmm"))</f>
        <v>Dec</v>
      </c>
      <c r="P391" s="73">
        <f>IF(Table3[[#This Row],[Tanggal]]="","",YEAR(Table3[[#This Row],[Tanggal]]))</f>
        <v>2023</v>
      </c>
      <c r="Q391" s="74" t="str">
        <f>IF(Table3[[#This Row],[Tanggal]]="","","Tower")</f>
        <v>Tower</v>
      </c>
      <c r="R391" s="67" t="s">
        <v>88</v>
      </c>
      <c r="S391" s="67"/>
      <c r="T391" s="67"/>
    </row>
    <row r="392" spans="2:20" ht="15" customHeight="1" x14ac:dyDescent="0.25">
      <c r="B392" s="68" t="str">
        <f>_xlfn.IFNA(INDEX(Data!$B:$B,MATCH(Table3[[#This Row],[Desa/Kelurahan]],Data!$C:$C,0)),"")</f>
        <v>MOOK MANAAR BULANT</v>
      </c>
      <c r="C392" s="68" t="s">
        <v>223</v>
      </c>
      <c r="D392" s="67"/>
      <c r="E392" s="67"/>
      <c r="F392" s="67"/>
      <c r="G392" s="67">
        <v>1</v>
      </c>
      <c r="H392" s="67" t="s">
        <v>546</v>
      </c>
      <c r="I392" s="67"/>
      <c r="J392" s="67" t="s">
        <v>40</v>
      </c>
      <c r="K392" s="69"/>
      <c r="L392" s="67"/>
      <c r="M392" s="67"/>
      <c r="N392" s="72">
        <v>45288</v>
      </c>
      <c r="O392" s="73" t="str">
        <f>IF(Table3[[#This Row],[Tanggal]]="","",TEXT(Table3[[#This Row],[Tanggal]],"mmm"))</f>
        <v>Dec</v>
      </c>
      <c r="P392" s="73">
        <f>IF(Table3[[#This Row],[Tanggal]]="","",YEAR(Table3[[#This Row],[Tanggal]]))</f>
        <v>2023</v>
      </c>
      <c r="Q392" s="74" t="str">
        <f>IF(Table3[[#This Row],[Tanggal]]="","","Tower")</f>
        <v>Tower</v>
      </c>
      <c r="R392" s="67" t="s">
        <v>88</v>
      </c>
      <c r="S392" s="67"/>
      <c r="T392" s="67"/>
    </row>
    <row r="393" spans="2:20" ht="15" customHeight="1" x14ac:dyDescent="0.25">
      <c r="B393" s="68" t="str">
        <f>_xlfn.IFNA(INDEX(Data!$B:$B,MATCH(Table3[[#This Row],[Desa/Kelurahan]],Data!$C:$C,0)),"")</f>
        <v>MUARA PAHU</v>
      </c>
      <c r="C393" s="68" t="s">
        <v>237</v>
      </c>
      <c r="D393" s="67"/>
      <c r="E393" s="67"/>
      <c r="F393" s="67" t="s">
        <v>466</v>
      </c>
      <c r="G393" s="67">
        <v>1</v>
      </c>
      <c r="H393" s="67" t="s">
        <v>108</v>
      </c>
      <c r="I393" s="67"/>
      <c r="J393" s="67" t="s">
        <v>40</v>
      </c>
      <c r="K393" s="69"/>
      <c r="L393" s="67"/>
      <c r="M393" s="67"/>
      <c r="N393" s="72">
        <v>45288</v>
      </c>
      <c r="O393" s="73" t="str">
        <f>IF(Table3[[#This Row],[Tanggal]]="","",TEXT(Table3[[#This Row],[Tanggal]],"mmm"))</f>
        <v>Dec</v>
      </c>
      <c r="P393" s="73">
        <f>IF(Table3[[#This Row],[Tanggal]]="","",YEAR(Table3[[#This Row],[Tanggal]]))</f>
        <v>2023</v>
      </c>
      <c r="Q393" s="74" t="str">
        <f>IF(Table3[[#This Row],[Tanggal]]="","","Tower")</f>
        <v>Tower</v>
      </c>
      <c r="R393" s="67" t="s">
        <v>88</v>
      </c>
      <c r="S393" s="67"/>
      <c r="T393" s="67"/>
    </row>
    <row r="394" spans="2:20" ht="30" x14ac:dyDescent="0.25">
      <c r="B394" s="68" t="str">
        <f>_xlfn.IFNA(INDEX(Data!$B:$B,MATCH(Table3[[#This Row],[Desa/Kelurahan]],Data!$C:$C,0)),"")</f>
        <v>MUARA PAHU</v>
      </c>
      <c r="C394" s="68" t="s">
        <v>238</v>
      </c>
      <c r="D394" s="67"/>
      <c r="E394" s="67"/>
      <c r="F394" s="67" t="s">
        <v>467</v>
      </c>
      <c r="G394" s="67">
        <v>1</v>
      </c>
      <c r="H394" s="67" t="s">
        <v>108</v>
      </c>
      <c r="I394" s="67"/>
      <c r="J394" s="67" t="s">
        <v>40</v>
      </c>
      <c r="K394" s="69"/>
      <c r="L394" s="67"/>
      <c r="M394" s="67"/>
      <c r="N394" s="72">
        <v>45288</v>
      </c>
      <c r="O394" s="73" t="str">
        <f>IF(Table3[[#This Row],[Tanggal]]="","",TEXT(Table3[[#This Row],[Tanggal]],"mmm"))</f>
        <v>Dec</v>
      </c>
      <c r="P394" s="73">
        <f>IF(Table3[[#This Row],[Tanggal]]="","",YEAR(Table3[[#This Row],[Tanggal]]))</f>
        <v>2023</v>
      </c>
      <c r="Q394" s="74" t="str">
        <f>IF(Table3[[#This Row],[Tanggal]]="","","Tower")</f>
        <v>Tower</v>
      </c>
      <c r="R394" s="67" t="s">
        <v>88</v>
      </c>
      <c r="S394" s="67"/>
      <c r="T394" s="67"/>
    </row>
    <row r="395" spans="2:20" ht="30" x14ac:dyDescent="0.25">
      <c r="B395" s="68" t="str">
        <f>_xlfn.IFNA(INDEX(Data!$B:$B,MATCH(Table3[[#This Row],[Desa/Kelurahan]],Data!$C:$C,0)),"")</f>
        <v>MUARA PAHU</v>
      </c>
      <c r="C395" s="68" t="s">
        <v>243</v>
      </c>
      <c r="D395" s="76" t="s">
        <v>468</v>
      </c>
      <c r="E395" s="76" t="s">
        <v>469</v>
      </c>
      <c r="F395" s="67"/>
      <c r="G395" s="67">
        <v>1</v>
      </c>
      <c r="H395" s="67" t="s">
        <v>429</v>
      </c>
      <c r="I395" s="67"/>
      <c r="J395" s="67" t="s">
        <v>40</v>
      </c>
      <c r="K395" s="69"/>
      <c r="L395" s="67" t="s">
        <v>373</v>
      </c>
      <c r="M395" s="67"/>
      <c r="N395" s="72">
        <v>45288</v>
      </c>
      <c r="O395" s="73" t="str">
        <f>IF(Table3[[#This Row],[Tanggal]]="","",TEXT(Table3[[#This Row],[Tanggal]],"mmm"))</f>
        <v>Dec</v>
      </c>
      <c r="P395" s="73">
        <f>IF(Table3[[#This Row],[Tanggal]]="","",YEAR(Table3[[#This Row],[Tanggal]]))</f>
        <v>2023</v>
      </c>
      <c r="Q395" s="74" t="str">
        <f>IF(Table3[[#This Row],[Tanggal]]="","","Tower")</f>
        <v>Tower</v>
      </c>
      <c r="R395" s="67" t="s">
        <v>88</v>
      </c>
      <c r="S395" s="67"/>
      <c r="T395" s="67"/>
    </row>
    <row r="396" spans="2:20" ht="30" x14ac:dyDescent="0.25">
      <c r="B396" s="68" t="str">
        <f>_xlfn.IFNA(INDEX(Data!$B:$B,MATCH(Table3[[#This Row],[Desa/Kelurahan]],Data!$C:$C,0)),"")</f>
        <v>MUARA PAHU</v>
      </c>
      <c r="C396" s="68" t="s">
        <v>240</v>
      </c>
      <c r="D396" s="83"/>
      <c r="E396" s="84"/>
      <c r="F396" s="84"/>
      <c r="G396" s="67">
        <v>1</v>
      </c>
      <c r="H396" s="67" t="s">
        <v>120</v>
      </c>
      <c r="I396" s="67"/>
      <c r="J396" s="67" t="s">
        <v>40</v>
      </c>
      <c r="K396" s="69"/>
      <c r="L396" s="67"/>
      <c r="M396" s="67"/>
      <c r="N396" s="72">
        <v>45288</v>
      </c>
      <c r="O396" s="73" t="str">
        <f>IF(Table3[[#This Row],[Tanggal]]="","",TEXT(Table3[[#This Row],[Tanggal]],"mmm"))</f>
        <v>Dec</v>
      </c>
      <c r="P396" s="73">
        <f>IF(Table3[[#This Row],[Tanggal]]="","",YEAR(Table3[[#This Row],[Tanggal]]))</f>
        <v>2023</v>
      </c>
      <c r="Q396" s="74" t="str">
        <f>IF(Table3[[#This Row],[Tanggal]]="","","Tower")</f>
        <v>Tower</v>
      </c>
      <c r="R396" s="67" t="s">
        <v>88</v>
      </c>
      <c r="S396" s="67"/>
      <c r="T396" s="67"/>
    </row>
    <row r="397" spans="2:20" x14ac:dyDescent="0.25">
      <c r="B397" s="68" t="str">
        <f>_xlfn.IFNA(INDEX(Data!$B:$B,MATCH(Table3[[#This Row],[Desa/Kelurahan]],Data!$C:$C,0)),"")</f>
        <v>MUARA PAHU</v>
      </c>
      <c r="C397" s="68" t="s">
        <v>241</v>
      </c>
      <c r="D397" s="67"/>
      <c r="E397" s="67"/>
      <c r="F397" s="67" t="s">
        <v>566</v>
      </c>
      <c r="G397" s="67">
        <v>1</v>
      </c>
      <c r="H397" s="67" t="s">
        <v>561</v>
      </c>
      <c r="I397" s="67"/>
      <c r="J397" s="67" t="s">
        <v>40</v>
      </c>
      <c r="K397" s="69"/>
      <c r="L397" s="67"/>
      <c r="M397" s="67"/>
      <c r="N397" s="72">
        <v>45288</v>
      </c>
      <c r="O397" s="73" t="str">
        <f>IF(Table3[[#This Row],[Tanggal]]="","",TEXT(Table3[[#This Row],[Tanggal]],"mmm"))</f>
        <v>Dec</v>
      </c>
      <c r="P397" s="73">
        <f>IF(Table3[[#This Row],[Tanggal]]="","",YEAR(Table3[[#This Row],[Tanggal]]))</f>
        <v>2023</v>
      </c>
      <c r="Q397" s="74" t="str">
        <f>IF(Table3[[#This Row],[Tanggal]]="","","Tower")</f>
        <v>Tower</v>
      </c>
      <c r="R397" s="67" t="s">
        <v>103</v>
      </c>
      <c r="S397" s="67"/>
      <c r="T397" s="67"/>
    </row>
    <row r="398" spans="2:20" x14ac:dyDescent="0.25">
      <c r="B398" s="68" t="str">
        <f>_xlfn.IFNA(INDEX(Data!$B:$B,MATCH(Table3[[#This Row],[Desa/Kelurahan]],Data!$C:$C,0)),"")</f>
        <v>MUARA PAHU</v>
      </c>
      <c r="C398" s="68" t="s">
        <v>238</v>
      </c>
      <c r="D398" s="67"/>
      <c r="E398" s="67"/>
      <c r="F398" s="67" t="s">
        <v>548</v>
      </c>
      <c r="G398" s="67">
        <v>1</v>
      </c>
      <c r="H398" s="67" t="s">
        <v>538</v>
      </c>
      <c r="I398" s="67"/>
      <c r="J398" s="67" t="s">
        <v>40</v>
      </c>
      <c r="K398" s="69"/>
      <c r="L398" s="67"/>
      <c r="M398" s="67"/>
      <c r="N398" s="72">
        <v>45288</v>
      </c>
      <c r="O398" s="73" t="str">
        <f>IF(Table3[[#This Row],[Tanggal]]="","",TEXT(Table3[[#This Row],[Tanggal]],"mmm"))</f>
        <v>Dec</v>
      </c>
      <c r="P398" s="73">
        <f>IF(Table3[[#This Row],[Tanggal]]="","",YEAR(Table3[[#This Row],[Tanggal]]))</f>
        <v>2023</v>
      </c>
      <c r="Q398" s="74" t="str">
        <f>IF(Table3[[#This Row],[Tanggal]]="","","Tower")</f>
        <v>Tower</v>
      </c>
      <c r="R398" s="67" t="s">
        <v>103</v>
      </c>
      <c r="S398" s="67"/>
      <c r="T398" s="67"/>
    </row>
    <row r="399" spans="2:20" ht="30" x14ac:dyDescent="0.25">
      <c r="B399" s="68" t="str">
        <f>_xlfn.IFNA(INDEX(Data!$B:$B,MATCH(Table3[[#This Row],[Desa/Kelurahan]],Data!$C:$C,0)),"")</f>
        <v>MUARA PAHU</v>
      </c>
      <c r="C399" s="68" t="s">
        <v>234</v>
      </c>
      <c r="D399" s="67"/>
      <c r="E399" s="67"/>
      <c r="F399" s="67"/>
      <c r="G399" s="67">
        <v>1</v>
      </c>
      <c r="H399" s="67" t="s">
        <v>546</v>
      </c>
      <c r="I399" s="67"/>
      <c r="J399" s="67" t="s">
        <v>40</v>
      </c>
      <c r="K399" s="69"/>
      <c r="L399" s="67"/>
      <c r="M399" s="67"/>
      <c r="N399" s="72">
        <v>45288</v>
      </c>
      <c r="O399" s="73" t="str">
        <f>IF(Table3[[#This Row],[Tanggal]]="","",TEXT(Table3[[#This Row],[Tanggal]],"mmm"))</f>
        <v>Dec</v>
      </c>
      <c r="P399" s="73">
        <f>IF(Table3[[#This Row],[Tanggal]]="","",YEAR(Table3[[#This Row],[Tanggal]]))</f>
        <v>2023</v>
      </c>
      <c r="Q399" s="74" t="str">
        <f>IF(Table3[[#This Row],[Tanggal]]="","","Tower")</f>
        <v>Tower</v>
      </c>
      <c r="R399" s="67" t="s">
        <v>88</v>
      </c>
      <c r="S399" s="67"/>
      <c r="T399" s="67"/>
    </row>
    <row r="400" spans="2:20" ht="30" x14ac:dyDescent="0.25">
      <c r="B400" s="68" t="str">
        <f>_xlfn.IFNA(INDEX(Data!$B:$B,MATCH(Table3[[#This Row],[Desa/Kelurahan]],Data!$C:$C,0)),"")</f>
        <v>MUARA PAHU</v>
      </c>
      <c r="C400" s="68" t="s">
        <v>235</v>
      </c>
      <c r="D400" s="67"/>
      <c r="E400" s="67"/>
      <c r="F400" s="67"/>
      <c r="G400" s="67">
        <v>1</v>
      </c>
      <c r="H400" s="67" t="s">
        <v>546</v>
      </c>
      <c r="I400" s="67"/>
      <c r="J400" s="67" t="s">
        <v>40</v>
      </c>
      <c r="K400" s="69"/>
      <c r="L400" s="67"/>
      <c r="M400" s="67"/>
      <c r="N400" s="72">
        <v>45288</v>
      </c>
      <c r="O400" s="79" t="str">
        <f>IF(Table3[[#This Row],[Tanggal]]="","",TEXT(Table3[[#This Row],[Tanggal]],"mmm"))</f>
        <v>Dec</v>
      </c>
      <c r="P400" s="79">
        <f>IF(Table3[[#This Row],[Tanggal]]="","",YEAR(Table3[[#This Row],[Tanggal]]))</f>
        <v>2023</v>
      </c>
      <c r="Q400" s="67" t="str">
        <f>IF(Table3[[#This Row],[Tanggal]]="","","Tower")</f>
        <v>Tower</v>
      </c>
      <c r="R400" s="67" t="s">
        <v>88</v>
      </c>
      <c r="S400" s="67"/>
      <c r="T400" s="67"/>
    </row>
    <row r="401" spans="2:20" x14ac:dyDescent="0.25">
      <c r="B401" s="68" t="str">
        <f>_xlfn.IFNA(INDEX(Data!$B:$B,MATCH(Table3[[#This Row],[Desa/Kelurahan]],Data!$C:$C,0)),"")</f>
        <v>PENYINGGAHAN</v>
      </c>
      <c r="C401" s="68" t="s">
        <v>257</v>
      </c>
      <c r="D401" s="77" t="s">
        <v>470</v>
      </c>
      <c r="E401" s="77" t="s">
        <v>471</v>
      </c>
      <c r="F401" s="67" t="s">
        <v>472</v>
      </c>
      <c r="G401" s="67">
        <v>1</v>
      </c>
      <c r="H401" s="67" t="s">
        <v>108</v>
      </c>
      <c r="I401" s="67"/>
      <c r="J401" s="67" t="s">
        <v>40</v>
      </c>
      <c r="K401" s="69"/>
      <c r="L401" s="67"/>
      <c r="M401" s="67"/>
      <c r="N401" s="72">
        <v>45288</v>
      </c>
      <c r="O401" s="79" t="str">
        <f>IF(Table3[[#This Row],[Tanggal]]="","",TEXT(Table3[[#This Row],[Tanggal]],"mmm"))</f>
        <v>Dec</v>
      </c>
      <c r="P401" s="79">
        <f>IF(Table3[[#This Row],[Tanggal]]="","",YEAR(Table3[[#This Row],[Tanggal]]))</f>
        <v>2023</v>
      </c>
      <c r="Q401" s="67" t="str">
        <f>IF(Table3[[#This Row],[Tanggal]]="","","Tower")</f>
        <v>Tower</v>
      </c>
      <c r="R401" s="67" t="s">
        <v>73</v>
      </c>
      <c r="S401" s="67"/>
      <c r="T401" s="67"/>
    </row>
    <row r="402" spans="2:20" ht="15" customHeight="1" x14ac:dyDescent="0.25">
      <c r="B402" s="68" t="str">
        <f>_xlfn.IFNA(INDEX(Data!$B:$B,MATCH(Table3[[#This Row],[Desa/Kelurahan]],Data!$C:$C,0)),"")</f>
        <v>PENYINGGAHAN</v>
      </c>
      <c r="C402" s="68" t="s">
        <v>260</v>
      </c>
      <c r="D402" s="77"/>
      <c r="E402" s="77"/>
      <c r="F402" s="67" t="s">
        <v>567</v>
      </c>
      <c r="G402" s="67">
        <v>1</v>
      </c>
      <c r="H402" s="67" t="s">
        <v>542</v>
      </c>
      <c r="I402" s="67"/>
      <c r="J402" s="67" t="s">
        <v>40</v>
      </c>
      <c r="K402" s="69"/>
      <c r="L402" s="67"/>
      <c r="M402" s="67"/>
      <c r="N402" s="72">
        <v>45288</v>
      </c>
      <c r="O402" s="73" t="str">
        <f>IF(Table3[[#This Row],[Tanggal]]="","",TEXT(Table3[[#This Row],[Tanggal]],"mmm"))</f>
        <v>Dec</v>
      </c>
      <c r="P402" s="73">
        <f>IF(Table3[[#This Row],[Tanggal]]="","",YEAR(Table3[[#This Row],[Tanggal]]))</f>
        <v>2023</v>
      </c>
      <c r="Q402" s="74" t="str">
        <f>IF(Table3[[#This Row],[Tanggal]]="","","Tower")</f>
        <v>Tower</v>
      </c>
      <c r="R402" s="67" t="s">
        <v>103</v>
      </c>
      <c r="S402" s="67"/>
      <c r="T402" s="67"/>
    </row>
    <row r="403" spans="2:20" ht="15" customHeight="1" x14ac:dyDescent="0.25">
      <c r="B403" s="68" t="str">
        <f>_xlfn.IFNA(INDEX(Data!$B:$B,MATCH(Table3[[#This Row],[Desa/Kelurahan]],Data!$C:$C,0)),"")</f>
        <v>PENYINGGAHAN</v>
      </c>
      <c r="C403" s="70" t="s">
        <v>256</v>
      </c>
      <c r="D403" s="81"/>
      <c r="E403" s="81"/>
      <c r="F403" s="69" t="s">
        <v>568</v>
      </c>
      <c r="G403" s="69">
        <v>1</v>
      </c>
      <c r="H403" s="69" t="s">
        <v>544</v>
      </c>
      <c r="I403" s="67"/>
      <c r="J403" s="67" t="s">
        <v>40</v>
      </c>
      <c r="K403" s="69"/>
      <c r="L403" s="67"/>
      <c r="M403" s="67"/>
      <c r="N403" s="72">
        <v>45288</v>
      </c>
      <c r="O403" s="73" t="str">
        <f>IF(Table3[[#This Row],[Tanggal]]="","",TEXT(Table3[[#This Row],[Tanggal]],"mmm"))</f>
        <v>Dec</v>
      </c>
      <c r="P403" s="73">
        <f>IF(Table3[[#This Row],[Tanggal]]="","",YEAR(Table3[[#This Row],[Tanggal]]))</f>
        <v>2023</v>
      </c>
      <c r="Q403" s="74" t="str">
        <f>IF(Table3[[#This Row],[Tanggal]]="","","Tower")</f>
        <v>Tower</v>
      </c>
      <c r="R403" s="67" t="s">
        <v>103</v>
      </c>
      <c r="S403" s="67"/>
      <c r="T403" s="67"/>
    </row>
    <row r="404" spans="2:20" x14ac:dyDescent="0.25">
      <c r="B404" s="68" t="str">
        <f>_xlfn.IFNA(INDEX(Data!$B:$B,MATCH(Table3[[#This Row],[Desa/Kelurahan]],Data!$C:$C,0)),"")</f>
        <v>PENYINGGAHAN</v>
      </c>
      <c r="C404" s="70" t="s">
        <v>256</v>
      </c>
      <c r="D404" s="81"/>
      <c r="E404" s="81"/>
      <c r="F404" s="69" t="s">
        <v>569</v>
      </c>
      <c r="G404" s="69">
        <v>1</v>
      </c>
      <c r="H404" s="69" t="s">
        <v>570</v>
      </c>
      <c r="I404" s="67"/>
      <c r="J404" s="67" t="s">
        <v>40</v>
      </c>
      <c r="K404" s="69"/>
      <c r="L404" s="67"/>
      <c r="M404" s="67"/>
      <c r="N404" s="72">
        <v>45288</v>
      </c>
      <c r="O404" s="79" t="str">
        <f>IF(Table3[[#This Row],[Tanggal]]="","",TEXT(Table3[[#This Row],[Tanggal]],"mmm"))</f>
        <v>Dec</v>
      </c>
      <c r="P404" s="79">
        <f>IF(Table3[[#This Row],[Tanggal]]="","",YEAR(Table3[[#This Row],[Tanggal]]))</f>
        <v>2023</v>
      </c>
      <c r="Q404" s="67" t="str">
        <f>IF(Table3[[#This Row],[Tanggal]]="","","Tower")</f>
        <v>Tower</v>
      </c>
      <c r="R404" s="67" t="s">
        <v>103</v>
      </c>
      <c r="S404" s="67"/>
      <c r="T404" s="67"/>
    </row>
    <row r="405" spans="2:20" x14ac:dyDescent="0.25">
      <c r="B405" s="68" t="str">
        <f>_xlfn.IFNA(INDEX(Data!$B:$B,MATCH(Table3[[#This Row],[Desa/Kelurahan]],Data!$C:$C,0)),"")</f>
        <v>DAMAI</v>
      </c>
      <c r="C405" s="68" t="s">
        <v>162</v>
      </c>
      <c r="D405" s="77" t="s">
        <v>473</v>
      </c>
      <c r="E405" s="77" t="s">
        <v>474</v>
      </c>
      <c r="F405" s="67" t="s">
        <v>475</v>
      </c>
      <c r="G405" s="67">
        <v>1</v>
      </c>
      <c r="H405" s="67" t="s">
        <v>108</v>
      </c>
      <c r="I405" s="67"/>
      <c r="J405" s="67" t="s">
        <v>40</v>
      </c>
      <c r="K405" s="69"/>
      <c r="L405" s="67" t="s">
        <v>358</v>
      </c>
      <c r="M405" s="67"/>
      <c r="N405" s="72">
        <v>45288</v>
      </c>
      <c r="O405" s="73" t="str">
        <f>IF(Table3[[#This Row],[Tanggal]]="","",TEXT(Table3[[#This Row],[Tanggal]],"mmm"))</f>
        <v>Dec</v>
      </c>
      <c r="P405" s="73">
        <f>IF(Table3[[#This Row],[Tanggal]]="","",YEAR(Table3[[#This Row],[Tanggal]]))</f>
        <v>2023</v>
      </c>
      <c r="Q405" s="74" t="str">
        <f>IF(Table3[[#This Row],[Tanggal]]="","","Tower")</f>
        <v>Tower</v>
      </c>
      <c r="R405" s="67" t="s">
        <v>73</v>
      </c>
      <c r="S405" s="67"/>
      <c r="T405" s="67"/>
    </row>
    <row r="406" spans="2:20" ht="30" x14ac:dyDescent="0.25">
      <c r="B406" s="68" t="str">
        <f>_xlfn.IFNA(INDEX(Data!$B:$B,MATCH(Table3[[#This Row],[Desa/Kelurahan]],Data!$C:$C,0)),"")</f>
        <v>DAMAI</v>
      </c>
      <c r="C406" s="68" t="s">
        <v>170</v>
      </c>
      <c r="D406" s="76" t="s">
        <v>476</v>
      </c>
      <c r="E406" s="76" t="s">
        <v>477</v>
      </c>
      <c r="F406" s="67" t="s">
        <v>571</v>
      </c>
      <c r="G406" s="67">
        <v>1</v>
      </c>
      <c r="H406" s="67" t="s">
        <v>535</v>
      </c>
      <c r="I406" s="67"/>
      <c r="J406" s="67" t="s">
        <v>40</v>
      </c>
      <c r="K406" s="69"/>
      <c r="L406" s="67" t="s">
        <v>377</v>
      </c>
      <c r="M406" s="67"/>
      <c r="N406" s="72">
        <v>45288</v>
      </c>
      <c r="O406" s="79" t="str">
        <f>IF(Table3[[#This Row],[Tanggal]]="","",TEXT(Table3[[#This Row],[Tanggal]],"mmm"))</f>
        <v>Dec</v>
      </c>
      <c r="P406" s="79">
        <f>IF(Table3[[#This Row],[Tanggal]]="","",YEAR(Table3[[#This Row],[Tanggal]]))</f>
        <v>2023</v>
      </c>
      <c r="Q406" s="67" t="str">
        <f>IF(Table3[[#This Row],[Tanggal]]="","","Tower")</f>
        <v>Tower</v>
      </c>
      <c r="R406" s="67" t="s">
        <v>103</v>
      </c>
      <c r="S406" s="67"/>
      <c r="T406" s="67"/>
    </row>
    <row r="407" spans="2:20" x14ac:dyDescent="0.25">
      <c r="B407" s="68" t="str">
        <f>_xlfn.IFNA(INDEX(Data!$B:$B,MATCH(Table3[[#This Row],[Desa/Kelurahan]],Data!$C:$C,0)),"")</f>
        <v>DAMAI</v>
      </c>
      <c r="C407" s="68" t="s">
        <v>162</v>
      </c>
      <c r="D407" s="77" t="s">
        <v>479</v>
      </c>
      <c r="E407" s="77" t="s">
        <v>480</v>
      </c>
      <c r="F407" s="67"/>
      <c r="G407" s="67">
        <v>1</v>
      </c>
      <c r="H407" s="67" t="s">
        <v>99</v>
      </c>
      <c r="I407" s="67"/>
      <c r="J407" s="67" t="s">
        <v>40</v>
      </c>
      <c r="K407" s="69"/>
      <c r="L407" s="67" t="s">
        <v>377</v>
      </c>
      <c r="M407" s="67"/>
      <c r="N407" s="72">
        <v>45288</v>
      </c>
      <c r="O407" s="73" t="str">
        <f>IF(Table3[[#This Row],[Tanggal]]="","",TEXT(Table3[[#This Row],[Tanggal]],"mmm"))</f>
        <v>Dec</v>
      </c>
      <c r="P407" s="73">
        <f>IF(Table3[[#This Row],[Tanggal]]="","",YEAR(Table3[[#This Row],[Tanggal]]))</f>
        <v>2023</v>
      </c>
      <c r="Q407" s="74" t="str">
        <f>IF(Table3[[#This Row],[Tanggal]]="","","Tower")</f>
        <v>Tower</v>
      </c>
      <c r="R407" s="67" t="s">
        <v>103</v>
      </c>
      <c r="S407" s="67"/>
      <c r="T407" s="67"/>
    </row>
    <row r="408" spans="2:20" x14ac:dyDescent="0.25">
      <c r="B408" s="68" t="str">
        <f>_xlfn.IFNA(INDEX(Data!$B:$B,MATCH(Table3[[#This Row],[Desa/Kelurahan]],Data!$C:$C,0)),"")</f>
        <v>DAMAI</v>
      </c>
      <c r="C408" s="68" t="s">
        <v>159</v>
      </c>
      <c r="D408" s="76" t="s">
        <v>481</v>
      </c>
      <c r="E408" s="76" t="s">
        <v>482</v>
      </c>
      <c r="F408" s="67" t="s">
        <v>483</v>
      </c>
      <c r="G408" s="67">
        <v>1</v>
      </c>
      <c r="H408" s="67" t="s">
        <v>87</v>
      </c>
      <c r="I408" s="67"/>
      <c r="J408" s="67" t="s">
        <v>40</v>
      </c>
      <c r="K408" s="69"/>
      <c r="L408" s="67" t="s">
        <v>377</v>
      </c>
      <c r="M408" s="67"/>
      <c r="N408" s="72">
        <v>45288</v>
      </c>
      <c r="O408" s="73" t="str">
        <f>IF(Table3[[#This Row],[Tanggal]]="","",TEXT(Table3[[#This Row],[Tanggal]],"mmm"))</f>
        <v>Dec</v>
      </c>
      <c r="P408" s="73">
        <f>IF(Table3[[#This Row],[Tanggal]]="","",YEAR(Table3[[#This Row],[Tanggal]]))</f>
        <v>2023</v>
      </c>
      <c r="Q408" s="74" t="str">
        <f>IF(Table3[[#This Row],[Tanggal]]="","","Tower")</f>
        <v>Tower</v>
      </c>
      <c r="R408" s="67" t="s">
        <v>103</v>
      </c>
      <c r="S408" s="67"/>
      <c r="T408" s="67"/>
    </row>
    <row r="409" spans="2:20" ht="15" customHeight="1" x14ac:dyDescent="0.25">
      <c r="B409" s="68" t="str">
        <f>_xlfn.IFNA(INDEX(Data!$B:$B,MATCH(Table3[[#This Row],[Desa/Kelurahan]],Data!$C:$C,0)),"")</f>
        <v>DAMAI</v>
      </c>
      <c r="C409" s="70" t="s">
        <v>171</v>
      </c>
      <c r="D409" s="69" t="s">
        <v>525</v>
      </c>
      <c r="E409" s="69" t="s">
        <v>526</v>
      </c>
      <c r="F409" s="69"/>
      <c r="G409" s="69">
        <v>1</v>
      </c>
      <c r="H409" s="69" t="s">
        <v>74</v>
      </c>
      <c r="I409" s="67"/>
      <c r="J409" s="69" t="s">
        <v>40</v>
      </c>
      <c r="K409" s="69"/>
      <c r="L409" s="69" t="s">
        <v>358</v>
      </c>
      <c r="M409" s="67"/>
      <c r="N409" s="72">
        <v>45288</v>
      </c>
      <c r="O409" s="73" t="str">
        <f>IF(Table3[[#This Row],[Tanggal]]="","",TEXT(Table3[[#This Row],[Tanggal]],"mmm"))</f>
        <v>Dec</v>
      </c>
      <c r="P409" s="73">
        <f>IF(Table3[[#This Row],[Tanggal]]="","",YEAR(Table3[[#This Row],[Tanggal]]))</f>
        <v>2023</v>
      </c>
      <c r="Q409" s="74" t="str">
        <f>IF(Table3[[#This Row],[Tanggal]]="","","Tower")</f>
        <v>Tower</v>
      </c>
      <c r="R409" s="67" t="s">
        <v>81</v>
      </c>
      <c r="S409" s="67"/>
      <c r="T409" s="67"/>
    </row>
    <row r="410" spans="2:20" ht="30" customHeight="1" x14ac:dyDescent="0.25">
      <c r="B410" s="68" t="str">
        <f>_xlfn.IFNA(INDEX(Data!$B:$B,MATCH(Table3[[#This Row],[Desa/Kelurahan]],Data!$C:$C,0)),"")</f>
        <v>DAMAI</v>
      </c>
      <c r="C410" s="68" t="s">
        <v>169</v>
      </c>
      <c r="D410" s="85"/>
      <c r="E410" s="85"/>
      <c r="F410" s="67"/>
      <c r="G410" s="67">
        <v>1</v>
      </c>
      <c r="H410" s="67" t="s">
        <v>546</v>
      </c>
      <c r="I410" s="67"/>
      <c r="J410" s="67" t="s">
        <v>40</v>
      </c>
      <c r="K410" s="69"/>
      <c r="L410" s="67"/>
      <c r="M410" s="67"/>
      <c r="N410" s="72">
        <v>45288</v>
      </c>
      <c r="O410" s="73" t="str">
        <f>IF(Table3[[#This Row],[Tanggal]]="","",TEXT(Table3[[#This Row],[Tanggal]],"mmm"))</f>
        <v>Dec</v>
      </c>
      <c r="P410" s="73">
        <f>IF(Table3[[#This Row],[Tanggal]]="","",YEAR(Table3[[#This Row],[Tanggal]]))</f>
        <v>2023</v>
      </c>
      <c r="Q410" s="74" t="str">
        <f>IF(Table3[[#This Row],[Tanggal]]="","","Tower")</f>
        <v>Tower</v>
      </c>
      <c r="R410" s="67" t="s">
        <v>88</v>
      </c>
      <c r="S410" s="67"/>
      <c r="T410" s="67"/>
    </row>
    <row r="411" spans="2:20" x14ac:dyDescent="0.25">
      <c r="B411" s="68" t="str">
        <f>_xlfn.IFNA(INDEX(Data!$B:$B,MATCH(Table3[[#This Row],[Desa/Kelurahan]],Data!$C:$C,0)),"")</f>
        <v>DAMAI</v>
      </c>
      <c r="C411" s="68" t="s">
        <v>170</v>
      </c>
      <c r="D411" s="76"/>
      <c r="E411" s="76"/>
      <c r="F411" s="67" t="s">
        <v>572</v>
      </c>
      <c r="G411" s="67">
        <v>1</v>
      </c>
      <c r="H411" s="67" t="s">
        <v>542</v>
      </c>
      <c r="I411" s="67"/>
      <c r="J411" s="67" t="s">
        <v>40</v>
      </c>
      <c r="K411" s="69"/>
      <c r="L411" s="67"/>
      <c r="M411" s="67"/>
      <c r="N411" s="72">
        <v>45288</v>
      </c>
      <c r="O411" s="73" t="str">
        <f>IF(Table3[[#This Row],[Tanggal]]="","",TEXT(Table3[[#This Row],[Tanggal]],"mmm"))</f>
        <v>Dec</v>
      </c>
      <c r="P411" s="73">
        <f>IF(Table3[[#This Row],[Tanggal]]="","",YEAR(Table3[[#This Row],[Tanggal]]))</f>
        <v>2023</v>
      </c>
      <c r="Q411" s="74" t="str">
        <f>IF(Table3[[#This Row],[Tanggal]]="","","Tower")</f>
        <v>Tower</v>
      </c>
      <c r="R411" s="67" t="s">
        <v>103</v>
      </c>
      <c r="S411" s="67"/>
      <c r="T411" s="67"/>
    </row>
    <row r="412" spans="2:20" x14ac:dyDescent="0.25">
      <c r="B412" s="68" t="str">
        <f>_xlfn.IFNA(INDEX(Data!$B:$B,MATCH(Table3[[#This Row],[Desa/Kelurahan]],Data!$C:$C,0)),"")</f>
        <v>MUARA LAWA</v>
      </c>
      <c r="C412" s="68" t="s">
        <v>25</v>
      </c>
      <c r="D412" s="76" t="s">
        <v>484</v>
      </c>
      <c r="E412" s="76" t="s">
        <v>485</v>
      </c>
      <c r="F412" s="67" t="s">
        <v>486</v>
      </c>
      <c r="G412" s="67">
        <v>1</v>
      </c>
      <c r="H412" s="67" t="s">
        <v>108</v>
      </c>
      <c r="I412" s="67"/>
      <c r="J412" s="67" t="s">
        <v>40</v>
      </c>
      <c r="K412" s="69"/>
      <c r="L412" s="67" t="s">
        <v>366</v>
      </c>
      <c r="M412" s="67"/>
      <c r="N412" s="72">
        <v>45288</v>
      </c>
      <c r="O412" s="73" t="str">
        <f>IF(Table3[[#This Row],[Tanggal]]="","",TEXT(Table3[[#This Row],[Tanggal]],"mmm"))</f>
        <v>Dec</v>
      </c>
      <c r="P412" s="73">
        <f>IF(Table3[[#This Row],[Tanggal]]="","",YEAR(Table3[[#This Row],[Tanggal]]))</f>
        <v>2023</v>
      </c>
      <c r="Q412" s="74" t="str">
        <f>IF(Table3[[#This Row],[Tanggal]]="","","Tower")</f>
        <v>Tower</v>
      </c>
      <c r="R412" s="67" t="s">
        <v>73</v>
      </c>
      <c r="S412" s="67"/>
      <c r="T412" s="67"/>
    </row>
    <row r="413" spans="2:20" ht="15" customHeight="1" x14ac:dyDescent="0.25">
      <c r="B413" s="68" t="str">
        <f>_xlfn.IFNA(INDEX(Data!$B:$B,MATCH(Table3[[#This Row],[Desa/Kelurahan]],Data!$C:$C,0)),"")</f>
        <v>MUARA LAWA</v>
      </c>
      <c r="C413" s="68" t="s">
        <v>25</v>
      </c>
      <c r="D413" s="67" t="s">
        <v>382</v>
      </c>
      <c r="E413" s="67" t="s">
        <v>383</v>
      </c>
      <c r="F413" s="67" t="s">
        <v>487</v>
      </c>
      <c r="G413" s="67">
        <v>1</v>
      </c>
      <c r="H413" s="67" t="s">
        <v>87</v>
      </c>
      <c r="I413" s="67"/>
      <c r="J413" s="67" t="s">
        <v>40</v>
      </c>
      <c r="K413" s="69"/>
      <c r="L413" s="67" t="s">
        <v>377</v>
      </c>
      <c r="M413" s="67"/>
      <c r="N413" s="72">
        <v>45288</v>
      </c>
      <c r="O413" s="73" t="str">
        <f>IF(Table3[[#This Row],[Tanggal]]="","",TEXT(Table3[[#This Row],[Tanggal]],"mmm"))</f>
        <v>Dec</v>
      </c>
      <c r="P413" s="73">
        <f>IF(Table3[[#This Row],[Tanggal]]="","",YEAR(Table3[[#This Row],[Tanggal]]))</f>
        <v>2023</v>
      </c>
      <c r="Q413" s="74" t="str">
        <f>IF(Table3[[#This Row],[Tanggal]]="","","Tower")</f>
        <v>Tower</v>
      </c>
      <c r="R413" s="67" t="s">
        <v>73</v>
      </c>
      <c r="S413" s="67"/>
      <c r="T413" s="67"/>
    </row>
    <row r="414" spans="2:20" ht="30" x14ac:dyDescent="0.25">
      <c r="B414" s="68" t="str">
        <f>_xlfn.IFNA(INDEX(Data!$B:$B,MATCH(Table3[[#This Row],[Desa/Kelurahan]],Data!$C:$C,0)),"")</f>
        <v>MUARA LAWA</v>
      </c>
      <c r="C414" s="68" t="s">
        <v>229</v>
      </c>
      <c r="D414" s="77" t="s">
        <v>488</v>
      </c>
      <c r="E414" s="77" t="s">
        <v>489</v>
      </c>
      <c r="F414" s="67" t="s">
        <v>490</v>
      </c>
      <c r="G414" s="67">
        <v>1</v>
      </c>
      <c r="H414" s="67" t="s">
        <v>111</v>
      </c>
      <c r="I414" s="67"/>
      <c r="J414" s="67" t="s">
        <v>40</v>
      </c>
      <c r="K414" s="69"/>
      <c r="L414" s="67" t="s">
        <v>358</v>
      </c>
      <c r="M414" s="67"/>
      <c r="N414" s="72">
        <v>45288</v>
      </c>
      <c r="O414" s="79" t="str">
        <f>IF(Table3[[#This Row],[Tanggal]]="","",TEXT(Table3[[#This Row],[Tanggal]],"mmm"))</f>
        <v>Dec</v>
      </c>
      <c r="P414" s="79">
        <f>IF(Table3[[#This Row],[Tanggal]]="","",YEAR(Table3[[#This Row],[Tanggal]]))</f>
        <v>2023</v>
      </c>
      <c r="Q414" s="67" t="str">
        <f>IF(Table3[[#This Row],[Tanggal]]="","","Tower")</f>
        <v>Tower</v>
      </c>
      <c r="R414" s="67" t="s">
        <v>88</v>
      </c>
      <c r="S414" s="67"/>
      <c r="T414" s="67"/>
    </row>
    <row r="415" spans="2:20" ht="45" customHeight="1" x14ac:dyDescent="0.25">
      <c r="B415" s="68" t="str">
        <f>_xlfn.IFNA(INDEX(Data!$B:$B,MATCH(Table3[[#This Row],[Desa/Kelurahan]],Data!$C:$C,0)),"")</f>
        <v>MUARA LAWA</v>
      </c>
      <c r="C415" s="68" t="s">
        <v>232</v>
      </c>
      <c r="D415" s="77"/>
      <c r="E415" s="77"/>
      <c r="F415" s="67" t="s">
        <v>491</v>
      </c>
      <c r="G415" s="67">
        <v>1</v>
      </c>
      <c r="H415" s="67" t="s">
        <v>114</v>
      </c>
      <c r="I415" s="67"/>
      <c r="J415" s="67" t="s">
        <v>40</v>
      </c>
      <c r="K415" s="69"/>
      <c r="L415" s="67"/>
      <c r="M415" s="67"/>
      <c r="N415" s="72">
        <v>45288</v>
      </c>
      <c r="O415" s="79" t="str">
        <f>IF(Table3[[#This Row],[Tanggal]]="","",TEXT(Table3[[#This Row],[Tanggal]],"mmm"))</f>
        <v>Dec</v>
      </c>
      <c r="P415" s="79">
        <f>IF(Table3[[#This Row],[Tanggal]]="","",YEAR(Table3[[#This Row],[Tanggal]]))</f>
        <v>2023</v>
      </c>
      <c r="Q415" s="67" t="str">
        <f>IF(Table3[[#This Row],[Tanggal]]="","","Tower")</f>
        <v>Tower</v>
      </c>
      <c r="R415" s="67" t="s">
        <v>81</v>
      </c>
      <c r="S415" s="67"/>
      <c r="T415" s="67"/>
    </row>
    <row r="416" spans="2:20" x14ac:dyDescent="0.25">
      <c r="B416" s="68" t="str">
        <f>_xlfn.IFNA(INDEX(Data!$B:$B,MATCH(Table3[[#This Row],[Desa/Kelurahan]],Data!$C:$C,0)),"")</f>
        <v>MUARA LAWA</v>
      </c>
      <c r="C416" s="68" t="s">
        <v>25</v>
      </c>
      <c r="D416" s="76"/>
      <c r="E416" s="76"/>
      <c r="F416" s="67"/>
      <c r="G416" s="67">
        <v>1</v>
      </c>
      <c r="H416" s="67" t="s">
        <v>544</v>
      </c>
      <c r="I416" s="67"/>
      <c r="J416" s="67" t="s">
        <v>40</v>
      </c>
      <c r="K416" s="69"/>
      <c r="L416" s="67"/>
      <c r="M416" s="67"/>
      <c r="N416" s="72">
        <v>45288</v>
      </c>
      <c r="O416" s="73" t="str">
        <f>IF(Table3[[#This Row],[Tanggal]]="","",TEXT(Table3[[#This Row],[Tanggal]],"mmm"))</f>
        <v>Dec</v>
      </c>
      <c r="P416" s="73">
        <f>IF(Table3[[#This Row],[Tanggal]]="","",YEAR(Table3[[#This Row],[Tanggal]]))</f>
        <v>2023</v>
      </c>
      <c r="Q416" s="74" t="str">
        <f>IF(Table3[[#This Row],[Tanggal]]="","","Tower")</f>
        <v>Tower</v>
      </c>
      <c r="R416" s="67" t="s">
        <v>103</v>
      </c>
      <c r="S416" s="67"/>
      <c r="T416" s="67"/>
    </row>
    <row r="417" spans="2:20" x14ac:dyDescent="0.25">
      <c r="B417" s="68" t="str">
        <f>_xlfn.IFNA(INDEX(Data!$B:$B,MATCH(Table3[[#This Row],[Desa/Kelurahan]],Data!$C:$C,0)),"")</f>
        <v>MUARA LAWA</v>
      </c>
      <c r="C417" s="68" t="s">
        <v>230</v>
      </c>
      <c r="D417" s="76"/>
      <c r="E417" s="76"/>
      <c r="F417" s="67"/>
      <c r="G417" s="67">
        <v>1</v>
      </c>
      <c r="H417" s="67" t="s">
        <v>546</v>
      </c>
      <c r="I417" s="67"/>
      <c r="J417" s="67" t="s">
        <v>40</v>
      </c>
      <c r="K417" s="69"/>
      <c r="L417" s="67"/>
      <c r="M417" s="67"/>
      <c r="N417" s="72">
        <v>45288</v>
      </c>
      <c r="O417" s="73" t="str">
        <f>IF(Table3[[#This Row],[Tanggal]]="","",TEXT(Table3[[#This Row],[Tanggal]],"mmm"))</f>
        <v>Dec</v>
      </c>
      <c r="P417" s="73">
        <f>IF(Table3[[#This Row],[Tanggal]]="","",YEAR(Table3[[#This Row],[Tanggal]]))</f>
        <v>2023</v>
      </c>
      <c r="Q417" s="74" t="str">
        <f>IF(Table3[[#This Row],[Tanggal]]="","","Tower")</f>
        <v>Tower</v>
      </c>
      <c r="R417" s="67" t="s">
        <v>103</v>
      </c>
      <c r="S417" s="67"/>
      <c r="T417" s="67"/>
    </row>
    <row r="418" spans="2:20" x14ac:dyDescent="0.25">
      <c r="B418" s="68" t="str">
        <f>_xlfn.IFNA(INDEX(Data!$B:$B,MATCH(Table3[[#This Row],[Desa/Kelurahan]],Data!$C:$C,0)),"")</f>
        <v>MUARA LAWA</v>
      </c>
      <c r="C418" s="68" t="s">
        <v>231</v>
      </c>
      <c r="D418" s="76"/>
      <c r="E418" s="76"/>
      <c r="F418" s="67" t="s">
        <v>573</v>
      </c>
      <c r="G418" s="67">
        <v>1</v>
      </c>
      <c r="H418" s="67" t="s">
        <v>538</v>
      </c>
      <c r="I418" s="67"/>
      <c r="J418" s="67" t="s">
        <v>40</v>
      </c>
      <c r="K418" s="69"/>
      <c r="L418" s="67"/>
      <c r="M418" s="67"/>
      <c r="N418" s="72">
        <v>45288</v>
      </c>
      <c r="O418" s="73" t="str">
        <f>IF(Table3[[#This Row],[Tanggal]]="","",TEXT(Table3[[#This Row],[Tanggal]],"mmm"))</f>
        <v>Dec</v>
      </c>
      <c r="P418" s="73">
        <f>IF(Table3[[#This Row],[Tanggal]]="","",YEAR(Table3[[#This Row],[Tanggal]]))</f>
        <v>2023</v>
      </c>
      <c r="Q418" s="74" t="str">
        <f>IF(Table3[[#This Row],[Tanggal]]="","","Tower")</f>
        <v>Tower</v>
      </c>
      <c r="R418" s="67" t="s">
        <v>103</v>
      </c>
      <c r="S418" s="67"/>
      <c r="T418" s="67"/>
    </row>
    <row r="419" spans="2:20" x14ac:dyDescent="0.25">
      <c r="B419" s="68" t="str">
        <f>_xlfn.IFNA(INDEX(Data!$B:$B,MATCH(Table3[[#This Row],[Desa/Kelurahan]],Data!$C:$C,0)),"")</f>
        <v>SILUQ NGURAI</v>
      </c>
      <c r="C419" s="68" t="s">
        <v>284</v>
      </c>
      <c r="D419" s="76" t="s">
        <v>492</v>
      </c>
      <c r="E419" s="76" t="s">
        <v>493</v>
      </c>
      <c r="F419" s="67" t="s">
        <v>494</v>
      </c>
      <c r="G419" s="67">
        <v>1</v>
      </c>
      <c r="H419" s="67" t="s">
        <v>108</v>
      </c>
      <c r="I419" s="67"/>
      <c r="J419" s="67" t="s">
        <v>40</v>
      </c>
      <c r="K419" s="69"/>
      <c r="L419" s="67" t="s">
        <v>358</v>
      </c>
      <c r="M419" s="67"/>
      <c r="N419" s="72">
        <v>45288</v>
      </c>
      <c r="O419" s="79" t="str">
        <f>IF(Table3[[#This Row],[Tanggal]]="","",TEXT(Table3[[#This Row],[Tanggal]],"mmm"))</f>
        <v>Dec</v>
      </c>
      <c r="P419" s="79">
        <f>IF(Table3[[#This Row],[Tanggal]]="","",YEAR(Table3[[#This Row],[Tanggal]]))</f>
        <v>2023</v>
      </c>
      <c r="Q419" s="67" t="str">
        <f>IF(Table3[[#This Row],[Tanggal]]="","","Tower")</f>
        <v>Tower</v>
      </c>
      <c r="R419" s="67" t="s">
        <v>73</v>
      </c>
      <c r="S419" s="67"/>
      <c r="T419" s="67"/>
    </row>
    <row r="420" spans="2:20" x14ac:dyDescent="0.25">
      <c r="B420" s="68" t="str">
        <f>_xlfn.IFNA(INDEX(Data!$B:$B,MATCH(Table3[[#This Row],[Desa/Kelurahan]],Data!$C:$C,0)),"")</f>
        <v>SILUQ NGURAI</v>
      </c>
      <c r="C420" s="68" t="s">
        <v>270</v>
      </c>
      <c r="D420" s="76"/>
      <c r="E420" s="76"/>
      <c r="F420" s="67" t="s">
        <v>495</v>
      </c>
      <c r="G420" s="67">
        <v>1</v>
      </c>
      <c r="H420" s="67" t="s">
        <v>108</v>
      </c>
      <c r="I420" s="67"/>
      <c r="J420" s="67" t="s">
        <v>40</v>
      </c>
      <c r="K420" s="69"/>
      <c r="L420" s="67"/>
      <c r="M420" s="67"/>
      <c r="N420" s="72">
        <v>45288</v>
      </c>
      <c r="O420" s="73" t="str">
        <f>IF(Table3[[#This Row],[Tanggal]]="","",TEXT(Table3[[#This Row],[Tanggal]],"mmm"))</f>
        <v>Dec</v>
      </c>
      <c r="P420" s="73">
        <f>IF(Table3[[#This Row],[Tanggal]]="","",YEAR(Table3[[#This Row],[Tanggal]]))</f>
        <v>2023</v>
      </c>
      <c r="Q420" s="74" t="str">
        <f>IF(Table3[[#This Row],[Tanggal]]="","","Tower")</f>
        <v>Tower</v>
      </c>
      <c r="R420" s="67" t="s">
        <v>73</v>
      </c>
      <c r="S420" s="67"/>
      <c r="T420" s="67"/>
    </row>
    <row r="421" spans="2:20" ht="30" x14ac:dyDescent="0.25">
      <c r="B421" s="68" t="str">
        <f>_xlfn.IFNA(INDEX(Data!$B:$B,MATCH(Table3[[#This Row],[Desa/Kelurahan]],Data!$C:$C,0)),"")</f>
        <v>SILUQ NGURAI</v>
      </c>
      <c r="C421" s="80" t="s">
        <v>269</v>
      </c>
      <c r="D421" s="81"/>
      <c r="E421" s="81"/>
      <c r="F421" s="81"/>
      <c r="G421" s="69">
        <v>1</v>
      </c>
      <c r="H421" s="81" t="s">
        <v>120</v>
      </c>
      <c r="I421" s="67"/>
      <c r="J421" s="81" t="s">
        <v>40</v>
      </c>
      <c r="K421" s="69"/>
      <c r="L421" s="67"/>
      <c r="M421" s="67"/>
      <c r="N421" s="72">
        <v>45288</v>
      </c>
      <c r="O421" s="79" t="str">
        <f>IF(Table3[[#This Row],[Tanggal]]="","",TEXT(Table3[[#This Row],[Tanggal]],"mmm"))</f>
        <v>Dec</v>
      </c>
      <c r="P421" s="79">
        <f>IF(Table3[[#This Row],[Tanggal]]="","",YEAR(Table3[[#This Row],[Tanggal]]))</f>
        <v>2023</v>
      </c>
      <c r="Q421" s="67" t="str">
        <f>IF(Table3[[#This Row],[Tanggal]]="","","Tower")</f>
        <v>Tower</v>
      </c>
      <c r="R421" s="67" t="s">
        <v>88</v>
      </c>
      <c r="S421" s="67"/>
      <c r="T421" s="67"/>
    </row>
    <row r="422" spans="2:20" ht="30" x14ac:dyDescent="0.25">
      <c r="B422" s="68" t="str">
        <f>_xlfn.IFNA(INDEX(Data!$B:$B,MATCH(Table3[[#This Row],[Desa/Kelurahan]],Data!$C:$C,0)),"")</f>
        <v>SILUQ NGURAI</v>
      </c>
      <c r="C422" s="80" t="s">
        <v>280</v>
      </c>
      <c r="D422" s="81"/>
      <c r="E422" s="81"/>
      <c r="F422" s="81"/>
      <c r="G422" s="69">
        <v>1</v>
      </c>
      <c r="H422" s="81" t="s">
        <v>87</v>
      </c>
      <c r="I422" s="67"/>
      <c r="J422" s="81" t="s">
        <v>40</v>
      </c>
      <c r="K422" s="69"/>
      <c r="L422" s="67"/>
      <c r="M422" s="67"/>
      <c r="N422" s="72">
        <v>45288</v>
      </c>
      <c r="O422" s="73" t="str">
        <f>IF(Table3[[#This Row],[Tanggal]]="","",TEXT(Table3[[#This Row],[Tanggal]],"mmm"))</f>
        <v>Dec</v>
      </c>
      <c r="P422" s="73">
        <f>IF(Table3[[#This Row],[Tanggal]]="","",YEAR(Table3[[#This Row],[Tanggal]]))</f>
        <v>2023</v>
      </c>
      <c r="Q422" s="74" t="str">
        <f>IF(Table3[[#This Row],[Tanggal]]="","","Tower")</f>
        <v>Tower</v>
      </c>
      <c r="R422" s="67" t="s">
        <v>88</v>
      </c>
      <c r="S422" s="67"/>
      <c r="T422" s="67"/>
    </row>
    <row r="423" spans="2:20" ht="30" x14ac:dyDescent="0.25">
      <c r="B423" s="68" t="str">
        <f>_xlfn.IFNA(INDEX(Data!$B:$B,MATCH(Table3[[#This Row],[Desa/Kelurahan]],Data!$C:$C,0)),"")</f>
        <v>SILUQ NGURAI</v>
      </c>
      <c r="C423" s="80" t="s">
        <v>278</v>
      </c>
      <c r="D423" s="81"/>
      <c r="E423" s="81"/>
      <c r="F423" s="81"/>
      <c r="G423" s="69">
        <v>1</v>
      </c>
      <c r="H423" s="81" t="s">
        <v>574</v>
      </c>
      <c r="I423" s="67"/>
      <c r="J423" s="81" t="s">
        <v>40</v>
      </c>
      <c r="K423" s="69"/>
      <c r="L423" s="67"/>
      <c r="M423" s="67"/>
      <c r="N423" s="72">
        <v>45288</v>
      </c>
      <c r="O423" s="73" t="str">
        <f>IF(Table3[[#This Row],[Tanggal]]="","",TEXT(Table3[[#This Row],[Tanggal]],"mmm"))</f>
        <v>Dec</v>
      </c>
      <c r="P423" s="73">
        <f>IF(Table3[[#This Row],[Tanggal]]="","",YEAR(Table3[[#This Row],[Tanggal]]))</f>
        <v>2023</v>
      </c>
      <c r="Q423" s="74" t="str">
        <f>IF(Table3[[#This Row],[Tanggal]]="","","Tower")</f>
        <v>Tower</v>
      </c>
      <c r="R423" s="67" t="s">
        <v>88</v>
      </c>
      <c r="S423" s="67"/>
      <c r="T423" s="67"/>
    </row>
    <row r="424" spans="2:20" ht="30" x14ac:dyDescent="0.25">
      <c r="B424" s="68" t="str">
        <f>_xlfn.IFNA(INDEX(Data!$B:$B,MATCH(Table3[[#This Row],[Desa/Kelurahan]],Data!$C:$C,0)),"")</f>
        <v>SILUQ NGURAI</v>
      </c>
      <c r="C424" s="80" t="s">
        <v>283</v>
      </c>
      <c r="D424" s="81"/>
      <c r="E424" s="81"/>
      <c r="F424" s="81"/>
      <c r="G424" s="69">
        <v>1</v>
      </c>
      <c r="H424" s="81" t="s">
        <v>94</v>
      </c>
      <c r="I424" s="67"/>
      <c r="J424" s="81" t="s">
        <v>40</v>
      </c>
      <c r="K424" s="69"/>
      <c r="L424" s="67"/>
      <c r="M424" s="67"/>
      <c r="N424" s="72">
        <v>45288</v>
      </c>
      <c r="O424" s="79" t="str">
        <f>IF(Table3[[#This Row],[Tanggal]]="","",TEXT(Table3[[#This Row],[Tanggal]],"mmm"))</f>
        <v>Dec</v>
      </c>
      <c r="P424" s="79">
        <f>IF(Table3[[#This Row],[Tanggal]]="","",YEAR(Table3[[#This Row],[Tanggal]]))</f>
        <v>2023</v>
      </c>
      <c r="Q424" s="67" t="str">
        <f>IF(Table3[[#This Row],[Tanggal]]="","","Tower")</f>
        <v>Tower</v>
      </c>
      <c r="R424" s="67" t="s">
        <v>88</v>
      </c>
      <c r="S424" s="67"/>
      <c r="T424" s="67"/>
    </row>
    <row r="425" spans="2:20" ht="30" x14ac:dyDescent="0.25">
      <c r="B425" s="68" t="str">
        <f>_xlfn.IFNA(INDEX(Data!$B:$B,MATCH(Table3[[#This Row],[Desa/Kelurahan]],Data!$C:$C,0)),"")</f>
        <v>SILUQ NGURAI</v>
      </c>
      <c r="C425" s="80" t="s">
        <v>279</v>
      </c>
      <c r="D425" s="81"/>
      <c r="E425" s="81"/>
      <c r="F425" s="81"/>
      <c r="G425" s="69">
        <v>1</v>
      </c>
      <c r="H425" s="81" t="s">
        <v>87</v>
      </c>
      <c r="I425" s="67"/>
      <c r="J425" s="81" t="s">
        <v>40</v>
      </c>
      <c r="K425" s="69"/>
      <c r="L425" s="67"/>
      <c r="M425" s="67"/>
      <c r="N425" s="72">
        <v>45288</v>
      </c>
      <c r="O425" s="79" t="str">
        <f>IF(Table3[[#This Row],[Tanggal]]="","",TEXT(Table3[[#This Row],[Tanggal]],"mmm"))</f>
        <v>Dec</v>
      </c>
      <c r="P425" s="79">
        <f>IF(Table3[[#This Row],[Tanggal]]="","",YEAR(Table3[[#This Row],[Tanggal]]))</f>
        <v>2023</v>
      </c>
      <c r="Q425" s="67" t="str">
        <f>IF(Table3[[#This Row],[Tanggal]]="","","Tower")</f>
        <v>Tower</v>
      </c>
      <c r="R425" s="67" t="s">
        <v>88</v>
      </c>
      <c r="S425" s="67"/>
      <c r="T425" s="67"/>
    </row>
    <row r="426" spans="2:20" ht="30" customHeight="1" x14ac:dyDescent="0.25">
      <c r="B426" s="68" t="str">
        <f>_xlfn.IFNA(INDEX(Data!$B:$B,MATCH(Table3[[#This Row],[Desa/Kelurahan]],Data!$C:$C,0)),"")</f>
        <v>SILUQ NGURAI</v>
      </c>
      <c r="C426" s="80" t="s">
        <v>271</v>
      </c>
      <c r="D426" s="81"/>
      <c r="E426" s="81"/>
      <c r="F426" s="81"/>
      <c r="G426" s="69">
        <v>1</v>
      </c>
      <c r="H426" s="82" t="s">
        <v>575</v>
      </c>
      <c r="I426" s="67"/>
      <c r="J426" s="81" t="s">
        <v>40</v>
      </c>
      <c r="K426" s="69"/>
      <c r="L426" s="67"/>
      <c r="M426" s="67"/>
      <c r="N426" s="72">
        <v>45288</v>
      </c>
      <c r="O426" s="73" t="str">
        <f>IF(Table3[[#This Row],[Tanggal]]="","",TEXT(Table3[[#This Row],[Tanggal]],"mmm"))</f>
        <v>Dec</v>
      </c>
      <c r="P426" s="73">
        <f>IF(Table3[[#This Row],[Tanggal]]="","",YEAR(Table3[[#This Row],[Tanggal]]))</f>
        <v>2023</v>
      </c>
      <c r="Q426" s="74" t="str">
        <f>IF(Table3[[#This Row],[Tanggal]]="","","Tower")</f>
        <v>Tower</v>
      </c>
      <c r="R426" s="67" t="s">
        <v>88</v>
      </c>
      <c r="S426" s="67"/>
      <c r="T426" s="67"/>
    </row>
    <row r="427" spans="2:20" ht="30" customHeight="1" x14ac:dyDescent="0.25">
      <c r="B427" s="68" t="str">
        <f>_xlfn.IFNA(INDEX(Data!$B:$B,MATCH(Table3[[#This Row],[Desa/Kelurahan]],Data!$C:$C,0)),"")</f>
        <v>SILUQ NGURAI</v>
      </c>
      <c r="C427" s="80" t="s">
        <v>277</v>
      </c>
      <c r="D427" s="81"/>
      <c r="E427" s="81"/>
      <c r="F427" s="81"/>
      <c r="G427" s="69">
        <v>1</v>
      </c>
      <c r="H427" s="81" t="s">
        <v>120</v>
      </c>
      <c r="I427" s="67"/>
      <c r="J427" s="81" t="s">
        <v>40</v>
      </c>
      <c r="K427" s="69"/>
      <c r="L427" s="67"/>
      <c r="M427" s="67"/>
      <c r="N427" s="72">
        <v>45288</v>
      </c>
      <c r="O427" s="73" t="str">
        <f>IF(Table3[[#This Row],[Tanggal]]="","",TEXT(Table3[[#This Row],[Tanggal]],"mmm"))</f>
        <v>Dec</v>
      </c>
      <c r="P427" s="73">
        <f>IF(Table3[[#This Row],[Tanggal]]="","",YEAR(Table3[[#This Row],[Tanggal]]))</f>
        <v>2023</v>
      </c>
      <c r="Q427" s="74" t="str">
        <f>IF(Table3[[#This Row],[Tanggal]]="","","Tower")</f>
        <v>Tower</v>
      </c>
      <c r="R427" s="67" t="s">
        <v>88</v>
      </c>
      <c r="S427" s="67"/>
      <c r="T427" s="67"/>
    </row>
    <row r="428" spans="2:20" ht="30" x14ac:dyDescent="0.25">
      <c r="B428" s="68" t="str">
        <f>_xlfn.IFNA(INDEX(Data!$B:$B,MATCH(Table3[[#This Row],[Desa/Kelurahan]],Data!$C:$C,0)),"")</f>
        <v>SILUQ NGURAI</v>
      </c>
      <c r="C428" s="80" t="s">
        <v>282</v>
      </c>
      <c r="D428" s="81"/>
      <c r="E428" s="81"/>
      <c r="F428" s="81"/>
      <c r="G428" s="69">
        <v>1</v>
      </c>
      <c r="H428" s="82" t="s">
        <v>575</v>
      </c>
      <c r="I428" s="67"/>
      <c r="J428" s="81" t="s">
        <v>40</v>
      </c>
      <c r="K428" s="69"/>
      <c r="L428" s="67"/>
      <c r="M428" s="67"/>
      <c r="N428" s="72">
        <v>45288</v>
      </c>
      <c r="O428" s="73" t="str">
        <f>IF(Table3[[#This Row],[Tanggal]]="","",TEXT(Table3[[#This Row],[Tanggal]],"mmm"))</f>
        <v>Dec</v>
      </c>
      <c r="P428" s="73">
        <f>IF(Table3[[#This Row],[Tanggal]]="","",YEAR(Table3[[#This Row],[Tanggal]]))</f>
        <v>2023</v>
      </c>
      <c r="Q428" s="74" t="str">
        <f>IF(Table3[[#This Row],[Tanggal]]="","","Tower")</f>
        <v>Tower</v>
      </c>
      <c r="R428" s="67" t="s">
        <v>88</v>
      </c>
      <c r="S428" s="67"/>
      <c r="T428" s="67"/>
    </row>
    <row r="429" spans="2:20" ht="30" x14ac:dyDescent="0.25">
      <c r="B429" s="68" t="str">
        <f>_xlfn.IFNA(INDEX(Data!$B:$B,MATCH(Table3[[#This Row],[Desa/Kelurahan]],Data!$C:$C,0)),"")</f>
        <v>SILUQ NGURAI</v>
      </c>
      <c r="C429" s="80" t="s">
        <v>274</v>
      </c>
      <c r="D429" s="81"/>
      <c r="E429" s="81"/>
      <c r="F429" s="81"/>
      <c r="G429" s="69">
        <v>1</v>
      </c>
      <c r="H429" s="81" t="s">
        <v>87</v>
      </c>
      <c r="I429" s="67"/>
      <c r="J429" s="81" t="s">
        <v>40</v>
      </c>
      <c r="K429" s="69"/>
      <c r="L429" s="67"/>
      <c r="M429" s="67"/>
      <c r="N429" s="72">
        <v>45288</v>
      </c>
      <c r="O429" s="73" t="str">
        <f>IF(Table3[[#This Row],[Tanggal]]="","",TEXT(Table3[[#This Row],[Tanggal]],"mmm"))</f>
        <v>Dec</v>
      </c>
      <c r="P429" s="73">
        <f>IF(Table3[[#This Row],[Tanggal]]="","",YEAR(Table3[[#This Row],[Tanggal]]))</f>
        <v>2023</v>
      </c>
      <c r="Q429" s="74" t="str">
        <f>IF(Table3[[#This Row],[Tanggal]]="","","Tower")</f>
        <v>Tower</v>
      </c>
      <c r="R429" s="67" t="s">
        <v>88</v>
      </c>
      <c r="S429" s="67"/>
      <c r="T429" s="67"/>
    </row>
    <row r="430" spans="2:20" ht="30" x14ac:dyDescent="0.25">
      <c r="B430" s="68" t="str">
        <f>_xlfn.IFNA(INDEX(Data!$B:$B,MATCH(Table3[[#This Row],[Desa/Kelurahan]],Data!$C:$C,0)),"")</f>
        <v>SILUQ NGURAI</v>
      </c>
      <c r="C430" s="80" t="s">
        <v>276</v>
      </c>
      <c r="D430" s="81"/>
      <c r="E430" s="81"/>
      <c r="F430" s="81"/>
      <c r="G430" s="69">
        <v>1</v>
      </c>
      <c r="H430" s="81" t="s">
        <v>120</v>
      </c>
      <c r="I430" s="67"/>
      <c r="J430" s="81" t="s">
        <v>40</v>
      </c>
      <c r="K430" s="69"/>
      <c r="L430" s="67"/>
      <c r="M430" s="67"/>
      <c r="N430" s="72">
        <v>45288</v>
      </c>
      <c r="O430" s="79" t="str">
        <f>IF(Table3[[#This Row],[Tanggal]]="","",TEXT(Table3[[#This Row],[Tanggal]],"mmm"))</f>
        <v>Dec</v>
      </c>
      <c r="P430" s="79">
        <f>IF(Table3[[#This Row],[Tanggal]]="","",YEAR(Table3[[#This Row],[Tanggal]]))</f>
        <v>2023</v>
      </c>
      <c r="Q430" s="67" t="str">
        <f>IF(Table3[[#This Row],[Tanggal]]="","","Tower")</f>
        <v>Tower</v>
      </c>
      <c r="R430" s="67" t="s">
        <v>88</v>
      </c>
      <c r="S430" s="67"/>
      <c r="T430" s="67"/>
    </row>
    <row r="431" spans="2:20" x14ac:dyDescent="0.25">
      <c r="B431" s="68" t="str">
        <f>_xlfn.IFNA(INDEX(Data!$B:$B,MATCH(Table3[[#This Row],[Desa/Kelurahan]],Data!$C:$C,0)),"")</f>
        <v>BENTIAN BESAR</v>
      </c>
      <c r="C431" s="68" t="s">
        <v>138</v>
      </c>
      <c r="D431" s="76" t="s">
        <v>496</v>
      </c>
      <c r="E431" s="76" t="s">
        <v>497</v>
      </c>
      <c r="F431" s="67" t="s">
        <v>498</v>
      </c>
      <c r="G431" s="67">
        <v>1</v>
      </c>
      <c r="H431" s="67" t="s">
        <v>108</v>
      </c>
      <c r="I431" s="67"/>
      <c r="J431" s="67" t="s">
        <v>40</v>
      </c>
      <c r="K431" s="69"/>
      <c r="L431" s="67" t="s">
        <v>499</v>
      </c>
      <c r="M431" s="67"/>
      <c r="N431" s="72">
        <v>45288</v>
      </c>
      <c r="O431" s="79" t="str">
        <f>IF(Table3[[#This Row],[Tanggal]]="","",TEXT(Table3[[#This Row],[Tanggal]],"mmm"))</f>
        <v>Dec</v>
      </c>
      <c r="P431" s="79">
        <f>IF(Table3[[#This Row],[Tanggal]]="","",YEAR(Table3[[#This Row],[Tanggal]]))</f>
        <v>2023</v>
      </c>
      <c r="Q431" s="67" t="str">
        <f>IF(Table3[[#This Row],[Tanggal]]="","","Tower")</f>
        <v>Tower</v>
      </c>
      <c r="R431" s="67" t="s">
        <v>73</v>
      </c>
      <c r="S431" s="67"/>
      <c r="T431" s="67"/>
    </row>
    <row r="432" spans="2:20" ht="30" x14ac:dyDescent="0.25">
      <c r="B432" s="68" t="str">
        <f>_xlfn.IFNA(INDEX(Data!$B:$B,MATCH(Table3[[#This Row],[Desa/Kelurahan]],Data!$C:$C,0)),"")</f>
        <v>BENTIAN BESAR</v>
      </c>
      <c r="C432" s="68" t="s">
        <v>135</v>
      </c>
      <c r="D432" s="69" t="s">
        <v>527</v>
      </c>
      <c r="E432" s="69" t="s">
        <v>528</v>
      </c>
      <c r="F432" s="69"/>
      <c r="G432" s="69">
        <v>1</v>
      </c>
      <c r="H432" s="69" t="s">
        <v>74</v>
      </c>
      <c r="I432" s="67"/>
      <c r="J432" s="69" t="s">
        <v>40</v>
      </c>
      <c r="K432" s="69"/>
      <c r="L432" s="69" t="s">
        <v>529</v>
      </c>
      <c r="M432" s="67"/>
      <c r="N432" s="72">
        <v>45288</v>
      </c>
      <c r="O432" s="73" t="str">
        <f>IF(Table3[[#This Row],[Tanggal]]="","",TEXT(Table3[[#This Row],[Tanggal]],"mmm"))</f>
        <v>Dec</v>
      </c>
      <c r="P432" s="73">
        <f>IF(Table3[[#This Row],[Tanggal]]="","",YEAR(Table3[[#This Row],[Tanggal]]))</f>
        <v>2023</v>
      </c>
      <c r="Q432" s="74" t="str">
        <f>IF(Table3[[#This Row],[Tanggal]]="","","Tower")</f>
        <v>Tower</v>
      </c>
      <c r="R432" s="67" t="s">
        <v>81</v>
      </c>
      <c r="S432" s="67"/>
      <c r="T432" s="67"/>
    </row>
    <row r="433" spans="2:20" ht="30" x14ac:dyDescent="0.25">
      <c r="B433" s="68" t="str">
        <f>_xlfn.IFNA(INDEX(Data!$B:$B,MATCH(Table3[[#This Row],[Desa/Kelurahan]],Data!$C:$C,0)),"")</f>
        <v>BENTIAN BESAR</v>
      </c>
      <c r="C433" s="80" t="s">
        <v>137</v>
      </c>
      <c r="D433" s="81"/>
      <c r="E433" s="81"/>
      <c r="F433" s="81"/>
      <c r="G433" s="69">
        <v>1</v>
      </c>
      <c r="H433" s="81" t="s">
        <v>94</v>
      </c>
      <c r="I433" s="67"/>
      <c r="J433" s="81" t="s">
        <v>40</v>
      </c>
      <c r="K433" s="69"/>
      <c r="L433" s="67"/>
      <c r="M433" s="67"/>
      <c r="N433" s="72">
        <v>45288</v>
      </c>
      <c r="O433" s="73" t="str">
        <f>IF(Table3[[#This Row],[Tanggal]]="","",TEXT(Table3[[#This Row],[Tanggal]],"mmm"))</f>
        <v>Dec</v>
      </c>
      <c r="P433" s="73">
        <f>IF(Table3[[#This Row],[Tanggal]]="","",YEAR(Table3[[#This Row],[Tanggal]]))</f>
        <v>2023</v>
      </c>
      <c r="Q433" s="74" t="str">
        <f>IF(Table3[[#This Row],[Tanggal]]="","","Tower")</f>
        <v>Tower</v>
      </c>
      <c r="R433" s="67" t="s">
        <v>88</v>
      </c>
      <c r="S433" s="67"/>
      <c r="T433" s="67"/>
    </row>
    <row r="434" spans="2:20" ht="15" customHeight="1" x14ac:dyDescent="0.25">
      <c r="B434" s="68" t="str">
        <f>_xlfn.IFNA(INDEX(Data!$B:$B,MATCH(Table3[[#This Row],[Desa/Kelurahan]],Data!$C:$C,0)),"")</f>
        <v>BENTIAN BESAR</v>
      </c>
      <c r="C434" s="80" t="s">
        <v>131</v>
      </c>
      <c r="D434" s="81"/>
      <c r="E434" s="81"/>
      <c r="F434" s="81"/>
      <c r="G434" s="69">
        <v>1</v>
      </c>
      <c r="H434" s="81" t="s">
        <v>94</v>
      </c>
      <c r="I434" s="67"/>
      <c r="J434" s="81" t="s">
        <v>40</v>
      </c>
      <c r="K434" s="69"/>
      <c r="L434" s="67"/>
      <c r="M434" s="67"/>
      <c r="N434" s="72">
        <v>45288</v>
      </c>
      <c r="O434" s="73" t="str">
        <f>IF(Table3[[#This Row],[Tanggal]]="","",TEXT(Table3[[#This Row],[Tanggal]],"mmm"))</f>
        <v>Dec</v>
      </c>
      <c r="P434" s="73">
        <f>IF(Table3[[#This Row],[Tanggal]]="","",YEAR(Table3[[#This Row],[Tanggal]]))</f>
        <v>2023</v>
      </c>
      <c r="Q434" s="74" t="str">
        <f>IF(Table3[[#This Row],[Tanggal]]="","","Tower")</f>
        <v>Tower</v>
      </c>
      <c r="R434" s="67" t="s">
        <v>88</v>
      </c>
      <c r="S434" s="67"/>
      <c r="T434" s="67"/>
    </row>
    <row r="435" spans="2:20" ht="30" x14ac:dyDescent="0.25">
      <c r="B435" s="68" t="str">
        <f>_xlfn.IFNA(INDEX(Data!$B:$B,MATCH(Table3[[#This Row],[Desa/Kelurahan]],Data!$C:$C,0)),"")</f>
        <v>BENTIAN BESAR</v>
      </c>
      <c r="C435" s="80" t="s">
        <v>130</v>
      </c>
      <c r="D435" s="81"/>
      <c r="E435" s="81"/>
      <c r="F435" s="81"/>
      <c r="G435" s="69">
        <v>1</v>
      </c>
      <c r="H435" s="81" t="s">
        <v>94</v>
      </c>
      <c r="I435" s="67"/>
      <c r="J435" s="81" t="s">
        <v>40</v>
      </c>
      <c r="K435" s="69"/>
      <c r="L435" s="67"/>
      <c r="M435" s="67"/>
      <c r="N435" s="72">
        <v>45288</v>
      </c>
      <c r="O435" s="73" t="str">
        <f>IF(Table3[[#This Row],[Tanggal]]="","",TEXT(Table3[[#This Row],[Tanggal]],"mmm"))</f>
        <v>Dec</v>
      </c>
      <c r="P435" s="73">
        <f>IF(Table3[[#This Row],[Tanggal]]="","",YEAR(Table3[[#This Row],[Tanggal]]))</f>
        <v>2023</v>
      </c>
      <c r="Q435" s="74" t="str">
        <f>IF(Table3[[#This Row],[Tanggal]]="","","Tower")</f>
        <v>Tower</v>
      </c>
      <c r="R435" s="67" t="s">
        <v>88</v>
      </c>
      <c r="S435" s="67"/>
      <c r="T435" s="67"/>
    </row>
    <row r="436" spans="2:20" x14ac:dyDescent="0.25">
      <c r="B436" s="68" t="str">
        <f>_xlfn.IFNA(INDEX(Data!$B:$B,MATCH(Table3[[#This Row],[Desa/Kelurahan]],Data!$C:$C,0)),"")</f>
        <v>BENTIAN BESAR</v>
      </c>
      <c r="C436" s="80" t="s">
        <v>136</v>
      </c>
      <c r="D436" s="81"/>
      <c r="E436" s="81"/>
      <c r="F436" s="81"/>
      <c r="G436" s="69">
        <v>1</v>
      </c>
      <c r="H436" s="81" t="s">
        <v>94</v>
      </c>
      <c r="I436" s="67"/>
      <c r="J436" s="81" t="s">
        <v>40</v>
      </c>
      <c r="K436" s="69"/>
      <c r="L436" s="67"/>
      <c r="M436" s="67"/>
      <c r="N436" s="72">
        <v>45288</v>
      </c>
      <c r="O436" s="79" t="str">
        <f>IF(Table3[[#This Row],[Tanggal]]="","",TEXT(Table3[[#This Row],[Tanggal]],"mmm"))</f>
        <v>Dec</v>
      </c>
      <c r="P436" s="79">
        <f>IF(Table3[[#This Row],[Tanggal]]="","",YEAR(Table3[[#This Row],[Tanggal]]))</f>
        <v>2023</v>
      </c>
      <c r="Q436" s="67" t="str">
        <f>IF(Table3[[#This Row],[Tanggal]]="","","Tower")</f>
        <v>Tower</v>
      </c>
      <c r="R436" s="67" t="s">
        <v>73</v>
      </c>
      <c r="S436" s="67"/>
      <c r="T436" s="67"/>
    </row>
    <row r="437" spans="2:20" ht="30" x14ac:dyDescent="0.25">
      <c r="B437" s="68" t="str">
        <f>_xlfn.IFNA(INDEX(Data!$B:$B,MATCH(Table3[[#This Row],[Desa/Kelurahan]],Data!$C:$C,0)),"")</f>
        <v>BENTIAN BESAR</v>
      </c>
      <c r="C437" s="80" t="s">
        <v>134</v>
      </c>
      <c r="D437" s="81"/>
      <c r="E437" s="81"/>
      <c r="F437" s="81"/>
      <c r="G437" s="69">
        <v>1</v>
      </c>
      <c r="H437" s="81" t="s">
        <v>94</v>
      </c>
      <c r="I437" s="67"/>
      <c r="J437" s="81" t="s">
        <v>40</v>
      </c>
      <c r="K437" s="69"/>
      <c r="L437" s="67"/>
      <c r="M437" s="67"/>
      <c r="N437" s="72">
        <v>45288</v>
      </c>
      <c r="O437" s="73" t="str">
        <f>IF(Table3[[#This Row],[Tanggal]]="","",TEXT(Table3[[#This Row],[Tanggal]],"mmm"))</f>
        <v>Dec</v>
      </c>
      <c r="P437" s="73">
        <f>IF(Table3[[#This Row],[Tanggal]]="","",YEAR(Table3[[#This Row],[Tanggal]]))</f>
        <v>2023</v>
      </c>
      <c r="Q437" s="74" t="str">
        <f>IF(Table3[[#This Row],[Tanggal]]="","","Tower")</f>
        <v>Tower</v>
      </c>
      <c r="R437" s="67" t="s">
        <v>88</v>
      </c>
      <c r="S437" s="67"/>
      <c r="T437" s="67"/>
    </row>
    <row r="438" spans="2:20" ht="30" x14ac:dyDescent="0.25">
      <c r="B438" s="68" t="str">
        <f>_xlfn.IFNA(INDEX(Data!$B:$B,MATCH(Table3[[#This Row],[Desa/Kelurahan]],Data!$C:$C,0)),"")</f>
        <v>BENTIAN BESAR</v>
      </c>
      <c r="C438" s="80" t="s">
        <v>133</v>
      </c>
      <c r="D438" s="81"/>
      <c r="E438" s="81"/>
      <c r="F438" s="81"/>
      <c r="G438" s="69">
        <v>1</v>
      </c>
      <c r="H438" s="81" t="s">
        <v>94</v>
      </c>
      <c r="I438" s="67"/>
      <c r="J438" s="81" t="s">
        <v>40</v>
      </c>
      <c r="K438" s="69"/>
      <c r="L438" s="67"/>
      <c r="M438" s="67"/>
      <c r="N438" s="72">
        <v>45288</v>
      </c>
      <c r="O438" s="73" t="str">
        <f>IF(Table3[[#This Row],[Tanggal]]="","",TEXT(Table3[[#This Row],[Tanggal]],"mmm"))</f>
        <v>Dec</v>
      </c>
      <c r="P438" s="73">
        <f>IF(Table3[[#This Row],[Tanggal]]="","",YEAR(Table3[[#This Row],[Tanggal]]))</f>
        <v>2023</v>
      </c>
      <c r="Q438" s="74" t="str">
        <f>IF(Table3[[#This Row],[Tanggal]]="","","Tower")</f>
        <v>Tower</v>
      </c>
      <c r="R438" s="67" t="s">
        <v>88</v>
      </c>
      <c r="S438" s="67"/>
      <c r="T438" s="67"/>
    </row>
    <row r="439" spans="2:20" x14ac:dyDescent="0.25">
      <c r="B439" s="68" t="str">
        <f>_xlfn.IFNA(INDEX(Data!$B:$B,MATCH(Table3[[#This Row],[Desa/Kelurahan]],Data!$C:$C,0)),"")</f>
        <v>JEMPANG</v>
      </c>
      <c r="C439" s="68" t="s">
        <v>176</v>
      </c>
      <c r="D439" s="76" t="s">
        <v>500</v>
      </c>
      <c r="E439" s="76" t="s">
        <v>501</v>
      </c>
      <c r="F439" s="67" t="s">
        <v>502</v>
      </c>
      <c r="G439" s="67">
        <v>1</v>
      </c>
      <c r="H439" s="67" t="s">
        <v>108</v>
      </c>
      <c r="I439" s="67"/>
      <c r="J439" s="67" t="s">
        <v>40</v>
      </c>
      <c r="K439" s="69"/>
      <c r="L439" s="67" t="s">
        <v>366</v>
      </c>
      <c r="M439" s="67"/>
      <c r="N439" s="72">
        <v>45288</v>
      </c>
      <c r="O439" s="73" t="str">
        <f>IF(Table3[[#This Row],[Tanggal]]="","",TEXT(Table3[[#This Row],[Tanggal]],"mmm"))</f>
        <v>Dec</v>
      </c>
      <c r="P439" s="73">
        <f>IF(Table3[[#This Row],[Tanggal]]="","",YEAR(Table3[[#This Row],[Tanggal]]))</f>
        <v>2023</v>
      </c>
      <c r="Q439" s="74" t="str">
        <f>IF(Table3[[#This Row],[Tanggal]]="","","Tower")</f>
        <v>Tower</v>
      </c>
      <c r="R439" s="67" t="s">
        <v>73</v>
      </c>
      <c r="S439" s="67"/>
      <c r="T439" s="67"/>
    </row>
    <row r="440" spans="2:20" x14ac:dyDescent="0.25">
      <c r="B440" s="68" t="str">
        <f>_xlfn.IFNA(INDEX(Data!$B:$B,MATCH(Table3[[#This Row],[Desa/Kelurahan]],Data!$C:$C,0)),"")</f>
        <v>JEMPANG</v>
      </c>
      <c r="C440" s="68" t="s">
        <v>174</v>
      </c>
      <c r="D440" s="76"/>
      <c r="E440" s="76"/>
      <c r="F440" s="67" t="s">
        <v>503</v>
      </c>
      <c r="G440" s="67">
        <v>1</v>
      </c>
      <c r="H440" s="67" t="s">
        <v>108</v>
      </c>
      <c r="I440" s="67"/>
      <c r="J440" s="67" t="s">
        <v>40</v>
      </c>
      <c r="K440" s="69"/>
      <c r="L440" s="67"/>
      <c r="M440" s="67"/>
      <c r="N440" s="72">
        <v>45288</v>
      </c>
      <c r="O440" s="73" t="str">
        <f>IF(Table3[[#This Row],[Tanggal]]="","",TEXT(Table3[[#This Row],[Tanggal]],"mmm"))</f>
        <v>Dec</v>
      </c>
      <c r="P440" s="73">
        <f>IF(Table3[[#This Row],[Tanggal]]="","",YEAR(Table3[[#This Row],[Tanggal]]))</f>
        <v>2023</v>
      </c>
      <c r="Q440" s="74" t="str">
        <f>IF(Table3[[#This Row],[Tanggal]]="","","Tower")</f>
        <v>Tower</v>
      </c>
      <c r="R440" s="67" t="s">
        <v>73</v>
      </c>
      <c r="S440" s="67"/>
      <c r="T440" s="67"/>
    </row>
    <row r="441" spans="2:20" ht="30" customHeight="1" x14ac:dyDescent="0.25">
      <c r="B441" s="68" t="str">
        <f>_xlfn.IFNA(INDEX(Data!$B:$B,MATCH(Table3[[#This Row],[Desa/Kelurahan]],Data!$C:$C,0)),"")</f>
        <v>JEMPANG</v>
      </c>
      <c r="C441" s="68" t="s">
        <v>178</v>
      </c>
      <c r="D441" s="76" t="s">
        <v>504</v>
      </c>
      <c r="E441" s="76" t="s">
        <v>505</v>
      </c>
      <c r="F441" s="67" t="s">
        <v>506</v>
      </c>
      <c r="G441" s="67">
        <v>1</v>
      </c>
      <c r="H441" s="67" t="s">
        <v>108</v>
      </c>
      <c r="I441" s="67"/>
      <c r="J441" s="67" t="s">
        <v>40</v>
      </c>
      <c r="K441" s="69"/>
      <c r="L441" s="67"/>
      <c r="M441" s="67"/>
      <c r="N441" s="72">
        <v>45288</v>
      </c>
      <c r="O441" s="73" t="str">
        <f>IF(Table3[[#This Row],[Tanggal]]="","",TEXT(Table3[[#This Row],[Tanggal]],"mmm"))</f>
        <v>Dec</v>
      </c>
      <c r="P441" s="73">
        <f>IF(Table3[[#This Row],[Tanggal]]="","",YEAR(Table3[[#This Row],[Tanggal]]))</f>
        <v>2023</v>
      </c>
      <c r="Q441" s="74" t="str">
        <f>IF(Table3[[#This Row],[Tanggal]]="","","Tower")</f>
        <v>Tower</v>
      </c>
      <c r="R441" s="67" t="s">
        <v>73</v>
      </c>
      <c r="S441" s="67"/>
      <c r="T441" s="67"/>
    </row>
    <row r="442" spans="2:20" x14ac:dyDescent="0.25">
      <c r="B442" s="68" t="str">
        <f>_xlfn.IFNA(INDEX(Data!$B:$B,MATCH(Table3[[#This Row],[Desa/Kelurahan]],Data!$C:$C,0)),"")</f>
        <v>JEMPANG</v>
      </c>
      <c r="C442" s="68" t="s">
        <v>176</v>
      </c>
      <c r="D442" s="76" t="s">
        <v>507</v>
      </c>
      <c r="E442" s="76" t="s">
        <v>508</v>
      </c>
      <c r="F442" s="67"/>
      <c r="G442" s="67">
        <v>1</v>
      </c>
      <c r="H442" s="67" t="s">
        <v>429</v>
      </c>
      <c r="I442" s="67"/>
      <c r="J442" s="67" t="s">
        <v>40</v>
      </c>
      <c r="K442" s="69"/>
      <c r="L442" s="67" t="s">
        <v>373</v>
      </c>
      <c r="M442" s="67"/>
      <c r="N442" s="72">
        <v>45288</v>
      </c>
      <c r="O442" s="79" t="str">
        <f>IF(Table3[[#This Row],[Tanggal]]="","",TEXT(Table3[[#This Row],[Tanggal]],"mmm"))</f>
        <v>Dec</v>
      </c>
      <c r="P442" s="79">
        <f>IF(Table3[[#This Row],[Tanggal]]="","",YEAR(Table3[[#This Row],[Tanggal]]))</f>
        <v>2023</v>
      </c>
      <c r="Q442" s="67" t="str">
        <f>IF(Table3[[#This Row],[Tanggal]]="","","Tower")</f>
        <v>Tower</v>
      </c>
      <c r="R442" s="67" t="s">
        <v>73</v>
      </c>
      <c r="S442" s="67"/>
      <c r="T442" s="67"/>
    </row>
    <row r="443" spans="2:20" ht="30" x14ac:dyDescent="0.25">
      <c r="B443" s="68" t="str">
        <f>_xlfn.IFNA(INDEX(Data!$B:$B,MATCH(Table3[[#This Row],[Desa/Kelurahan]],Data!$C:$C,0)),"")</f>
        <v>JEMPANG</v>
      </c>
      <c r="C443" s="70" t="s">
        <v>179</v>
      </c>
      <c r="D443" s="69" t="s">
        <v>530</v>
      </c>
      <c r="E443" s="69" t="s">
        <v>531</v>
      </c>
      <c r="F443" s="69"/>
      <c r="G443" s="69">
        <v>1</v>
      </c>
      <c r="H443" s="69" t="s">
        <v>74</v>
      </c>
      <c r="I443" s="67"/>
      <c r="J443" s="67" t="s">
        <v>40</v>
      </c>
      <c r="K443" s="69"/>
      <c r="L443" s="69" t="s">
        <v>529</v>
      </c>
      <c r="M443" s="67"/>
      <c r="N443" s="72">
        <v>45288</v>
      </c>
      <c r="O443" s="79" t="str">
        <f>IF(Table3[[#This Row],[Tanggal]]="","",TEXT(Table3[[#This Row],[Tanggal]],"mmm"))</f>
        <v>Dec</v>
      </c>
      <c r="P443" s="79">
        <f>IF(Table3[[#This Row],[Tanggal]]="","",YEAR(Table3[[#This Row],[Tanggal]]))</f>
        <v>2023</v>
      </c>
      <c r="Q443" s="67" t="str">
        <f>IF(Table3[[#This Row],[Tanggal]]="","","Tower")</f>
        <v>Tower</v>
      </c>
      <c r="R443" s="67" t="s">
        <v>81</v>
      </c>
      <c r="S443" s="67"/>
      <c r="T443" s="67"/>
    </row>
    <row r="444" spans="2:20" ht="30" x14ac:dyDescent="0.25">
      <c r="B444" s="68" t="str">
        <f>_xlfn.IFNA(INDEX(Data!$B:$B,MATCH(Table3[[#This Row],[Desa/Kelurahan]],Data!$C:$C,0)),"")</f>
        <v>JEMPANG</v>
      </c>
      <c r="C444" s="80" t="s">
        <v>177</v>
      </c>
      <c r="D444" s="81"/>
      <c r="E444" s="81"/>
      <c r="F444" s="81"/>
      <c r="G444" s="69">
        <v>1</v>
      </c>
      <c r="H444" s="81" t="s">
        <v>87</v>
      </c>
      <c r="I444" s="67"/>
      <c r="J444" s="67" t="s">
        <v>42</v>
      </c>
      <c r="K444" s="69"/>
      <c r="L444" s="67"/>
      <c r="M444" s="67"/>
      <c r="N444" s="72">
        <v>45288</v>
      </c>
      <c r="O444" s="79" t="str">
        <f>IF(Table3[[#This Row],[Tanggal]]="","",TEXT(Table3[[#This Row],[Tanggal]],"mmm"))</f>
        <v>Dec</v>
      </c>
      <c r="P444" s="79">
        <f>IF(Table3[[#This Row],[Tanggal]]="","",YEAR(Table3[[#This Row],[Tanggal]]))</f>
        <v>2023</v>
      </c>
      <c r="Q444" s="67" t="str">
        <f>IF(Table3[[#This Row],[Tanggal]]="","","Tower")</f>
        <v>Tower</v>
      </c>
      <c r="R444" s="67" t="s">
        <v>88</v>
      </c>
      <c r="S444" s="67"/>
      <c r="T444" s="67" t="s">
        <v>576</v>
      </c>
    </row>
    <row r="445" spans="2:20" ht="30" customHeight="1" x14ac:dyDescent="0.25">
      <c r="B445" s="68" t="str">
        <f>_xlfn.IFNA(INDEX(Data!$B:$B,MATCH(Table3[[#This Row],[Desa/Kelurahan]],Data!$C:$C,0)),"")</f>
        <v>JEMPANG</v>
      </c>
      <c r="C445" s="70" t="s">
        <v>174</v>
      </c>
      <c r="D445" s="81"/>
      <c r="E445" s="81"/>
      <c r="F445" s="69" t="s">
        <v>577</v>
      </c>
      <c r="G445" s="69">
        <v>1</v>
      </c>
      <c r="H445" s="69" t="s">
        <v>578</v>
      </c>
      <c r="I445" s="67"/>
      <c r="J445" s="67" t="s">
        <v>40</v>
      </c>
      <c r="K445" s="69"/>
      <c r="L445" s="67"/>
      <c r="M445" s="67"/>
      <c r="N445" s="72">
        <v>45288</v>
      </c>
      <c r="O445" s="79" t="str">
        <f>IF(Table3[[#This Row],[Tanggal]]="","",TEXT(Table3[[#This Row],[Tanggal]],"mmm"))</f>
        <v>Dec</v>
      </c>
      <c r="P445" s="79">
        <f>IF(Table3[[#This Row],[Tanggal]]="","",YEAR(Table3[[#This Row],[Tanggal]]))</f>
        <v>2023</v>
      </c>
      <c r="Q445" s="67" t="str">
        <f>IF(Table3[[#This Row],[Tanggal]]="","","Tower")</f>
        <v>Tower</v>
      </c>
      <c r="R445" s="67" t="s">
        <v>103</v>
      </c>
      <c r="S445" s="67"/>
      <c r="T445" s="67"/>
    </row>
    <row r="446" spans="2:20" ht="30" x14ac:dyDescent="0.25">
      <c r="B446" s="68" t="str">
        <f>_xlfn.IFNA(INDEX(Data!$B:$B,MATCH(Table3[[#This Row],[Desa/Kelurahan]],Data!$C:$C,0)),"")</f>
        <v>JEMPANG</v>
      </c>
      <c r="C446" s="70" t="s">
        <v>172</v>
      </c>
      <c r="D446" s="81"/>
      <c r="E446" s="81"/>
      <c r="F446" s="81"/>
      <c r="G446" s="69">
        <v>1</v>
      </c>
      <c r="H446" s="81" t="s">
        <v>546</v>
      </c>
      <c r="I446" s="67"/>
      <c r="J446" s="67" t="s">
        <v>40</v>
      </c>
      <c r="K446" s="69"/>
      <c r="L446" s="67"/>
      <c r="M446" s="67"/>
      <c r="N446" s="72">
        <v>45288</v>
      </c>
      <c r="O446" s="73" t="str">
        <f>IF(Table3[[#This Row],[Tanggal]]="","",TEXT(Table3[[#This Row],[Tanggal]],"mmm"))</f>
        <v>Dec</v>
      </c>
      <c r="P446" s="73">
        <f>IF(Table3[[#This Row],[Tanggal]]="","",YEAR(Table3[[#This Row],[Tanggal]]))</f>
        <v>2023</v>
      </c>
      <c r="Q446" s="74" t="str">
        <f>IF(Table3[[#This Row],[Tanggal]]="","","Tower")</f>
        <v>Tower</v>
      </c>
      <c r="R446" s="67" t="s">
        <v>88</v>
      </c>
      <c r="S446" s="67"/>
      <c r="T446" s="67"/>
    </row>
    <row r="447" spans="2:20" ht="15" customHeight="1" x14ac:dyDescent="0.25">
      <c r="B447" s="68" t="str">
        <f>_xlfn.IFNA(INDEX(Data!$B:$B,MATCH(Table3[[#This Row],[Desa/Kelurahan]],Data!$C:$C,0)),"")</f>
        <v>JEMPANG</v>
      </c>
      <c r="C447" s="70" t="s">
        <v>176</v>
      </c>
      <c r="D447" s="81"/>
      <c r="E447" s="81"/>
      <c r="F447" s="69" t="s">
        <v>579</v>
      </c>
      <c r="G447" s="69">
        <v>1</v>
      </c>
      <c r="H447" s="69" t="s">
        <v>538</v>
      </c>
      <c r="I447" s="67"/>
      <c r="J447" s="67" t="s">
        <v>40</v>
      </c>
      <c r="K447" s="69"/>
      <c r="L447" s="67"/>
      <c r="M447" s="67"/>
      <c r="N447" s="72">
        <v>45288</v>
      </c>
      <c r="O447" s="73" t="str">
        <f>IF(Table3[[#This Row],[Tanggal]]="","",TEXT(Table3[[#This Row],[Tanggal]],"mmm"))</f>
        <v>Dec</v>
      </c>
      <c r="P447" s="73">
        <f>IF(Table3[[#This Row],[Tanggal]]="","",YEAR(Table3[[#This Row],[Tanggal]]))</f>
        <v>2023</v>
      </c>
      <c r="Q447" s="74" t="str">
        <f>IF(Table3[[#This Row],[Tanggal]]="","","Tower")</f>
        <v>Tower</v>
      </c>
      <c r="R447" s="67" t="s">
        <v>103</v>
      </c>
      <c r="S447" s="67"/>
      <c r="T447" s="67"/>
    </row>
    <row r="448" spans="2:20" ht="30" x14ac:dyDescent="0.25">
      <c r="B448" s="68" t="str">
        <f>_xlfn.IFNA(INDEX(Data!$B:$B,MATCH(Table3[[#This Row],[Desa/Kelurahan]],Data!$C:$C,0)),"")</f>
        <v>BONGAN</v>
      </c>
      <c r="C448" s="68" t="s">
        <v>140</v>
      </c>
      <c r="D448" s="76" t="s">
        <v>509</v>
      </c>
      <c r="E448" s="76" t="s">
        <v>510</v>
      </c>
      <c r="F448" s="67" t="s">
        <v>511</v>
      </c>
      <c r="G448" s="67">
        <v>1</v>
      </c>
      <c r="H448" s="67" t="s">
        <v>512</v>
      </c>
      <c r="I448" s="67"/>
      <c r="J448" s="67" t="s">
        <v>40</v>
      </c>
      <c r="K448" s="69"/>
      <c r="L448" s="67"/>
      <c r="M448" s="67"/>
      <c r="N448" s="72">
        <v>45288</v>
      </c>
      <c r="O448" s="73" t="str">
        <f>IF(Table3[[#This Row],[Tanggal]]="","",TEXT(Table3[[#This Row],[Tanggal]],"mmm"))</f>
        <v>Dec</v>
      </c>
      <c r="P448" s="73">
        <f>IF(Table3[[#This Row],[Tanggal]]="","",YEAR(Table3[[#This Row],[Tanggal]]))</f>
        <v>2023</v>
      </c>
      <c r="Q448" s="74" t="str">
        <f>IF(Table3[[#This Row],[Tanggal]]="","","Tower")</f>
        <v>Tower</v>
      </c>
      <c r="R448" s="67" t="s">
        <v>73</v>
      </c>
      <c r="S448" s="67"/>
      <c r="T448" s="67"/>
    </row>
    <row r="449" spans="2:20" x14ac:dyDescent="0.25">
      <c r="B449" s="68" t="str">
        <f>_xlfn.IFNA(INDEX(Data!$B:$B,MATCH(Table3[[#This Row],[Desa/Kelurahan]],Data!$C:$C,0)),"")</f>
        <v>BONGAN</v>
      </c>
      <c r="C449" s="68" t="s">
        <v>147</v>
      </c>
      <c r="D449" s="76" t="s">
        <v>513</v>
      </c>
      <c r="E449" s="76" t="s">
        <v>514</v>
      </c>
      <c r="F449" s="67" t="s">
        <v>515</v>
      </c>
      <c r="G449" s="67">
        <v>1</v>
      </c>
      <c r="H449" s="67" t="s">
        <v>108</v>
      </c>
      <c r="I449" s="67"/>
      <c r="J449" s="67" t="s">
        <v>40</v>
      </c>
      <c r="K449" s="69"/>
      <c r="L449" s="67"/>
      <c r="M449" s="67"/>
      <c r="N449" s="72">
        <v>45288</v>
      </c>
      <c r="O449" s="73" t="str">
        <f>IF(Table3[[#This Row],[Tanggal]]="","",TEXT(Table3[[#This Row],[Tanggal]],"mmm"))</f>
        <v>Dec</v>
      </c>
      <c r="P449" s="73">
        <f>IF(Table3[[#This Row],[Tanggal]]="","",YEAR(Table3[[#This Row],[Tanggal]]))</f>
        <v>2023</v>
      </c>
      <c r="Q449" s="74" t="str">
        <f>IF(Table3[[#This Row],[Tanggal]]="","","Tower")</f>
        <v>Tower</v>
      </c>
      <c r="R449" s="67" t="s">
        <v>73</v>
      </c>
      <c r="S449" s="67"/>
      <c r="T449" s="67"/>
    </row>
    <row r="450" spans="2:20" x14ac:dyDescent="0.25">
      <c r="B450" s="68" t="str">
        <f>_xlfn.IFNA(INDEX(Data!$B:$B,MATCH(Table3[[#This Row],[Desa/Kelurahan]],Data!$C:$C,0)),"")</f>
        <v>BONGAN</v>
      </c>
      <c r="C450" s="68" t="s">
        <v>145</v>
      </c>
      <c r="D450" s="76"/>
      <c r="E450" s="76"/>
      <c r="F450" s="67" t="s">
        <v>516</v>
      </c>
      <c r="G450" s="67">
        <v>1</v>
      </c>
      <c r="H450" s="67" t="s">
        <v>99</v>
      </c>
      <c r="I450" s="67"/>
      <c r="J450" s="67" t="s">
        <v>40</v>
      </c>
      <c r="K450" s="69"/>
      <c r="L450" s="67"/>
      <c r="M450" s="67"/>
      <c r="N450" s="72">
        <v>45288</v>
      </c>
      <c r="O450" s="73" t="str">
        <f>IF(Table3[[#This Row],[Tanggal]]="","",TEXT(Table3[[#This Row],[Tanggal]],"mmm"))</f>
        <v>Dec</v>
      </c>
      <c r="P450" s="73">
        <f>IF(Table3[[#This Row],[Tanggal]]="","",YEAR(Table3[[#This Row],[Tanggal]]))</f>
        <v>2023</v>
      </c>
      <c r="Q450" s="74" t="str">
        <f>IF(Table3[[#This Row],[Tanggal]]="","","Tower")</f>
        <v>Tower</v>
      </c>
      <c r="R450" s="67" t="s">
        <v>73</v>
      </c>
      <c r="S450" s="67"/>
      <c r="T450" s="67"/>
    </row>
    <row r="451" spans="2:20" ht="30" x14ac:dyDescent="0.25">
      <c r="B451" s="68" t="str">
        <f>_xlfn.IFNA(INDEX(Data!$B:$B,MATCH(Table3[[#This Row],[Desa/Kelurahan]],Data!$C:$C,0)),"")</f>
        <v>BONGAN</v>
      </c>
      <c r="C451" s="70" t="s">
        <v>139</v>
      </c>
      <c r="D451" s="69"/>
      <c r="E451" s="69"/>
      <c r="F451" s="67" t="s">
        <v>532</v>
      </c>
      <c r="G451" s="69">
        <v>1</v>
      </c>
      <c r="H451" s="69" t="s">
        <v>533</v>
      </c>
      <c r="I451" s="67"/>
      <c r="J451" s="69" t="s">
        <v>40</v>
      </c>
      <c r="K451" s="69"/>
      <c r="L451" s="69" t="s">
        <v>358</v>
      </c>
      <c r="M451" s="67"/>
      <c r="N451" s="72">
        <v>45288</v>
      </c>
      <c r="O451" s="73" t="str">
        <f>IF(Table3[[#This Row],[Tanggal]]="","",TEXT(Table3[[#This Row],[Tanggal]],"mmm"))</f>
        <v>Dec</v>
      </c>
      <c r="P451" s="73">
        <f>IF(Table3[[#This Row],[Tanggal]]="","",YEAR(Table3[[#This Row],[Tanggal]]))</f>
        <v>2023</v>
      </c>
      <c r="Q451" s="74" t="str">
        <f>IF(Table3[[#This Row],[Tanggal]]="","","Tower")</f>
        <v>Tower</v>
      </c>
      <c r="R451" s="67" t="s">
        <v>95</v>
      </c>
      <c r="S451" s="67"/>
      <c r="T451" s="67"/>
    </row>
    <row r="452" spans="2:20" ht="30" x14ac:dyDescent="0.25">
      <c r="B452" s="68" t="str">
        <f>_xlfn.IFNA(INDEX(Data!$B:$B,MATCH(Table3[[#This Row],[Desa/Kelurahan]],Data!$C:$C,0)),"")</f>
        <v>BONGAN</v>
      </c>
      <c r="C452" s="80" t="s">
        <v>148</v>
      </c>
      <c r="D452" s="81"/>
      <c r="E452" s="81"/>
      <c r="F452" s="81"/>
      <c r="G452" s="69">
        <v>1</v>
      </c>
      <c r="H452" s="81" t="s">
        <v>87</v>
      </c>
      <c r="I452" s="67"/>
      <c r="J452" s="81" t="s">
        <v>40</v>
      </c>
      <c r="K452" s="69"/>
      <c r="L452" s="67"/>
      <c r="M452" s="67"/>
      <c r="N452" s="72">
        <v>45288</v>
      </c>
      <c r="O452" s="73" t="str">
        <f>IF(Table3[[#This Row],[Tanggal]]="","",TEXT(Table3[[#This Row],[Tanggal]],"mmm"))</f>
        <v>Dec</v>
      </c>
      <c r="P452" s="73">
        <f>IF(Table3[[#This Row],[Tanggal]]="","",YEAR(Table3[[#This Row],[Tanggal]]))</f>
        <v>2023</v>
      </c>
      <c r="Q452" s="74" t="str">
        <f>IF(Table3[[#This Row],[Tanggal]]="","","Tower")</f>
        <v>Tower</v>
      </c>
      <c r="R452" s="67" t="s">
        <v>88</v>
      </c>
      <c r="S452" s="67"/>
      <c r="T452" s="67"/>
    </row>
    <row r="453" spans="2:20" x14ac:dyDescent="0.25">
      <c r="B453" s="68" t="str">
        <f>_xlfn.IFNA(INDEX(Data!$B:$B,MATCH(Table3[[#This Row],[Desa/Kelurahan]],Data!$C:$C,0)),"")</f>
        <v>BARONG TONGKOK</v>
      </c>
      <c r="C453" s="68" t="s">
        <v>116</v>
      </c>
      <c r="D453" s="67" t="s">
        <v>351</v>
      </c>
      <c r="E453" s="67" t="s">
        <v>352</v>
      </c>
      <c r="F453" s="67" t="s">
        <v>353</v>
      </c>
      <c r="G453" s="67">
        <v>1</v>
      </c>
      <c r="H453" s="67" t="s">
        <v>108</v>
      </c>
      <c r="I453" s="67"/>
      <c r="J453" s="67" t="s">
        <v>40</v>
      </c>
      <c r="K453" s="69"/>
      <c r="L453" s="67" t="s">
        <v>354</v>
      </c>
      <c r="M453" s="67"/>
      <c r="N453" s="72">
        <v>45296</v>
      </c>
      <c r="O453" s="73" t="str">
        <f>IF(Table3[[#This Row],[Tanggal]]="","",TEXT(Table3[[#This Row],[Tanggal]],"mmm"))</f>
        <v>Jan</v>
      </c>
      <c r="P453" s="73">
        <f>IF(Table3[[#This Row],[Tanggal]]="","",YEAR(Table3[[#This Row],[Tanggal]]))</f>
        <v>2024</v>
      </c>
      <c r="Q453" s="74" t="str">
        <f>IF(Table3[[#This Row],[Tanggal]]="","","Tower")</f>
        <v>Tower</v>
      </c>
      <c r="R453" s="67" t="s">
        <v>73</v>
      </c>
      <c r="S453" s="67"/>
      <c r="T453" s="67"/>
    </row>
    <row r="454" spans="2:20" x14ac:dyDescent="0.25">
      <c r="B454" s="68" t="str">
        <f>_xlfn.IFNA(INDEX(Data!$B:$B,MATCH(Table3[[#This Row],[Desa/Kelurahan]],Data!$C:$C,0)),"")</f>
        <v>BARONG TONGKOK</v>
      </c>
      <c r="C454" s="68" t="s">
        <v>118</v>
      </c>
      <c r="D454" s="67" t="s">
        <v>355</v>
      </c>
      <c r="E454" s="67" t="s">
        <v>356</v>
      </c>
      <c r="F454" s="67" t="s">
        <v>357</v>
      </c>
      <c r="G454" s="67">
        <v>1</v>
      </c>
      <c r="H454" s="67" t="s">
        <v>108</v>
      </c>
      <c r="I454" s="67"/>
      <c r="J454" s="67" t="s">
        <v>40</v>
      </c>
      <c r="K454" s="69"/>
      <c r="L454" s="67" t="s">
        <v>358</v>
      </c>
      <c r="M454" s="67"/>
      <c r="N454" s="72">
        <v>45296</v>
      </c>
      <c r="O454" s="73" t="str">
        <f>IF(Table3[[#This Row],[Tanggal]]="","",TEXT(Table3[[#This Row],[Tanggal]],"mmm"))</f>
        <v>Jan</v>
      </c>
      <c r="P454" s="73">
        <f>IF(Table3[[#This Row],[Tanggal]]="","",YEAR(Table3[[#This Row],[Tanggal]]))</f>
        <v>2024</v>
      </c>
      <c r="Q454" s="74" t="str">
        <f>IF(Table3[[#This Row],[Tanggal]]="","","Tower")</f>
        <v>Tower</v>
      </c>
      <c r="R454" s="67" t="s">
        <v>73</v>
      </c>
      <c r="S454" s="67"/>
      <c r="T454" s="67"/>
    </row>
    <row r="455" spans="2:20" x14ac:dyDescent="0.25">
      <c r="B455" s="68" t="str">
        <f>_xlfn.IFNA(INDEX(Data!$B:$B,MATCH(Table3[[#This Row],[Desa/Kelurahan]],Data!$C:$C,0)),"")</f>
        <v>BARONG TONGKOK</v>
      </c>
      <c r="C455" s="68" t="s">
        <v>14</v>
      </c>
      <c r="D455" s="67" t="s">
        <v>359</v>
      </c>
      <c r="E455" s="67" t="s">
        <v>360</v>
      </c>
      <c r="F455" s="67" t="s">
        <v>361</v>
      </c>
      <c r="G455" s="67">
        <v>1</v>
      </c>
      <c r="H455" s="67" t="s">
        <v>108</v>
      </c>
      <c r="I455" s="67"/>
      <c r="J455" s="67" t="s">
        <v>40</v>
      </c>
      <c r="K455" s="69"/>
      <c r="L455" s="67" t="s">
        <v>362</v>
      </c>
      <c r="M455" s="67"/>
      <c r="N455" s="72">
        <v>45296</v>
      </c>
      <c r="O455" s="73" t="str">
        <f>IF(Table3[[#This Row],[Tanggal]]="","",TEXT(Table3[[#This Row],[Tanggal]],"mmm"))</f>
        <v>Jan</v>
      </c>
      <c r="P455" s="73">
        <f>IF(Table3[[#This Row],[Tanggal]]="","",YEAR(Table3[[#This Row],[Tanggal]]))</f>
        <v>2024</v>
      </c>
      <c r="Q455" s="74" t="str">
        <f>IF(Table3[[#This Row],[Tanggal]]="","","Tower")</f>
        <v>Tower</v>
      </c>
      <c r="R455" s="67" t="s">
        <v>73</v>
      </c>
      <c r="S455" s="67"/>
      <c r="T455" s="67"/>
    </row>
    <row r="456" spans="2:20" x14ac:dyDescent="0.25">
      <c r="B456" s="68" t="str">
        <f>_xlfn.IFNA(INDEX(Data!$B:$B,MATCH(Table3[[#This Row],[Desa/Kelurahan]],Data!$C:$C,0)),"")</f>
        <v>BARONG TONGKOK</v>
      </c>
      <c r="C456" s="68" t="s">
        <v>14</v>
      </c>
      <c r="D456" s="67" t="s">
        <v>363</v>
      </c>
      <c r="E456" s="67" t="s">
        <v>364</v>
      </c>
      <c r="F456" s="67" t="s">
        <v>365</v>
      </c>
      <c r="G456" s="67">
        <v>1</v>
      </c>
      <c r="H456" s="67" t="s">
        <v>108</v>
      </c>
      <c r="I456" s="67"/>
      <c r="J456" s="67" t="s">
        <v>40</v>
      </c>
      <c r="K456" s="69"/>
      <c r="L456" s="67" t="s">
        <v>366</v>
      </c>
      <c r="M456" s="67"/>
      <c r="N456" s="72">
        <v>45296</v>
      </c>
      <c r="O456" s="73" t="str">
        <f>IF(Table3[[#This Row],[Tanggal]]="","",TEXT(Table3[[#This Row],[Tanggal]],"mmm"))</f>
        <v>Jan</v>
      </c>
      <c r="P456" s="73">
        <f>IF(Table3[[#This Row],[Tanggal]]="","",YEAR(Table3[[#This Row],[Tanggal]]))</f>
        <v>2024</v>
      </c>
      <c r="Q456" s="74" t="str">
        <f>IF(Table3[[#This Row],[Tanggal]]="","","Tower")</f>
        <v>Tower</v>
      </c>
      <c r="R456" s="67" t="s">
        <v>73</v>
      </c>
      <c r="S456" s="67"/>
      <c r="T456" s="67"/>
    </row>
    <row r="457" spans="2:20" x14ac:dyDescent="0.25">
      <c r="B457" s="68" t="str">
        <f>_xlfn.IFNA(INDEX(Data!$B:$B,MATCH(Table3[[#This Row],[Desa/Kelurahan]],Data!$C:$C,0)),"")</f>
        <v>BARONG TONGKOK</v>
      </c>
      <c r="C457" s="68" t="s">
        <v>14</v>
      </c>
      <c r="D457" s="67" t="s">
        <v>367</v>
      </c>
      <c r="E457" s="67" t="s">
        <v>368</v>
      </c>
      <c r="F457" s="67" t="s">
        <v>369</v>
      </c>
      <c r="G457" s="67">
        <v>1</v>
      </c>
      <c r="H457" s="67" t="s">
        <v>108</v>
      </c>
      <c r="I457" s="67"/>
      <c r="J457" s="67" t="s">
        <v>40</v>
      </c>
      <c r="K457" s="69"/>
      <c r="L457" s="67" t="s">
        <v>366</v>
      </c>
      <c r="M457" s="67"/>
      <c r="N457" s="72">
        <v>45296</v>
      </c>
      <c r="O457" s="79" t="str">
        <f>IF(Table3[[#This Row],[Tanggal]]="","",TEXT(Table3[[#This Row],[Tanggal]],"mmm"))</f>
        <v>Jan</v>
      </c>
      <c r="P457" s="79">
        <f>IF(Table3[[#This Row],[Tanggal]]="","",YEAR(Table3[[#This Row],[Tanggal]]))</f>
        <v>2024</v>
      </c>
      <c r="Q457" s="67" t="str">
        <f>IF(Table3[[#This Row],[Tanggal]]="","","Tower")</f>
        <v>Tower</v>
      </c>
      <c r="R457" s="67" t="s">
        <v>73</v>
      </c>
      <c r="S457" s="67"/>
      <c r="T457" s="67"/>
    </row>
    <row r="458" spans="2:20" ht="30" x14ac:dyDescent="0.25">
      <c r="B458" s="68" t="str">
        <f>_xlfn.IFNA(INDEX(Data!$B:$B,MATCH(Table3[[#This Row],[Desa/Kelurahan]],Data!$C:$C,0)),"")</f>
        <v>BARONG TONGKOK</v>
      </c>
      <c r="C458" s="68" t="s">
        <v>14</v>
      </c>
      <c r="D458" s="75" t="s">
        <v>370</v>
      </c>
      <c r="E458" s="75" t="s">
        <v>371</v>
      </c>
      <c r="F458" s="67" t="s">
        <v>372</v>
      </c>
      <c r="G458" s="67">
        <v>1</v>
      </c>
      <c r="H458" s="67" t="s">
        <v>122</v>
      </c>
      <c r="I458" s="67"/>
      <c r="J458" s="67" t="s">
        <v>40</v>
      </c>
      <c r="K458" s="69"/>
      <c r="L458" s="67" t="s">
        <v>373</v>
      </c>
      <c r="M458" s="67"/>
      <c r="N458" s="72">
        <v>45296</v>
      </c>
      <c r="O458" s="73" t="str">
        <f>IF(Table3[[#This Row],[Tanggal]]="","",TEXT(Table3[[#This Row],[Tanggal]],"mmm"))</f>
        <v>Jan</v>
      </c>
      <c r="P458" s="73">
        <f>IF(Table3[[#This Row],[Tanggal]]="","",YEAR(Table3[[#This Row],[Tanggal]]))</f>
        <v>2024</v>
      </c>
      <c r="Q458" s="74" t="str">
        <f>IF(Table3[[#This Row],[Tanggal]]="","","Tower")</f>
        <v>Tower</v>
      </c>
      <c r="R458" s="67" t="s">
        <v>73</v>
      </c>
      <c r="S458" s="67"/>
      <c r="T458" s="67"/>
    </row>
    <row r="459" spans="2:20" ht="15" customHeight="1" x14ac:dyDescent="0.25">
      <c r="B459" s="68" t="str">
        <f>_xlfn.IFNA(INDEX(Data!$B:$B,MATCH(Table3[[#This Row],[Desa/Kelurahan]],Data!$C:$C,0)),"")</f>
        <v>BARONG TONGKOK</v>
      </c>
      <c r="C459" s="68" t="s">
        <v>125</v>
      </c>
      <c r="D459" s="76" t="s">
        <v>374</v>
      </c>
      <c r="E459" s="76" t="s">
        <v>375</v>
      </c>
      <c r="F459" s="67" t="s">
        <v>376</v>
      </c>
      <c r="G459" s="67">
        <v>1</v>
      </c>
      <c r="H459" s="67" t="s">
        <v>87</v>
      </c>
      <c r="I459" s="67"/>
      <c r="J459" s="67" t="s">
        <v>40</v>
      </c>
      <c r="K459" s="69"/>
      <c r="L459" s="67" t="s">
        <v>377</v>
      </c>
      <c r="M459" s="67"/>
      <c r="N459" s="72">
        <v>45296</v>
      </c>
      <c r="O459" s="73" t="str">
        <f>IF(Table3[[#This Row],[Tanggal]]="","",TEXT(Table3[[#This Row],[Tanggal]],"mmm"))</f>
        <v>Jan</v>
      </c>
      <c r="P459" s="73">
        <f>IF(Table3[[#This Row],[Tanggal]]="","",YEAR(Table3[[#This Row],[Tanggal]]))</f>
        <v>2024</v>
      </c>
      <c r="Q459" s="74" t="str">
        <f>IF(Table3[[#This Row],[Tanggal]]="","","Tower")</f>
        <v>Tower</v>
      </c>
      <c r="R459" s="67" t="s">
        <v>73</v>
      </c>
      <c r="S459" s="67"/>
      <c r="T459" s="67"/>
    </row>
    <row r="460" spans="2:20" x14ac:dyDescent="0.25">
      <c r="B460" s="68" t="str">
        <f>_xlfn.IFNA(INDEX(Data!$B:$B,MATCH(Table3[[#This Row],[Desa/Kelurahan]],Data!$C:$C,0)),"")</f>
        <v>BARONG TONGKOK</v>
      </c>
      <c r="C460" s="68" t="s">
        <v>14</v>
      </c>
      <c r="D460" s="76" t="s">
        <v>378</v>
      </c>
      <c r="E460" s="76" t="s">
        <v>379</v>
      </c>
      <c r="F460" s="67" t="s">
        <v>380</v>
      </c>
      <c r="G460" s="67">
        <v>1</v>
      </c>
      <c r="H460" s="67" t="s">
        <v>87</v>
      </c>
      <c r="I460" s="67"/>
      <c r="J460" s="67" t="s">
        <v>40</v>
      </c>
      <c r="K460" s="69"/>
      <c r="L460" s="67" t="s">
        <v>381</v>
      </c>
      <c r="M460" s="67"/>
      <c r="N460" s="72">
        <v>45296</v>
      </c>
      <c r="O460" s="73" t="str">
        <f>IF(Table3[[#This Row],[Tanggal]]="","",TEXT(Table3[[#This Row],[Tanggal]],"mmm"))</f>
        <v>Jan</v>
      </c>
      <c r="P460" s="73">
        <f>IF(Table3[[#This Row],[Tanggal]]="","",YEAR(Table3[[#This Row],[Tanggal]]))</f>
        <v>2024</v>
      </c>
      <c r="Q460" s="74" t="str">
        <f>IF(Table3[[#This Row],[Tanggal]]="","","Tower")</f>
        <v>Tower</v>
      </c>
      <c r="R460" s="67" t="s">
        <v>73</v>
      </c>
      <c r="S460" s="67"/>
      <c r="T460" s="67"/>
    </row>
    <row r="461" spans="2:20" ht="15" customHeight="1" x14ac:dyDescent="0.25">
      <c r="B461" s="68" t="str">
        <f>_xlfn.IFNA(INDEX(Data!$B:$B,MATCH(Table3[[#This Row],[Desa/Kelurahan]],Data!$C:$C,0)),"")</f>
        <v>BARONG TONGKOK</v>
      </c>
      <c r="C461" s="68" t="s">
        <v>14</v>
      </c>
      <c r="D461" s="76" t="s">
        <v>382</v>
      </c>
      <c r="E461" s="76" t="s">
        <v>383</v>
      </c>
      <c r="F461" s="67" t="s">
        <v>384</v>
      </c>
      <c r="G461" s="67">
        <v>1</v>
      </c>
      <c r="H461" s="67" t="s">
        <v>87</v>
      </c>
      <c r="I461" s="67"/>
      <c r="J461" s="67" t="s">
        <v>40</v>
      </c>
      <c r="K461" s="69"/>
      <c r="L461" s="67" t="s">
        <v>377</v>
      </c>
      <c r="M461" s="67"/>
      <c r="N461" s="72">
        <v>45296</v>
      </c>
      <c r="O461" s="73" t="str">
        <f>IF(Table3[[#This Row],[Tanggal]]="","",TEXT(Table3[[#This Row],[Tanggal]],"mmm"))</f>
        <v>Jan</v>
      </c>
      <c r="P461" s="73">
        <f>IF(Table3[[#This Row],[Tanggal]]="","",YEAR(Table3[[#This Row],[Tanggal]]))</f>
        <v>2024</v>
      </c>
      <c r="Q461" s="74" t="str">
        <f>IF(Table3[[#This Row],[Tanggal]]="","","Tower")</f>
        <v>Tower</v>
      </c>
      <c r="R461" s="67" t="s">
        <v>73</v>
      </c>
      <c r="S461" s="67"/>
      <c r="T461" s="67"/>
    </row>
    <row r="462" spans="2:20" x14ac:dyDescent="0.25">
      <c r="B462" s="68" t="str">
        <f>_xlfn.IFNA(INDEX(Data!$B:$B,MATCH(Table3[[#This Row],[Desa/Kelurahan]],Data!$C:$C,0)),"")</f>
        <v>BARONG TONGKOK</v>
      </c>
      <c r="C462" s="68" t="s">
        <v>121</v>
      </c>
      <c r="D462" s="76" t="s">
        <v>385</v>
      </c>
      <c r="E462" s="76" t="s">
        <v>386</v>
      </c>
      <c r="F462" s="67" t="s">
        <v>387</v>
      </c>
      <c r="G462" s="67">
        <v>1</v>
      </c>
      <c r="H462" s="67" t="s">
        <v>87</v>
      </c>
      <c r="I462" s="67"/>
      <c r="J462" s="67" t="s">
        <v>40</v>
      </c>
      <c r="K462" s="69"/>
      <c r="L462" s="67" t="s">
        <v>377</v>
      </c>
      <c r="M462" s="67"/>
      <c r="N462" s="72">
        <v>45296</v>
      </c>
      <c r="O462" s="73" t="str">
        <f>IF(Table3[[#This Row],[Tanggal]]="","",TEXT(Table3[[#This Row],[Tanggal]],"mmm"))</f>
        <v>Jan</v>
      </c>
      <c r="P462" s="73">
        <f>IF(Table3[[#This Row],[Tanggal]]="","",YEAR(Table3[[#This Row],[Tanggal]]))</f>
        <v>2024</v>
      </c>
      <c r="Q462" s="74" t="str">
        <f>IF(Table3[[#This Row],[Tanggal]]="","","Tower")</f>
        <v>Tower</v>
      </c>
      <c r="R462" s="67" t="s">
        <v>73</v>
      </c>
      <c r="S462" s="67"/>
      <c r="T462" s="67"/>
    </row>
    <row r="463" spans="2:20" x14ac:dyDescent="0.25">
      <c r="B463" s="68" t="str">
        <f>_xlfn.IFNA(INDEX(Data!$B:$B,MATCH(Table3[[#This Row],[Desa/Kelurahan]],Data!$C:$C,0)),"")</f>
        <v>BARONG TONGKOK</v>
      </c>
      <c r="C463" s="68" t="s">
        <v>121</v>
      </c>
      <c r="D463" s="76" t="s">
        <v>388</v>
      </c>
      <c r="E463" s="76" t="s">
        <v>389</v>
      </c>
      <c r="F463" s="67" t="s">
        <v>390</v>
      </c>
      <c r="G463" s="67">
        <v>1</v>
      </c>
      <c r="H463" s="67" t="s">
        <v>87</v>
      </c>
      <c r="I463" s="67"/>
      <c r="J463" s="67" t="s">
        <v>40</v>
      </c>
      <c r="K463" s="69"/>
      <c r="L463" s="67" t="s">
        <v>377</v>
      </c>
      <c r="M463" s="67"/>
      <c r="N463" s="72">
        <v>45296</v>
      </c>
      <c r="O463" s="73" t="str">
        <f>IF(Table3[[#This Row],[Tanggal]]="","",TEXT(Table3[[#This Row],[Tanggal]],"mmm"))</f>
        <v>Jan</v>
      </c>
      <c r="P463" s="73">
        <f>IF(Table3[[#This Row],[Tanggal]]="","",YEAR(Table3[[#This Row],[Tanggal]]))</f>
        <v>2024</v>
      </c>
      <c r="Q463" s="74" t="str">
        <f>IF(Table3[[#This Row],[Tanggal]]="","","Tower")</f>
        <v>Tower</v>
      </c>
      <c r="R463" s="67" t="s">
        <v>73</v>
      </c>
      <c r="S463" s="67"/>
      <c r="T463" s="67"/>
    </row>
    <row r="464" spans="2:20" ht="30" x14ac:dyDescent="0.25">
      <c r="B464" s="68" t="str">
        <f>_xlfn.IFNA(INDEX(Data!$B:$B,MATCH(Table3[[#This Row],[Desa/Kelurahan]],Data!$C:$C,0)),"")</f>
        <v>BARONG TONGKOK</v>
      </c>
      <c r="C464" s="68" t="s">
        <v>121</v>
      </c>
      <c r="D464" s="76" t="s">
        <v>391</v>
      </c>
      <c r="E464" s="76" t="s">
        <v>392</v>
      </c>
      <c r="F464" s="67" t="s">
        <v>393</v>
      </c>
      <c r="G464" s="67">
        <v>1</v>
      </c>
      <c r="H464" s="67" t="s">
        <v>87</v>
      </c>
      <c r="I464" s="67"/>
      <c r="J464" s="67" t="s">
        <v>40</v>
      </c>
      <c r="K464" s="69"/>
      <c r="L464" s="67" t="s">
        <v>377</v>
      </c>
      <c r="M464" s="67"/>
      <c r="N464" s="72">
        <v>45296</v>
      </c>
      <c r="O464" s="73" t="str">
        <f>IF(Table3[[#This Row],[Tanggal]]="","",TEXT(Table3[[#This Row],[Tanggal]],"mmm"))</f>
        <v>Jan</v>
      </c>
      <c r="P464" s="73">
        <f>IF(Table3[[#This Row],[Tanggal]]="","",YEAR(Table3[[#This Row],[Tanggal]]))</f>
        <v>2024</v>
      </c>
      <c r="Q464" s="74" t="str">
        <f>IF(Table3[[#This Row],[Tanggal]]="","","Tower")</f>
        <v>Tower</v>
      </c>
      <c r="R464" s="67" t="s">
        <v>73</v>
      </c>
      <c r="S464" s="67"/>
      <c r="T464" s="67"/>
    </row>
    <row r="465" spans="2:20" x14ac:dyDescent="0.25">
      <c r="B465" s="68" t="str">
        <f>_xlfn.IFNA(INDEX(Data!$B:$B,MATCH(Table3[[#This Row],[Desa/Kelurahan]],Data!$C:$C,0)),"")</f>
        <v>BARONG TONGKOK</v>
      </c>
      <c r="C465" s="68" t="s">
        <v>121</v>
      </c>
      <c r="D465" s="67" t="s">
        <v>394</v>
      </c>
      <c r="E465" s="67" t="s">
        <v>395</v>
      </c>
      <c r="F465" s="67" t="s">
        <v>396</v>
      </c>
      <c r="G465" s="67">
        <v>1</v>
      </c>
      <c r="H465" s="67" t="s">
        <v>108</v>
      </c>
      <c r="I465" s="67"/>
      <c r="J465" s="67" t="s">
        <v>40</v>
      </c>
      <c r="K465" s="69"/>
      <c r="L465" s="67" t="s">
        <v>358</v>
      </c>
      <c r="M465" s="67"/>
      <c r="N465" s="72">
        <v>45296</v>
      </c>
      <c r="O465" s="73" t="str">
        <f>IF(Table3[[#This Row],[Tanggal]]="","",TEXT(Table3[[#This Row],[Tanggal]],"mmm"))</f>
        <v>Jan</v>
      </c>
      <c r="P465" s="73">
        <f>IF(Table3[[#This Row],[Tanggal]]="","",YEAR(Table3[[#This Row],[Tanggal]]))</f>
        <v>2024</v>
      </c>
      <c r="Q465" s="74" t="str">
        <f>IF(Table3[[#This Row],[Tanggal]]="","","Tower")</f>
        <v>Tower</v>
      </c>
      <c r="R465" s="67" t="s">
        <v>73</v>
      </c>
      <c r="S465" s="67"/>
      <c r="T465" s="67"/>
    </row>
    <row r="466" spans="2:20" x14ac:dyDescent="0.25">
      <c r="B466" s="68" t="str">
        <f>_xlfn.IFNA(INDEX(Data!$B:$B,MATCH(Table3[[#This Row],[Desa/Kelurahan]],Data!$C:$C,0)),"")</f>
        <v>BARONG TONGKOK</v>
      </c>
      <c r="C466" s="68" t="s">
        <v>119</v>
      </c>
      <c r="D466" s="67"/>
      <c r="E466" s="67"/>
      <c r="F466" s="67" t="s">
        <v>397</v>
      </c>
      <c r="G466" s="67">
        <v>1</v>
      </c>
      <c r="H466" s="67" t="s">
        <v>108</v>
      </c>
      <c r="I466" s="67"/>
      <c r="J466" s="67" t="s">
        <v>40</v>
      </c>
      <c r="K466" s="69"/>
      <c r="L466" s="67" t="s">
        <v>358</v>
      </c>
      <c r="M466" s="67"/>
      <c r="N466" s="72">
        <v>45296</v>
      </c>
      <c r="O466" s="79" t="str">
        <f>IF(Table3[[#This Row],[Tanggal]]="","",TEXT(Table3[[#This Row],[Tanggal]],"mmm"))</f>
        <v>Jan</v>
      </c>
      <c r="P466" s="79">
        <f>IF(Table3[[#This Row],[Tanggal]]="","",YEAR(Table3[[#This Row],[Tanggal]]))</f>
        <v>2024</v>
      </c>
      <c r="Q466" s="67" t="str">
        <f>IF(Table3[[#This Row],[Tanggal]]="","","Tower")</f>
        <v>Tower</v>
      </c>
      <c r="R466" s="67" t="s">
        <v>73</v>
      </c>
      <c r="S466" s="67"/>
      <c r="T466" s="67"/>
    </row>
    <row r="467" spans="2:20" x14ac:dyDescent="0.25">
      <c r="B467" s="68" t="str">
        <f>_xlfn.IFNA(INDEX(Data!$B:$B,MATCH(Table3[[#This Row],[Desa/Kelurahan]],Data!$C:$C,0)),"")</f>
        <v>BARONG TONGKOK</v>
      </c>
      <c r="C467" s="68" t="s">
        <v>98</v>
      </c>
      <c r="D467" s="67" t="s">
        <v>398</v>
      </c>
      <c r="E467" s="67" t="s">
        <v>399</v>
      </c>
      <c r="F467" s="67" t="s">
        <v>400</v>
      </c>
      <c r="G467" s="67">
        <v>1</v>
      </c>
      <c r="H467" s="67" t="s">
        <v>108</v>
      </c>
      <c r="I467" s="67"/>
      <c r="J467" s="67" t="s">
        <v>40</v>
      </c>
      <c r="K467" s="69"/>
      <c r="L467" s="67" t="s">
        <v>358</v>
      </c>
      <c r="M467" s="67"/>
      <c r="N467" s="72">
        <v>45296</v>
      </c>
      <c r="O467" s="79" t="str">
        <f>IF(Table3[[#This Row],[Tanggal]]="","",TEXT(Table3[[#This Row],[Tanggal]],"mmm"))</f>
        <v>Jan</v>
      </c>
      <c r="P467" s="79">
        <f>IF(Table3[[#This Row],[Tanggal]]="","",YEAR(Table3[[#This Row],[Tanggal]]))</f>
        <v>2024</v>
      </c>
      <c r="Q467" s="67" t="str">
        <f>IF(Table3[[#This Row],[Tanggal]]="","","Tower")</f>
        <v>Tower</v>
      </c>
      <c r="R467" s="67" t="s">
        <v>73</v>
      </c>
      <c r="S467" s="67"/>
      <c r="T467" s="67"/>
    </row>
    <row r="468" spans="2:20" ht="15" customHeight="1" x14ac:dyDescent="0.25">
      <c r="B468" s="68" t="str">
        <f>_xlfn.IFNA(INDEX(Data!$B:$B,MATCH(Table3[[#This Row],[Desa/Kelurahan]],Data!$C:$C,0)),"")</f>
        <v>BARONG TONGKOK</v>
      </c>
      <c r="C468" s="68" t="s">
        <v>124</v>
      </c>
      <c r="D468" s="75" t="s">
        <v>401</v>
      </c>
      <c r="E468" s="75" t="s">
        <v>402</v>
      </c>
      <c r="F468" s="67" t="s">
        <v>403</v>
      </c>
      <c r="G468" s="67">
        <v>1</v>
      </c>
      <c r="H468" s="67" t="s">
        <v>99</v>
      </c>
      <c r="I468" s="67"/>
      <c r="J468" s="67" t="s">
        <v>40</v>
      </c>
      <c r="K468" s="69"/>
      <c r="L468" s="67" t="s">
        <v>404</v>
      </c>
      <c r="M468" s="67"/>
      <c r="N468" s="72">
        <v>45296</v>
      </c>
      <c r="O468" s="79" t="str">
        <f>IF(Table3[[#This Row],[Tanggal]]="","",TEXT(Table3[[#This Row],[Tanggal]],"mmm"))</f>
        <v>Jan</v>
      </c>
      <c r="P468" s="79">
        <f>IF(Table3[[#This Row],[Tanggal]]="","",YEAR(Table3[[#This Row],[Tanggal]]))</f>
        <v>2024</v>
      </c>
      <c r="Q468" s="67" t="str">
        <f>IF(Table3[[#This Row],[Tanggal]]="","","Tower")</f>
        <v>Tower</v>
      </c>
      <c r="R468" s="67" t="s">
        <v>73</v>
      </c>
      <c r="S468" s="67"/>
      <c r="T468" s="67"/>
    </row>
    <row r="469" spans="2:20" ht="15" customHeight="1" x14ac:dyDescent="0.25">
      <c r="B469" s="68" t="str">
        <f>_xlfn.IFNA(INDEX(Data!$B:$B,MATCH(Table3[[#This Row],[Desa/Kelurahan]],Data!$C:$C,0)),"")</f>
        <v>BARONG TONGKOK</v>
      </c>
      <c r="C469" s="68" t="s">
        <v>14</v>
      </c>
      <c r="D469" s="67"/>
      <c r="E469" s="67"/>
      <c r="F469" s="69" t="s">
        <v>537</v>
      </c>
      <c r="G469" s="69">
        <v>1</v>
      </c>
      <c r="H469" s="69" t="s">
        <v>538</v>
      </c>
      <c r="I469" s="67"/>
      <c r="J469" s="69" t="s">
        <v>40</v>
      </c>
      <c r="K469" s="69"/>
      <c r="L469" s="67"/>
      <c r="M469" s="67"/>
      <c r="N469" s="72">
        <v>45296</v>
      </c>
      <c r="O469" s="79" t="str">
        <f>IF(Table3[[#This Row],[Tanggal]]="","",TEXT(Table3[[#This Row],[Tanggal]],"mmm"))</f>
        <v>Jan</v>
      </c>
      <c r="P469" s="79">
        <f>IF(Table3[[#This Row],[Tanggal]]="","",YEAR(Table3[[#This Row],[Tanggal]]))</f>
        <v>2024</v>
      </c>
      <c r="Q469" s="67" t="str">
        <f>IF(Table3[[#This Row],[Tanggal]]="","","Tower")</f>
        <v>Tower</v>
      </c>
      <c r="R469" s="67" t="s">
        <v>73</v>
      </c>
      <c r="S469" s="67"/>
      <c r="T469" s="67"/>
    </row>
    <row r="470" spans="2:20" x14ac:dyDescent="0.25">
      <c r="B470" s="68" t="str">
        <f>_xlfn.IFNA(INDEX(Data!$B:$B,MATCH(Table3[[#This Row],[Desa/Kelurahan]],Data!$C:$C,0)),"")</f>
        <v>BARONG TONGKOK</v>
      </c>
      <c r="C470" s="68" t="s">
        <v>14</v>
      </c>
      <c r="D470" s="75"/>
      <c r="E470" s="75"/>
      <c r="F470" s="69" t="s">
        <v>539</v>
      </c>
      <c r="G470" s="69">
        <v>1</v>
      </c>
      <c r="H470" s="69" t="s">
        <v>540</v>
      </c>
      <c r="I470" s="67"/>
      <c r="J470" s="69" t="s">
        <v>40</v>
      </c>
      <c r="K470" s="69"/>
      <c r="L470" s="67"/>
      <c r="M470" s="67"/>
      <c r="N470" s="72">
        <v>45296</v>
      </c>
      <c r="O470" s="79" t="str">
        <f>IF(Table3[[#This Row],[Tanggal]]="","",TEXT(Table3[[#This Row],[Tanggal]],"mmm"))</f>
        <v>Jan</v>
      </c>
      <c r="P470" s="79">
        <f>IF(Table3[[#This Row],[Tanggal]]="","",YEAR(Table3[[#This Row],[Tanggal]]))</f>
        <v>2024</v>
      </c>
      <c r="Q470" s="67" t="str">
        <f>IF(Table3[[#This Row],[Tanggal]]="","","Tower")</f>
        <v>Tower</v>
      </c>
      <c r="R470" s="67" t="s">
        <v>73</v>
      </c>
      <c r="S470" s="67"/>
      <c r="T470" s="67"/>
    </row>
    <row r="471" spans="2:20" ht="30" x14ac:dyDescent="0.25">
      <c r="B471" s="68" t="str">
        <f>_xlfn.IFNA(INDEX(Data!$B:$B,MATCH(Table3[[#This Row],[Desa/Kelurahan]],Data!$C:$C,0)),"")</f>
        <v>BARONG TONGKOK</v>
      </c>
      <c r="C471" s="68" t="s">
        <v>14</v>
      </c>
      <c r="D471" s="75"/>
      <c r="E471" s="75"/>
      <c r="F471" s="69" t="s">
        <v>541</v>
      </c>
      <c r="G471" s="69">
        <v>1</v>
      </c>
      <c r="H471" s="69" t="s">
        <v>542</v>
      </c>
      <c r="I471" s="67"/>
      <c r="J471" s="69" t="s">
        <v>40</v>
      </c>
      <c r="K471" s="69"/>
      <c r="L471" s="67"/>
      <c r="M471" s="67"/>
      <c r="N471" s="72">
        <v>45296</v>
      </c>
      <c r="O471" s="79" t="str">
        <f>IF(Table3[[#This Row],[Tanggal]]="","",TEXT(Table3[[#This Row],[Tanggal]],"mmm"))</f>
        <v>Jan</v>
      </c>
      <c r="P471" s="79">
        <f>IF(Table3[[#This Row],[Tanggal]]="","",YEAR(Table3[[#This Row],[Tanggal]]))</f>
        <v>2024</v>
      </c>
      <c r="Q471" s="67" t="str">
        <f>IF(Table3[[#This Row],[Tanggal]]="","","Tower")</f>
        <v>Tower</v>
      </c>
      <c r="R471" s="67" t="s">
        <v>95</v>
      </c>
      <c r="S471" s="67"/>
      <c r="T471" s="67"/>
    </row>
    <row r="472" spans="2:20" x14ac:dyDescent="0.25">
      <c r="B472" s="68" t="str">
        <f>_xlfn.IFNA(INDEX(Data!$B:$B,MATCH(Table3[[#This Row],[Desa/Kelurahan]],Data!$C:$C,0)),"")</f>
        <v>BARONG TONGKOK</v>
      </c>
      <c r="C472" s="70" t="s">
        <v>84</v>
      </c>
      <c r="D472" s="69"/>
      <c r="E472" s="69"/>
      <c r="F472" s="69" t="s">
        <v>543</v>
      </c>
      <c r="G472" s="69">
        <v>1</v>
      </c>
      <c r="H472" s="69" t="s">
        <v>544</v>
      </c>
      <c r="I472" s="67"/>
      <c r="J472" s="69" t="s">
        <v>40</v>
      </c>
      <c r="K472" s="69"/>
      <c r="L472" s="69"/>
      <c r="M472" s="67"/>
      <c r="N472" s="72">
        <v>45296</v>
      </c>
      <c r="O472" s="79" t="str">
        <f>IF(Table3[[#This Row],[Tanggal]]="","",TEXT(Table3[[#This Row],[Tanggal]],"mmm"))</f>
        <v>Jan</v>
      </c>
      <c r="P472" s="79">
        <f>IF(Table3[[#This Row],[Tanggal]]="","",YEAR(Table3[[#This Row],[Tanggal]]))</f>
        <v>2024</v>
      </c>
      <c r="Q472" s="67" t="str">
        <f>IF(Table3[[#This Row],[Tanggal]]="","","Tower")</f>
        <v>Tower</v>
      </c>
      <c r="R472" s="67" t="s">
        <v>73</v>
      </c>
      <c r="S472" s="67"/>
      <c r="T472" s="67"/>
    </row>
    <row r="473" spans="2:20" ht="30" x14ac:dyDescent="0.25">
      <c r="B473" s="68" t="str">
        <f>_xlfn.IFNA(INDEX(Data!$B:$B,MATCH(Table3[[#This Row],[Desa/Kelurahan]],Data!$C:$C,0)),"")</f>
        <v>BARONG TONGKOK</v>
      </c>
      <c r="C473" s="70" t="s">
        <v>113</v>
      </c>
      <c r="D473" s="69"/>
      <c r="E473" s="69"/>
      <c r="F473" s="69"/>
      <c r="G473" s="69">
        <v>1</v>
      </c>
      <c r="H473" s="69" t="s">
        <v>87</v>
      </c>
      <c r="I473" s="69"/>
      <c r="J473" s="69" t="s">
        <v>40</v>
      </c>
      <c r="K473" s="69"/>
      <c r="L473" s="69"/>
      <c r="M473" s="67"/>
      <c r="N473" s="72">
        <v>45296</v>
      </c>
      <c r="O473" s="79" t="str">
        <f>IF(Table3[[#This Row],[Tanggal]]="","",TEXT(Table3[[#This Row],[Tanggal]],"mmm"))</f>
        <v>Jan</v>
      </c>
      <c r="P473" s="79">
        <f>IF(Table3[[#This Row],[Tanggal]]="","",YEAR(Table3[[#This Row],[Tanggal]]))</f>
        <v>2024</v>
      </c>
      <c r="Q473" s="67" t="str">
        <f>IF(Table3[[#This Row],[Tanggal]]="","","Tower")</f>
        <v>Tower</v>
      </c>
      <c r="R473" s="67" t="s">
        <v>88</v>
      </c>
      <c r="S473" s="67"/>
      <c r="T473" s="67"/>
    </row>
    <row r="474" spans="2:20" x14ac:dyDescent="0.25">
      <c r="B474" s="68" t="str">
        <f>_xlfn.IFNA(INDEX(Data!$B:$B,MATCH(Table3[[#This Row],[Desa/Kelurahan]],Data!$C:$C,0)),"")</f>
        <v>SEKOLAQ DARAT</v>
      </c>
      <c r="C474" s="68" t="s">
        <v>15</v>
      </c>
      <c r="D474" s="76" t="s">
        <v>405</v>
      </c>
      <c r="E474" s="76" t="s">
        <v>406</v>
      </c>
      <c r="F474" s="67" t="s">
        <v>407</v>
      </c>
      <c r="G474" s="67">
        <v>1</v>
      </c>
      <c r="H474" s="67" t="s">
        <v>108</v>
      </c>
      <c r="I474" s="67"/>
      <c r="J474" s="67" t="s">
        <v>40</v>
      </c>
      <c r="K474" s="69"/>
      <c r="L474" s="67" t="s">
        <v>358</v>
      </c>
      <c r="M474" s="67"/>
      <c r="N474" s="72">
        <v>45296</v>
      </c>
      <c r="O474" s="79" t="str">
        <f>IF(Table3[[#This Row],[Tanggal]]="","",TEXT(Table3[[#This Row],[Tanggal]],"mmm"))</f>
        <v>Jan</v>
      </c>
      <c r="P474" s="79">
        <f>IF(Table3[[#This Row],[Tanggal]]="","",YEAR(Table3[[#This Row],[Tanggal]]))</f>
        <v>2024</v>
      </c>
      <c r="Q474" s="67" t="str">
        <f>IF(Table3[[#This Row],[Tanggal]]="","","Tower")</f>
        <v>Tower</v>
      </c>
      <c r="R474" s="67" t="s">
        <v>73</v>
      </c>
      <c r="S474" s="67"/>
      <c r="T474" s="67"/>
    </row>
    <row r="475" spans="2:20" x14ac:dyDescent="0.25">
      <c r="B475" s="68" t="str">
        <f>_xlfn.IFNA(INDEX(Data!$B:$B,MATCH(Table3[[#This Row],[Desa/Kelurahan]],Data!$C:$C,0)),"")</f>
        <v>SEKOLAQ DARAT</v>
      </c>
      <c r="C475" s="70" t="s">
        <v>15</v>
      </c>
      <c r="D475" s="69" t="s">
        <v>517</v>
      </c>
      <c r="E475" s="69" t="s">
        <v>518</v>
      </c>
      <c r="F475" s="69" t="s">
        <v>519</v>
      </c>
      <c r="G475" s="69">
        <v>1</v>
      </c>
      <c r="H475" s="69" t="s">
        <v>99</v>
      </c>
      <c r="I475" s="67"/>
      <c r="J475" s="67" t="s">
        <v>40</v>
      </c>
      <c r="K475" s="69"/>
      <c r="L475" s="69" t="s">
        <v>358</v>
      </c>
      <c r="M475" s="67"/>
      <c r="N475" s="72">
        <v>45296</v>
      </c>
      <c r="O475" s="79" t="str">
        <f>IF(Table3[[#This Row],[Tanggal]]="","",TEXT(Table3[[#This Row],[Tanggal]],"mmm"))</f>
        <v>Jan</v>
      </c>
      <c r="P475" s="79">
        <f>IF(Table3[[#This Row],[Tanggal]]="","",YEAR(Table3[[#This Row],[Tanggal]]))</f>
        <v>2024</v>
      </c>
      <c r="Q475" s="67" t="str">
        <f>IF(Table3[[#This Row],[Tanggal]]="","","Tower")</f>
        <v>Tower</v>
      </c>
      <c r="R475" s="67" t="s">
        <v>73</v>
      </c>
      <c r="S475" s="67"/>
      <c r="T475" s="67"/>
    </row>
    <row r="476" spans="2:20" ht="30" x14ac:dyDescent="0.25">
      <c r="B476" s="68" t="str">
        <f>_xlfn.IFNA(INDEX(Data!$B:$B,MATCH(Table3[[#This Row],[Desa/Kelurahan]],Data!$C:$C,0)),"")</f>
        <v>SEKOLAQ DARAT</v>
      </c>
      <c r="C476" s="68" t="s">
        <v>262</v>
      </c>
      <c r="D476" s="75"/>
      <c r="E476" s="75"/>
      <c r="F476" s="67" t="s">
        <v>534</v>
      </c>
      <c r="G476" s="67">
        <v>1</v>
      </c>
      <c r="H476" s="67" t="s">
        <v>533</v>
      </c>
      <c r="I476" s="67"/>
      <c r="J476" s="67" t="s">
        <v>40</v>
      </c>
      <c r="K476" s="69"/>
      <c r="L476" s="67"/>
      <c r="M476" s="67"/>
      <c r="N476" s="72">
        <v>45296</v>
      </c>
      <c r="O476" s="79" t="str">
        <f>IF(Table3[[#This Row],[Tanggal]]="","",TEXT(Table3[[#This Row],[Tanggal]],"mmm"))</f>
        <v>Jan</v>
      </c>
      <c r="P476" s="79">
        <f>IF(Table3[[#This Row],[Tanggal]]="","",YEAR(Table3[[#This Row],[Tanggal]]))</f>
        <v>2024</v>
      </c>
      <c r="Q476" s="67" t="str">
        <f>IF(Table3[[#This Row],[Tanggal]]="","","Tower")</f>
        <v>Tower</v>
      </c>
      <c r="R476" s="67" t="s">
        <v>95</v>
      </c>
      <c r="S476" s="67"/>
      <c r="T476" s="67"/>
    </row>
    <row r="477" spans="2:20" x14ac:dyDescent="0.25">
      <c r="B477" s="68" t="str">
        <f>_xlfn.IFNA(INDEX(Data!$B:$B,MATCH(Table3[[#This Row],[Desa/Kelurahan]],Data!$C:$C,0)),"")</f>
        <v>SEKOLAQ DARAT</v>
      </c>
      <c r="C477" s="70" t="s">
        <v>264</v>
      </c>
      <c r="D477" s="69"/>
      <c r="E477" s="69"/>
      <c r="F477" s="69" t="s">
        <v>545</v>
      </c>
      <c r="G477" s="69">
        <v>1</v>
      </c>
      <c r="H477" s="69" t="s">
        <v>546</v>
      </c>
      <c r="I477" s="67"/>
      <c r="J477" s="69" t="s">
        <v>40</v>
      </c>
      <c r="K477" s="69"/>
      <c r="L477" s="67"/>
      <c r="M477" s="67"/>
      <c r="N477" s="72">
        <v>45296</v>
      </c>
      <c r="O477" s="79" t="str">
        <f>IF(Table3[[#This Row],[Tanggal]]="","",TEXT(Table3[[#This Row],[Tanggal]],"mmm"))</f>
        <v>Jan</v>
      </c>
      <c r="P477" s="79">
        <f>IF(Table3[[#This Row],[Tanggal]]="","",YEAR(Table3[[#This Row],[Tanggal]]))</f>
        <v>2024</v>
      </c>
      <c r="Q477" s="67" t="str">
        <f>IF(Table3[[#This Row],[Tanggal]]="","","Tower")</f>
        <v>Tower</v>
      </c>
      <c r="R477" s="67" t="s">
        <v>73</v>
      </c>
      <c r="S477" s="67"/>
      <c r="T477" s="67"/>
    </row>
    <row r="478" spans="2:20" ht="15" customHeight="1" x14ac:dyDescent="0.25">
      <c r="B478" s="68" t="str">
        <f>_xlfn.IFNA(INDEX(Data!$B:$B,MATCH(Table3[[#This Row],[Desa/Kelurahan]],Data!$C:$C,0)),"")</f>
        <v>MELAK</v>
      </c>
      <c r="C478" s="68" t="s">
        <v>208</v>
      </c>
      <c r="D478" s="67" t="s">
        <v>408</v>
      </c>
      <c r="E478" s="67" t="s">
        <v>409</v>
      </c>
      <c r="F478" s="67" t="s">
        <v>410</v>
      </c>
      <c r="G478" s="67">
        <v>1</v>
      </c>
      <c r="H478" s="67" t="s">
        <v>108</v>
      </c>
      <c r="I478" s="67"/>
      <c r="J478" s="67" t="s">
        <v>40</v>
      </c>
      <c r="K478" s="69"/>
      <c r="L478" s="67" t="s">
        <v>366</v>
      </c>
      <c r="M478" s="67"/>
      <c r="N478" s="72">
        <v>45296</v>
      </c>
      <c r="O478" s="79" t="str">
        <f>IF(Table3[[#This Row],[Tanggal]]="","",TEXT(Table3[[#This Row],[Tanggal]],"mmm"))</f>
        <v>Jan</v>
      </c>
      <c r="P478" s="79">
        <f>IF(Table3[[#This Row],[Tanggal]]="","",YEAR(Table3[[#This Row],[Tanggal]]))</f>
        <v>2024</v>
      </c>
      <c r="Q478" s="67" t="str">
        <f>IF(Table3[[#This Row],[Tanggal]]="","","Tower")</f>
        <v>Tower</v>
      </c>
      <c r="R478" s="67" t="s">
        <v>73</v>
      </c>
      <c r="S478" s="67"/>
      <c r="T478" s="67"/>
    </row>
    <row r="479" spans="2:20" x14ac:dyDescent="0.25">
      <c r="B479" s="68" t="str">
        <f>_xlfn.IFNA(INDEX(Data!$B:$B,MATCH(Table3[[#This Row],[Desa/Kelurahan]],Data!$C:$C,0)),"")</f>
        <v>MELAK</v>
      </c>
      <c r="C479" s="68" t="s">
        <v>209</v>
      </c>
      <c r="D479" s="67" t="s">
        <v>411</v>
      </c>
      <c r="E479" s="67" t="s">
        <v>412</v>
      </c>
      <c r="F479" s="67" t="s">
        <v>413</v>
      </c>
      <c r="G479" s="67">
        <v>1</v>
      </c>
      <c r="H479" s="67" t="s">
        <v>108</v>
      </c>
      <c r="I479" s="67"/>
      <c r="J479" s="67" t="s">
        <v>40</v>
      </c>
      <c r="K479" s="69"/>
      <c r="L479" s="67" t="s">
        <v>358</v>
      </c>
      <c r="M479" s="67"/>
      <c r="N479" s="72">
        <v>45296</v>
      </c>
      <c r="O479" s="79" t="str">
        <f>IF(Table3[[#This Row],[Tanggal]]="","",TEXT(Table3[[#This Row],[Tanggal]],"mmm"))</f>
        <v>Jan</v>
      </c>
      <c r="P479" s="79">
        <f>IF(Table3[[#This Row],[Tanggal]]="","",YEAR(Table3[[#This Row],[Tanggal]]))</f>
        <v>2024</v>
      </c>
      <c r="Q479" s="67"/>
      <c r="R479" s="67" t="s">
        <v>73</v>
      </c>
      <c r="S479" s="67"/>
      <c r="T479" s="67"/>
    </row>
    <row r="480" spans="2:20" x14ac:dyDescent="0.25">
      <c r="B480" s="68" t="str">
        <f>_xlfn.IFNA(INDEX(Data!$B:$B,MATCH(Table3[[#This Row],[Desa/Kelurahan]],Data!$C:$C,0)),"")</f>
        <v>MELAK</v>
      </c>
      <c r="C480" s="68" t="s">
        <v>208</v>
      </c>
      <c r="D480" s="67" t="s">
        <v>414</v>
      </c>
      <c r="E480" s="67" t="s">
        <v>415</v>
      </c>
      <c r="F480" s="67" t="s">
        <v>416</v>
      </c>
      <c r="G480" s="67">
        <v>1</v>
      </c>
      <c r="H480" s="67" t="s">
        <v>108</v>
      </c>
      <c r="I480" s="67"/>
      <c r="J480" s="67" t="s">
        <v>40</v>
      </c>
      <c r="K480" s="69"/>
      <c r="L480" s="67" t="s">
        <v>417</v>
      </c>
      <c r="M480" s="67"/>
      <c r="N480" s="72">
        <v>45296</v>
      </c>
      <c r="O480" s="79" t="str">
        <f>IF(Table3[[#This Row],[Tanggal]]="","",TEXT(Table3[[#This Row],[Tanggal]],"mmm"))</f>
        <v>Jan</v>
      </c>
      <c r="P480" s="79">
        <f>IF(Table3[[#This Row],[Tanggal]]="","",YEAR(Table3[[#This Row],[Tanggal]]))</f>
        <v>2024</v>
      </c>
      <c r="Q480" s="67" t="str">
        <f>IF(Table3[[#This Row],[Tanggal]]="","","Tower")</f>
        <v>Tower</v>
      </c>
      <c r="R480" s="67" t="s">
        <v>103</v>
      </c>
      <c r="S480" s="67"/>
      <c r="T480" s="67"/>
    </row>
    <row r="481" spans="2:20" x14ac:dyDescent="0.25">
      <c r="B481" s="68" t="str">
        <f>_xlfn.IFNA(INDEX(Data!$B:$B,MATCH(Table3[[#This Row],[Desa/Kelurahan]],Data!$C:$C,0)),"")</f>
        <v>MELAK</v>
      </c>
      <c r="C481" s="68" t="s">
        <v>208</v>
      </c>
      <c r="D481" s="67" t="s">
        <v>418</v>
      </c>
      <c r="E481" s="67" t="s">
        <v>419</v>
      </c>
      <c r="F481" s="67" t="s">
        <v>420</v>
      </c>
      <c r="G481" s="67">
        <v>1</v>
      </c>
      <c r="H481" s="67" t="s">
        <v>108</v>
      </c>
      <c r="I481" s="67"/>
      <c r="J481" s="67" t="s">
        <v>40</v>
      </c>
      <c r="K481" s="69"/>
      <c r="L481" s="67" t="s">
        <v>358</v>
      </c>
      <c r="M481" s="67"/>
      <c r="N481" s="72">
        <v>45296</v>
      </c>
      <c r="O481" s="79" t="str">
        <f>IF(Table3[[#This Row],[Tanggal]]="","",TEXT(Table3[[#This Row],[Tanggal]],"mmm"))</f>
        <v>Jan</v>
      </c>
      <c r="P481" s="79">
        <f>IF(Table3[[#This Row],[Tanggal]]="","",YEAR(Table3[[#This Row],[Tanggal]]))</f>
        <v>2024</v>
      </c>
      <c r="Q481" s="67" t="str">
        <f>IF(Table3[[#This Row],[Tanggal]]="","","Tower")</f>
        <v>Tower</v>
      </c>
      <c r="R481" s="67" t="s">
        <v>103</v>
      </c>
      <c r="S481" s="67"/>
      <c r="T481" s="67"/>
    </row>
    <row r="482" spans="2:20" ht="30" x14ac:dyDescent="0.25">
      <c r="B482" s="68" t="str">
        <f>_xlfn.IFNA(INDEX(Data!$B:$B,MATCH(Table3[[#This Row],[Desa/Kelurahan]],Data!$C:$C,0)),"")</f>
        <v>MELAK</v>
      </c>
      <c r="C482" s="68" t="s">
        <v>208</v>
      </c>
      <c r="D482" s="76" t="s">
        <v>421</v>
      </c>
      <c r="E482" s="76" t="s">
        <v>422</v>
      </c>
      <c r="F482" s="67" t="s">
        <v>423</v>
      </c>
      <c r="G482" s="67">
        <v>1</v>
      </c>
      <c r="H482" s="67" t="s">
        <v>424</v>
      </c>
      <c r="I482" s="67"/>
      <c r="J482" s="67" t="s">
        <v>40</v>
      </c>
      <c r="K482" s="69"/>
      <c r="L482" s="67" t="s">
        <v>425</v>
      </c>
      <c r="M482" s="67"/>
      <c r="N482" s="72">
        <v>45296</v>
      </c>
      <c r="O482" s="79" t="str">
        <f>IF(Table3[[#This Row],[Tanggal]]="","",TEXT(Table3[[#This Row],[Tanggal]],"mmm"))</f>
        <v>Jan</v>
      </c>
      <c r="P482" s="79">
        <f>IF(Table3[[#This Row],[Tanggal]]="","",YEAR(Table3[[#This Row],[Tanggal]]))</f>
        <v>2024</v>
      </c>
      <c r="Q482" s="67" t="str">
        <f>IF(Table3[[#This Row],[Tanggal]]="","","Tower")</f>
        <v>Tower</v>
      </c>
      <c r="R482" s="67" t="s">
        <v>73</v>
      </c>
      <c r="S482" s="67"/>
      <c r="T482" s="67"/>
    </row>
    <row r="483" spans="2:20" x14ac:dyDescent="0.25">
      <c r="B483" s="68" t="str">
        <f>_xlfn.IFNA(INDEX(Data!$B:$B,MATCH(Table3[[#This Row],[Desa/Kelurahan]],Data!$C:$C,0)),"")</f>
        <v>MELAK</v>
      </c>
      <c r="C483" s="68" t="s">
        <v>208</v>
      </c>
      <c r="D483" s="76" t="s">
        <v>426</v>
      </c>
      <c r="E483" s="76" t="s">
        <v>427</v>
      </c>
      <c r="F483" s="67" t="s">
        <v>428</v>
      </c>
      <c r="G483" s="67">
        <v>1</v>
      </c>
      <c r="H483" s="67" t="s">
        <v>429</v>
      </c>
      <c r="I483" s="67"/>
      <c r="J483" s="67" t="s">
        <v>40</v>
      </c>
      <c r="K483" s="69"/>
      <c r="L483" s="67" t="s">
        <v>373</v>
      </c>
      <c r="M483" s="67"/>
      <c r="N483" s="72">
        <v>45296</v>
      </c>
      <c r="O483" s="79" t="str">
        <f>IF(Table3[[#This Row],[Tanggal]]="","",TEXT(Table3[[#This Row],[Tanggal]],"mmm"))</f>
        <v>Jan</v>
      </c>
      <c r="P483" s="79">
        <f>IF(Table3[[#This Row],[Tanggal]]="","",YEAR(Table3[[#This Row],[Tanggal]]))</f>
        <v>2024</v>
      </c>
      <c r="Q483" s="67" t="str">
        <f>IF(Table3[[#This Row],[Tanggal]]="","","Tower")</f>
        <v>Tower</v>
      </c>
      <c r="R483" s="67" t="s">
        <v>73</v>
      </c>
      <c r="S483" s="67"/>
      <c r="T483" s="67"/>
    </row>
    <row r="484" spans="2:20" x14ac:dyDescent="0.25">
      <c r="B484" s="68" t="str">
        <f>_xlfn.IFNA(INDEX(Data!$B:$B,MATCH(Table3[[#This Row],[Desa/Kelurahan]],Data!$C:$C,0)),"")</f>
        <v>MELAK</v>
      </c>
      <c r="C484" s="68" t="s">
        <v>207</v>
      </c>
      <c r="D484" s="76" t="s">
        <v>430</v>
      </c>
      <c r="E484" s="76" t="s">
        <v>431</v>
      </c>
      <c r="F484" s="67" t="s">
        <v>432</v>
      </c>
      <c r="G484" s="67">
        <v>1</v>
      </c>
      <c r="H484" s="67" t="s">
        <v>87</v>
      </c>
      <c r="I484" s="67"/>
      <c r="J484" s="67" t="s">
        <v>40</v>
      </c>
      <c r="K484" s="69"/>
      <c r="L484" s="67" t="s">
        <v>433</v>
      </c>
      <c r="M484" s="67"/>
      <c r="N484" s="72">
        <v>45296</v>
      </c>
      <c r="O484" s="79" t="str">
        <f>IF(Table3[[#This Row],[Tanggal]]="","",TEXT(Table3[[#This Row],[Tanggal]],"mmm"))</f>
        <v>Jan</v>
      </c>
      <c r="P484" s="79">
        <f>IF(Table3[[#This Row],[Tanggal]]="","",YEAR(Table3[[#This Row],[Tanggal]]))</f>
        <v>2024</v>
      </c>
      <c r="Q484" s="67" t="str">
        <f>IF(Table3[[#This Row],[Tanggal]]="","","Tower")</f>
        <v>Tower</v>
      </c>
      <c r="R484" s="67" t="s">
        <v>73</v>
      </c>
      <c r="S484" s="67"/>
      <c r="T484" s="67"/>
    </row>
    <row r="485" spans="2:20" x14ac:dyDescent="0.25">
      <c r="B485" s="68" t="str">
        <f>_xlfn.IFNA(INDEX(Data!$B:$B,MATCH(Table3[[#This Row],[Desa/Kelurahan]],Data!$C:$C,0)),"")</f>
        <v>MELAK</v>
      </c>
      <c r="C485" s="68" t="s">
        <v>207</v>
      </c>
      <c r="D485" s="77"/>
      <c r="E485" s="77"/>
      <c r="F485" s="67" t="s">
        <v>434</v>
      </c>
      <c r="G485" s="67">
        <v>1</v>
      </c>
      <c r="H485" s="67" t="s">
        <v>117</v>
      </c>
      <c r="I485" s="67"/>
      <c r="J485" s="67" t="s">
        <v>40</v>
      </c>
      <c r="K485" s="69"/>
      <c r="L485" s="67"/>
      <c r="M485" s="67"/>
      <c r="N485" s="72">
        <v>45296</v>
      </c>
      <c r="O485" s="79" t="str">
        <f>IF(Table3[[#This Row],[Tanggal]]="","",TEXT(Table3[[#This Row],[Tanggal]],"mmm"))</f>
        <v>Jan</v>
      </c>
      <c r="P485" s="79">
        <f>IF(Table3[[#This Row],[Tanggal]]="","",YEAR(Table3[[#This Row],[Tanggal]]))</f>
        <v>2024</v>
      </c>
      <c r="Q485" s="67" t="str">
        <f>IF(Table3[[#This Row],[Tanggal]]="","","Tower")</f>
        <v>Tower</v>
      </c>
      <c r="R485" s="67" t="s">
        <v>73</v>
      </c>
      <c r="S485" s="67"/>
      <c r="T485" s="67"/>
    </row>
    <row r="486" spans="2:20" x14ac:dyDescent="0.25">
      <c r="B486" s="68" t="str">
        <f>_xlfn.IFNA(INDEX(Data!$B:$B,MATCH(Table3[[#This Row],[Desa/Kelurahan]],Data!$C:$C,0)),"")</f>
        <v>MELAK</v>
      </c>
      <c r="C486" s="68" t="s">
        <v>209</v>
      </c>
      <c r="D486" s="76" t="s">
        <v>435</v>
      </c>
      <c r="E486" s="76" t="s">
        <v>436</v>
      </c>
      <c r="F486" s="67" t="s">
        <v>437</v>
      </c>
      <c r="G486" s="67">
        <v>1</v>
      </c>
      <c r="H486" s="67" t="s">
        <v>99</v>
      </c>
      <c r="I486" s="67"/>
      <c r="J486" s="67" t="s">
        <v>40</v>
      </c>
      <c r="K486" s="69"/>
      <c r="L486" s="67" t="s">
        <v>358</v>
      </c>
      <c r="M486" s="67"/>
      <c r="N486" s="72">
        <v>45296</v>
      </c>
      <c r="O486" s="79" t="str">
        <f>IF(Table3[[#This Row],[Tanggal]]="","",TEXT(Table3[[#This Row],[Tanggal]],"mmm"))</f>
        <v>Jan</v>
      </c>
      <c r="P486" s="79">
        <f>IF(Table3[[#This Row],[Tanggal]]="","",YEAR(Table3[[#This Row],[Tanggal]]))</f>
        <v>2024</v>
      </c>
      <c r="Q486" s="67" t="str">
        <f>IF(Table3[[#This Row],[Tanggal]]="","","Tower")</f>
        <v>Tower</v>
      </c>
      <c r="R486" s="67" t="s">
        <v>73</v>
      </c>
      <c r="S486" s="67"/>
      <c r="T486" s="67"/>
    </row>
    <row r="487" spans="2:20" x14ac:dyDescent="0.25">
      <c r="B487" s="68" t="str">
        <f>_xlfn.IFNA(INDEX(Data!$B:$B,MATCH(Table3[[#This Row],[Desa/Kelurahan]],Data!$C:$C,0)),"")</f>
        <v>MELAK</v>
      </c>
      <c r="C487" s="70" t="s">
        <v>207</v>
      </c>
      <c r="D487" s="69"/>
      <c r="E487" s="69"/>
      <c r="F487" s="69" t="s">
        <v>547</v>
      </c>
      <c r="G487" s="69">
        <v>1</v>
      </c>
      <c r="H487" s="69" t="s">
        <v>542</v>
      </c>
      <c r="I487" s="67"/>
      <c r="J487" s="69" t="s">
        <v>40</v>
      </c>
      <c r="K487" s="69"/>
      <c r="L487" s="67"/>
      <c r="M487" s="67"/>
      <c r="N487" s="72">
        <v>45296</v>
      </c>
      <c r="O487" s="79" t="str">
        <f>IF(Table3[[#This Row],[Tanggal]]="","",TEXT(Table3[[#This Row],[Tanggal]],"mmm"))</f>
        <v>Jan</v>
      </c>
      <c r="P487" s="79">
        <f>IF(Table3[[#This Row],[Tanggal]]="","",YEAR(Table3[[#This Row],[Tanggal]]))</f>
        <v>2024</v>
      </c>
      <c r="Q487" s="67" t="str">
        <f>IF(Table3[[#This Row],[Tanggal]]="","","Tower")</f>
        <v>Tower</v>
      </c>
      <c r="R487" s="67" t="s">
        <v>73</v>
      </c>
      <c r="S487" s="67"/>
      <c r="T487" s="67"/>
    </row>
    <row r="488" spans="2:20" x14ac:dyDescent="0.25">
      <c r="B488" s="68" t="str">
        <f>_xlfn.IFNA(INDEX(Data!$B:$B,MATCH(Table3[[#This Row],[Desa/Kelurahan]],Data!$C:$C,0)),"")</f>
        <v>MELAK</v>
      </c>
      <c r="C488" s="70" t="s">
        <v>208</v>
      </c>
      <c r="D488" s="69"/>
      <c r="E488" s="69"/>
      <c r="F488" s="69" t="s">
        <v>548</v>
      </c>
      <c r="G488" s="69">
        <v>1</v>
      </c>
      <c r="H488" s="69" t="s">
        <v>538</v>
      </c>
      <c r="I488" s="67"/>
      <c r="J488" s="67" t="s">
        <v>40</v>
      </c>
      <c r="K488" s="69"/>
      <c r="L488" s="67"/>
      <c r="M488" s="67"/>
      <c r="N488" s="72">
        <v>45296</v>
      </c>
      <c r="O488" s="79" t="str">
        <f>IF(Table3[[#This Row],[Tanggal]]="","",TEXT(Table3[[#This Row],[Tanggal]],"mmm"))</f>
        <v>Jan</v>
      </c>
      <c r="P488" s="79">
        <f>IF(Table3[[#This Row],[Tanggal]]="","",YEAR(Table3[[#This Row],[Tanggal]]))</f>
        <v>2024</v>
      </c>
      <c r="Q488" s="67" t="str">
        <f>IF(Table3[[#This Row],[Tanggal]]="","","Tower")</f>
        <v>Tower</v>
      </c>
      <c r="R488" s="67" t="s">
        <v>73</v>
      </c>
      <c r="S488" s="67"/>
      <c r="T488" s="67"/>
    </row>
    <row r="489" spans="2:20" x14ac:dyDescent="0.25">
      <c r="B489" s="68" t="str">
        <f>_xlfn.IFNA(INDEX(Data!$B:$B,MATCH(Table3[[#This Row],[Desa/Kelurahan]],Data!$C:$C,0)),"")</f>
        <v>MELAK</v>
      </c>
      <c r="C489" s="70" t="s">
        <v>208</v>
      </c>
      <c r="D489" s="69"/>
      <c r="E489" s="69"/>
      <c r="F489" s="69" t="s">
        <v>549</v>
      </c>
      <c r="G489" s="69">
        <v>1</v>
      </c>
      <c r="H489" s="69" t="s">
        <v>542</v>
      </c>
      <c r="I489" s="67"/>
      <c r="J489" s="67" t="s">
        <v>40</v>
      </c>
      <c r="K489" s="69"/>
      <c r="L489" s="67"/>
      <c r="M489" s="67"/>
      <c r="N489" s="72">
        <v>45296</v>
      </c>
      <c r="O489" s="79" t="str">
        <f>IF(Table3[[#This Row],[Tanggal]]="","",TEXT(Table3[[#This Row],[Tanggal]],"mmm"))</f>
        <v>Jan</v>
      </c>
      <c r="P489" s="79">
        <f>IF(Table3[[#This Row],[Tanggal]]="","",YEAR(Table3[[#This Row],[Tanggal]]))</f>
        <v>2024</v>
      </c>
      <c r="Q489" s="67" t="str">
        <f>IF(Table3[[#This Row],[Tanggal]]="","","Tower")</f>
        <v>Tower</v>
      </c>
      <c r="R489" s="67" t="s">
        <v>73</v>
      </c>
      <c r="S489" s="67"/>
      <c r="T489" s="67"/>
    </row>
    <row r="490" spans="2:20" ht="30" x14ac:dyDescent="0.25">
      <c r="B490" s="68" t="str">
        <f>_xlfn.IFNA(INDEX(Data!$B:$B,MATCH(Table3[[#This Row],[Desa/Kelurahan]],Data!$C:$C,0)),"")</f>
        <v>MELAK</v>
      </c>
      <c r="C490" s="70" t="s">
        <v>208</v>
      </c>
      <c r="D490" s="69"/>
      <c r="E490" s="69"/>
      <c r="F490" s="69" t="s">
        <v>550</v>
      </c>
      <c r="G490" s="69">
        <v>1</v>
      </c>
      <c r="H490" s="69" t="s">
        <v>542</v>
      </c>
      <c r="I490" s="67"/>
      <c r="J490" s="69" t="s">
        <v>40</v>
      </c>
      <c r="K490" s="69"/>
      <c r="L490" s="67"/>
      <c r="M490" s="67"/>
      <c r="N490" s="72">
        <v>45296</v>
      </c>
      <c r="O490" s="79" t="str">
        <f>IF(Table3[[#This Row],[Tanggal]]="","",TEXT(Table3[[#This Row],[Tanggal]],"mmm"))</f>
        <v>Jan</v>
      </c>
      <c r="P490" s="79">
        <f>IF(Table3[[#This Row],[Tanggal]]="","",YEAR(Table3[[#This Row],[Tanggal]]))</f>
        <v>2024</v>
      </c>
      <c r="Q490" s="67" t="str">
        <f>IF(Table3[[#This Row],[Tanggal]]="","","Tower")</f>
        <v>Tower</v>
      </c>
      <c r="R490" s="67" t="s">
        <v>95</v>
      </c>
      <c r="S490" s="67"/>
      <c r="T490" s="67"/>
    </row>
    <row r="491" spans="2:20" x14ac:dyDescent="0.25">
      <c r="B491" s="68" t="str">
        <f>_xlfn.IFNA(INDEX(Data!$B:$B,MATCH(Table3[[#This Row],[Desa/Kelurahan]],Data!$C:$C,0)),"")</f>
        <v>MELAK</v>
      </c>
      <c r="C491" s="70" t="s">
        <v>208</v>
      </c>
      <c r="D491" s="69"/>
      <c r="E491" s="69"/>
      <c r="F491" s="69" t="s">
        <v>420</v>
      </c>
      <c r="G491" s="69">
        <v>1</v>
      </c>
      <c r="H491" s="69" t="s">
        <v>544</v>
      </c>
      <c r="I491" s="67"/>
      <c r="J491" s="69" t="s">
        <v>40</v>
      </c>
      <c r="K491" s="69"/>
      <c r="L491" s="67"/>
      <c r="M491" s="67"/>
      <c r="N491" s="72">
        <v>45296</v>
      </c>
      <c r="O491" s="79" t="str">
        <f>IF(Table3[[#This Row],[Tanggal]]="","",TEXT(Table3[[#This Row],[Tanggal]],"mmm"))</f>
        <v>Jan</v>
      </c>
      <c r="P491" s="79">
        <f>IF(Table3[[#This Row],[Tanggal]]="","",YEAR(Table3[[#This Row],[Tanggal]]))</f>
        <v>2024</v>
      </c>
      <c r="Q491" s="67" t="str">
        <f>IF(Table3[[#This Row],[Tanggal]]="","","Tower")</f>
        <v>Tower</v>
      </c>
      <c r="R491" s="67" t="s">
        <v>73</v>
      </c>
      <c r="S491" s="67"/>
      <c r="T491" s="67"/>
    </row>
    <row r="492" spans="2:20" ht="30" x14ac:dyDescent="0.25">
      <c r="B492" s="68" t="str">
        <f>_xlfn.IFNA(INDEX(Data!$B:$B,MATCH(Table3[[#This Row],[Desa/Kelurahan]],Data!$C:$C,0)),"")</f>
        <v>MELAK</v>
      </c>
      <c r="C492" s="70" t="s">
        <v>208</v>
      </c>
      <c r="D492" s="69" t="s">
        <v>551</v>
      </c>
      <c r="E492" s="69" t="s">
        <v>552</v>
      </c>
      <c r="F492" s="69" t="s">
        <v>553</v>
      </c>
      <c r="G492" s="69">
        <v>1</v>
      </c>
      <c r="H492" s="67" t="s">
        <v>554</v>
      </c>
      <c r="I492" s="67"/>
      <c r="J492" s="69" t="s">
        <v>40</v>
      </c>
      <c r="K492" s="69"/>
      <c r="L492" s="69" t="s">
        <v>373</v>
      </c>
      <c r="M492" s="67"/>
      <c r="N492" s="72">
        <v>45296</v>
      </c>
      <c r="O492" s="79" t="str">
        <f>IF(Table3[[#This Row],[Tanggal]]="","",TEXT(Table3[[#This Row],[Tanggal]],"mmm"))</f>
        <v>Jan</v>
      </c>
      <c r="P492" s="79">
        <f>IF(Table3[[#This Row],[Tanggal]]="","",YEAR(Table3[[#This Row],[Tanggal]]))</f>
        <v>2024</v>
      </c>
      <c r="Q492" s="67" t="str">
        <f>IF(Table3[[#This Row],[Tanggal]]="","","Tower")</f>
        <v>Tower</v>
      </c>
      <c r="R492" s="67" t="s">
        <v>73</v>
      </c>
      <c r="S492" s="67"/>
      <c r="T492" s="67"/>
    </row>
    <row r="493" spans="2:20" x14ac:dyDescent="0.25">
      <c r="B493" s="68" t="str">
        <f>_xlfn.IFNA(INDEX(Data!$B:$B,MATCH(Table3[[#This Row],[Desa/Kelurahan]],Data!$C:$C,0)),"")</f>
        <v>LINGGANG BIGUNG</v>
      </c>
      <c r="C493" s="68" t="s">
        <v>17</v>
      </c>
      <c r="D493" s="76" t="s">
        <v>438</v>
      </c>
      <c r="E493" s="76" t="s">
        <v>439</v>
      </c>
      <c r="F493" s="67" t="s">
        <v>440</v>
      </c>
      <c r="G493" s="67">
        <v>1</v>
      </c>
      <c r="H493" s="67" t="s">
        <v>108</v>
      </c>
      <c r="I493" s="67"/>
      <c r="J493" s="67" t="s">
        <v>40</v>
      </c>
      <c r="K493" s="69"/>
      <c r="L493" s="67" t="s">
        <v>404</v>
      </c>
      <c r="M493" s="67"/>
      <c r="N493" s="72">
        <v>45296</v>
      </c>
      <c r="O493" s="79" t="str">
        <f>IF(Table3[[#This Row],[Tanggal]]="","",TEXT(Table3[[#This Row],[Tanggal]],"mmm"))</f>
        <v>Jan</v>
      </c>
      <c r="P493" s="79">
        <f>IF(Table3[[#This Row],[Tanggal]]="","",YEAR(Table3[[#This Row],[Tanggal]]))</f>
        <v>2024</v>
      </c>
      <c r="Q493" s="67" t="str">
        <f>IF(Table3[[#This Row],[Tanggal]]="","","Tower")</f>
        <v>Tower</v>
      </c>
      <c r="R493" s="67" t="s">
        <v>73</v>
      </c>
      <c r="S493" s="67"/>
      <c r="T493" s="67"/>
    </row>
    <row r="494" spans="2:20" x14ac:dyDescent="0.25">
      <c r="B494" s="68" t="str">
        <f>_xlfn.IFNA(INDEX(Data!$B:$B,MATCH(Table3[[#This Row],[Desa/Kelurahan]],Data!$C:$C,0)),"")</f>
        <v>LINGGANG BIGUNG</v>
      </c>
      <c r="C494" s="68" t="s">
        <v>17</v>
      </c>
      <c r="D494" s="76" t="s">
        <v>441</v>
      </c>
      <c r="E494" s="76" t="s">
        <v>402</v>
      </c>
      <c r="F494" s="67" t="s">
        <v>442</v>
      </c>
      <c r="G494" s="67">
        <v>1</v>
      </c>
      <c r="H494" s="67" t="s">
        <v>99</v>
      </c>
      <c r="I494" s="67"/>
      <c r="J494" s="67" t="s">
        <v>40</v>
      </c>
      <c r="K494" s="69"/>
      <c r="L494" s="67" t="s">
        <v>404</v>
      </c>
      <c r="M494" s="67"/>
      <c r="N494" s="72">
        <v>45296</v>
      </c>
      <c r="O494" s="79" t="str">
        <f>IF(Table3[[#This Row],[Tanggal]]="","",TEXT(Table3[[#This Row],[Tanggal]],"mmm"))</f>
        <v>Jan</v>
      </c>
      <c r="P494" s="79">
        <f>IF(Table3[[#This Row],[Tanggal]]="","",YEAR(Table3[[#This Row],[Tanggal]]))</f>
        <v>2024</v>
      </c>
      <c r="Q494" s="67" t="str">
        <f>IF(Table3[[#This Row],[Tanggal]]="","","Tower")</f>
        <v>Tower</v>
      </c>
      <c r="R494" s="67" t="s">
        <v>73</v>
      </c>
      <c r="S494" s="67"/>
      <c r="T494" s="67"/>
    </row>
    <row r="495" spans="2:20" x14ac:dyDescent="0.25">
      <c r="B495" s="68" t="str">
        <f>_xlfn.IFNA(INDEX(Data!$B:$B,MATCH(Table3[[#This Row],[Desa/Kelurahan]],Data!$C:$C,0)),"")</f>
        <v>LINGGANG BIGUNG</v>
      </c>
      <c r="C495" s="68" t="s">
        <v>185</v>
      </c>
      <c r="D495" s="76" t="s">
        <v>443</v>
      </c>
      <c r="E495" s="76" t="s">
        <v>444</v>
      </c>
      <c r="F495" s="67" t="s">
        <v>445</v>
      </c>
      <c r="G495" s="67">
        <v>1</v>
      </c>
      <c r="H495" s="67" t="s">
        <v>108</v>
      </c>
      <c r="I495" s="67"/>
      <c r="J495" s="67" t="s">
        <v>40</v>
      </c>
      <c r="K495" s="69"/>
      <c r="L495" s="67"/>
      <c r="M495" s="67"/>
      <c r="N495" s="72">
        <v>45296</v>
      </c>
      <c r="O495" s="79" t="str">
        <f>IF(Table3[[#This Row],[Tanggal]]="","",TEXT(Table3[[#This Row],[Tanggal]],"mmm"))</f>
        <v>Jan</v>
      </c>
      <c r="P495" s="79">
        <f>IF(Table3[[#This Row],[Tanggal]]="","",YEAR(Table3[[#This Row],[Tanggal]]))</f>
        <v>2024</v>
      </c>
      <c r="Q495" s="67" t="str">
        <f>IF(Table3[[#This Row],[Tanggal]]="","","Tower")</f>
        <v>Tower</v>
      </c>
      <c r="R495" s="67" t="s">
        <v>73</v>
      </c>
      <c r="S495" s="67"/>
      <c r="T495" s="67"/>
    </row>
    <row r="496" spans="2:20" x14ac:dyDescent="0.25">
      <c r="B496" s="68" t="str">
        <f>_xlfn.IFNA(INDEX(Data!$B:$B,MATCH(Table3[[#This Row],[Desa/Kelurahan]],Data!$C:$C,0)),"")</f>
        <v>LINGGANG BIGUNG</v>
      </c>
      <c r="C496" s="68" t="s">
        <v>192</v>
      </c>
      <c r="D496" s="75"/>
      <c r="E496" s="75"/>
      <c r="F496" s="69" t="s">
        <v>555</v>
      </c>
      <c r="G496" s="67">
        <v>1</v>
      </c>
      <c r="H496" s="69" t="s">
        <v>546</v>
      </c>
      <c r="I496" s="67" t="s">
        <v>68</v>
      </c>
      <c r="J496" s="67" t="s">
        <v>40</v>
      </c>
      <c r="K496" s="69"/>
      <c r="L496" s="67"/>
      <c r="M496" s="67"/>
      <c r="N496" s="72">
        <v>45296</v>
      </c>
      <c r="O496" s="79" t="str">
        <f>IF(Table3[[#This Row],[Tanggal]]="","",TEXT(Table3[[#This Row],[Tanggal]],"mmm"))</f>
        <v>Jan</v>
      </c>
      <c r="P496" s="79">
        <f>IF(Table3[[#This Row],[Tanggal]]="","",YEAR(Table3[[#This Row],[Tanggal]]))</f>
        <v>2024</v>
      </c>
      <c r="Q496" s="67" t="str">
        <f>IF(Table3[[#This Row],[Tanggal]]="","","Tower")</f>
        <v>Tower</v>
      </c>
      <c r="R496" s="67" t="s">
        <v>73</v>
      </c>
      <c r="S496" s="67"/>
      <c r="T496" s="67"/>
    </row>
    <row r="497" spans="2:20" ht="15" customHeight="1" x14ac:dyDescent="0.25">
      <c r="B497" s="68" t="str">
        <f>_xlfn.IFNA(INDEX(Data!$B:$B,MATCH(Table3[[#This Row],[Desa/Kelurahan]],Data!$C:$C,0)),"")</f>
        <v>LINGGANG BIGUNG</v>
      </c>
      <c r="C497" s="68" t="s">
        <v>186</v>
      </c>
      <c r="D497" s="67" t="s">
        <v>446</v>
      </c>
      <c r="E497" s="67" t="s">
        <v>447</v>
      </c>
      <c r="F497" s="67" t="s">
        <v>448</v>
      </c>
      <c r="G497" s="67">
        <v>1</v>
      </c>
      <c r="H497" s="67" t="s">
        <v>111</v>
      </c>
      <c r="I497" s="67"/>
      <c r="J497" s="67" t="s">
        <v>40</v>
      </c>
      <c r="K497" s="69"/>
      <c r="L497" s="67"/>
      <c r="M497" s="67"/>
      <c r="N497" s="72">
        <v>45296</v>
      </c>
      <c r="O497" s="79" t="str">
        <f>IF(Table3[[#This Row],[Tanggal]]="","",TEXT(Table3[[#This Row],[Tanggal]],"mmm"))</f>
        <v>Jan</v>
      </c>
      <c r="P497" s="79">
        <f>IF(Table3[[#This Row],[Tanggal]]="","",YEAR(Table3[[#This Row],[Tanggal]]))</f>
        <v>2024</v>
      </c>
      <c r="Q497" s="67" t="str">
        <f>IF(Table3[[#This Row],[Tanggal]]="","","Tower")</f>
        <v>Tower</v>
      </c>
      <c r="R497" s="67" t="s">
        <v>95</v>
      </c>
      <c r="S497" s="67"/>
      <c r="T497" s="67"/>
    </row>
    <row r="498" spans="2:20" ht="15" customHeight="1" x14ac:dyDescent="0.25">
      <c r="B498" s="68" t="str">
        <f>_xlfn.IFNA(INDEX(Data!$B:$B,MATCH(Table3[[#This Row],[Desa/Kelurahan]],Data!$C:$C,0)),"")</f>
        <v>LINGGANG BIGUNG</v>
      </c>
      <c r="C498" s="70" t="s">
        <v>187</v>
      </c>
      <c r="D498" s="81"/>
      <c r="E498" s="81"/>
      <c r="F498" s="81"/>
      <c r="G498" s="69">
        <v>1</v>
      </c>
      <c r="H498" s="81"/>
      <c r="I498" s="67"/>
      <c r="J498" s="81" t="s">
        <v>40</v>
      </c>
      <c r="K498" s="69"/>
      <c r="L498" s="67"/>
      <c r="M498" s="67"/>
      <c r="N498" s="72">
        <v>45296</v>
      </c>
      <c r="O498" s="79" t="str">
        <f>IF(Table3[[#This Row],[Tanggal]]="","",TEXT(Table3[[#This Row],[Tanggal]],"mmm"))</f>
        <v>Jan</v>
      </c>
      <c r="P498" s="79">
        <f>IF(Table3[[#This Row],[Tanggal]]="","",YEAR(Table3[[#This Row],[Tanggal]]))</f>
        <v>2024</v>
      </c>
      <c r="Q498" s="67" t="str">
        <f>IF(Table3[[#This Row],[Tanggal]]="","","Tower")</f>
        <v>Tower</v>
      </c>
      <c r="R498" s="67" t="s">
        <v>73</v>
      </c>
      <c r="S498" s="67"/>
      <c r="T498" s="67"/>
    </row>
    <row r="499" spans="2:20" x14ac:dyDescent="0.25">
      <c r="B499" s="68" t="str">
        <f>_xlfn.IFNA(INDEX(Data!$B:$B,MATCH(Table3[[#This Row],[Desa/Kelurahan]],Data!$C:$C,0)),"")</f>
        <v>LINGGANG BIGUNG</v>
      </c>
      <c r="C499" s="70" t="s">
        <v>186</v>
      </c>
      <c r="D499" s="81"/>
      <c r="E499" s="81"/>
      <c r="F499" s="69" t="s">
        <v>557</v>
      </c>
      <c r="G499" s="69">
        <v>1</v>
      </c>
      <c r="H499" s="69" t="s">
        <v>542</v>
      </c>
      <c r="I499" s="67"/>
      <c r="J499" s="67" t="s">
        <v>40</v>
      </c>
      <c r="K499" s="69"/>
      <c r="L499" s="67"/>
      <c r="M499" s="67"/>
      <c r="N499" s="72">
        <v>45296</v>
      </c>
      <c r="O499" s="79" t="str">
        <f>IF(Table3[[#This Row],[Tanggal]]="","",TEXT(Table3[[#This Row],[Tanggal]],"mmm"))</f>
        <v>Jan</v>
      </c>
      <c r="P499" s="79">
        <f>IF(Table3[[#This Row],[Tanggal]]="","",YEAR(Table3[[#This Row],[Tanggal]]))</f>
        <v>2024</v>
      </c>
      <c r="Q499" s="67" t="str">
        <f>IF(Table3[[#This Row],[Tanggal]]="","","Tower")</f>
        <v>Tower</v>
      </c>
      <c r="R499" s="67" t="s">
        <v>73</v>
      </c>
      <c r="S499" s="67"/>
      <c r="T499" s="67"/>
    </row>
    <row r="500" spans="2:20" ht="30" x14ac:dyDescent="0.25">
      <c r="B500" s="68" t="str">
        <f>_xlfn.IFNA(INDEX(Data!$B:$B,MATCH(Table3[[#This Row],[Desa/Kelurahan]],Data!$C:$C,0)),"")</f>
        <v>LINGGANG BIGUNG</v>
      </c>
      <c r="C500" s="80" t="s">
        <v>185</v>
      </c>
      <c r="D500" s="81"/>
      <c r="E500" s="81"/>
      <c r="F500" s="81"/>
      <c r="G500" s="69">
        <v>1</v>
      </c>
      <c r="H500" s="81" t="s">
        <v>87</v>
      </c>
      <c r="I500" s="67"/>
      <c r="J500" s="81" t="s">
        <v>40</v>
      </c>
      <c r="K500" s="69"/>
      <c r="L500" s="67"/>
      <c r="M500" s="67"/>
      <c r="N500" s="72">
        <v>45296</v>
      </c>
      <c r="O500" s="79" t="str">
        <f>IF(Table3[[#This Row],[Tanggal]]="","",TEXT(Table3[[#This Row],[Tanggal]],"mmm"))</f>
        <v>Jan</v>
      </c>
      <c r="P500" s="79">
        <f>IF(Table3[[#This Row],[Tanggal]]="","",YEAR(Table3[[#This Row],[Tanggal]]))</f>
        <v>2024</v>
      </c>
      <c r="Q500" s="67" t="str">
        <f>IF(Table3[[#This Row],[Tanggal]]="","","Tower")</f>
        <v>Tower</v>
      </c>
      <c r="R500" s="67" t="s">
        <v>88</v>
      </c>
      <c r="S500" s="67"/>
      <c r="T500" s="67"/>
    </row>
    <row r="501" spans="2:20" x14ac:dyDescent="0.25">
      <c r="B501" s="68" t="str">
        <f>_xlfn.IFNA(INDEX(Data!$B:$B,MATCH(Table3[[#This Row],[Desa/Kelurahan]],Data!$C:$C,0)),"")</f>
        <v>LINGGANG BIGUNG</v>
      </c>
      <c r="C501" s="68" t="s">
        <v>186</v>
      </c>
      <c r="D501" s="76"/>
      <c r="E501" s="76"/>
      <c r="F501" s="67" t="s">
        <v>558</v>
      </c>
      <c r="G501" s="67"/>
      <c r="H501" s="67" t="s">
        <v>544</v>
      </c>
      <c r="I501" s="67"/>
      <c r="J501" s="67" t="s">
        <v>40</v>
      </c>
      <c r="K501" s="69"/>
      <c r="L501" s="67"/>
      <c r="M501" s="67"/>
      <c r="N501" s="72">
        <v>45296</v>
      </c>
      <c r="O501" s="79" t="str">
        <f>IF(Table3[[#This Row],[Tanggal]]="","",TEXT(Table3[[#This Row],[Tanggal]],"mmm"))</f>
        <v>Jan</v>
      </c>
      <c r="P501" s="79">
        <f>IF(Table3[[#This Row],[Tanggal]]="","",YEAR(Table3[[#This Row],[Tanggal]]))</f>
        <v>2024</v>
      </c>
      <c r="Q501" s="67" t="str">
        <f>IF(Table3[[#This Row],[Tanggal]]="","","Tower")</f>
        <v>Tower</v>
      </c>
      <c r="R501" s="67" t="s">
        <v>73</v>
      </c>
      <c r="S501" s="67"/>
      <c r="T501" s="67"/>
    </row>
    <row r="502" spans="2:20" ht="30" x14ac:dyDescent="0.25">
      <c r="B502" s="68" t="str">
        <f>_xlfn.IFNA(INDEX(Data!$B:$B,MATCH(Table3[[#This Row],[Desa/Kelurahan]],Data!$C:$C,0)),"")</f>
        <v>NYUATAN</v>
      </c>
      <c r="C502" s="68" t="s">
        <v>248</v>
      </c>
      <c r="D502" s="76" t="s">
        <v>449</v>
      </c>
      <c r="E502" s="76" t="s">
        <v>450</v>
      </c>
      <c r="F502" s="67" t="s">
        <v>451</v>
      </c>
      <c r="G502" s="67">
        <v>1</v>
      </c>
      <c r="H502" s="67" t="s">
        <v>452</v>
      </c>
      <c r="I502" s="67"/>
      <c r="J502" s="67" t="s">
        <v>40</v>
      </c>
      <c r="K502" s="69"/>
      <c r="L502" s="67"/>
      <c r="M502" s="67"/>
      <c r="N502" s="72">
        <v>45296</v>
      </c>
      <c r="O502" s="79" t="str">
        <f>IF(Table3[[#This Row],[Tanggal]]="","",TEXT(Table3[[#This Row],[Tanggal]],"mmm"))</f>
        <v>Jan</v>
      </c>
      <c r="P502" s="79">
        <f>IF(Table3[[#This Row],[Tanggal]]="","",YEAR(Table3[[#This Row],[Tanggal]]))</f>
        <v>2024</v>
      </c>
      <c r="Q502" s="67" t="str">
        <f>IF(Table3[[#This Row],[Tanggal]]="","","Tower")</f>
        <v>Tower</v>
      </c>
      <c r="R502" s="67" t="s">
        <v>73</v>
      </c>
      <c r="S502" s="67"/>
      <c r="T502" s="67"/>
    </row>
    <row r="503" spans="2:20" ht="30" x14ac:dyDescent="0.25">
      <c r="B503" s="68" t="str">
        <f>_xlfn.IFNA(INDEX(Data!$B:$B,MATCH(Table3[[#This Row],[Desa/Kelurahan]],Data!$C:$C,0)),"")</f>
        <v>NYUATAN</v>
      </c>
      <c r="C503" s="68" t="s">
        <v>247</v>
      </c>
      <c r="D503" s="69" t="s">
        <v>520</v>
      </c>
      <c r="E503" s="69" t="s">
        <v>521</v>
      </c>
      <c r="F503" s="69"/>
      <c r="G503" s="69">
        <v>1</v>
      </c>
      <c r="H503" s="69" t="s">
        <v>74</v>
      </c>
      <c r="I503" s="67"/>
      <c r="J503" s="69" t="s">
        <v>40</v>
      </c>
      <c r="K503" s="69"/>
      <c r="L503" s="69" t="s">
        <v>522</v>
      </c>
      <c r="M503" s="67"/>
      <c r="N503" s="72">
        <v>45296</v>
      </c>
      <c r="O503" s="79" t="str">
        <f>IF(Table3[[#This Row],[Tanggal]]="","",TEXT(Table3[[#This Row],[Tanggal]],"mmm"))</f>
        <v>Jan</v>
      </c>
      <c r="P503" s="79">
        <f>IF(Table3[[#This Row],[Tanggal]]="","",YEAR(Table3[[#This Row],[Tanggal]]))</f>
        <v>2024</v>
      </c>
      <c r="Q503" s="67" t="str">
        <f>IF(Table3[[#This Row],[Tanggal]]="","","Tower")</f>
        <v>Tower</v>
      </c>
      <c r="R503" s="67" t="s">
        <v>88</v>
      </c>
      <c r="S503" s="67"/>
      <c r="T503" s="67"/>
    </row>
    <row r="504" spans="2:20" ht="30" x14ac:dyDescent="0.25">
      <c r="B504" s="68" t="str">
        <f>_xlfn.IFNA(INDEX(Data!$B:$B,MATCH(Table3[[#This Row],[Desa/Kelurahan]],Data!$C:$C,0)),"")</f>
        <v>NYUATAN</v>
      </c>
      <c r="C504" s="68" t="s">
        <v>251</v>
      </c>
      <c r="D504" s="76"/>
      <c r="E504" s="76"/>
      <c r="F504" s="67"/>
      <c r="G504" s="67">
        <v>1</v>
      </c>
      <c r="H504" s="67" t="s">
        <v>538</v>
      </c>
      <c r="I504" s="67"/>
      <c r="J504" s="67" t="s">
        <v>40</v>
      </c>
      <c r="K504" s="69"/>
      <c r="L504" s="67"/>
      <c r="M504" s="67"/>
      <c r="N504" s="72">
        <v>45296</v>
      </c>
      <c r="O504" s="79" t="str">
        <f>IF(Table3[[#This Row],[Tanggal]]="","",TEXT(Table3[[#This Row],[Tanggal]],"mmm"))</f>
        <v>Jan</v>
      </c>
      <c r="P504" s="79">
        <f>IF(Table3[[#This Row],[Tanggal]]="","",YEAR(Table3[[#This Row],[Tanggal]]))</f>
        <v>2024</v>
      </c>
      <c r="Q504" s="67" t="str">
        <f>IF(Table3[[#This Row],[Tanggal]]="","","Tower")</f>
        <v>Tower</v>
      </c>
      <c r="R504" s="67" t="s">
        <v>95</v>
      </c>
      <c r="S504" s="67"/>
      <c r="T504" s="67"/>
    </row>
    <row r="505" spans="2:20" ht="15" customHeight="1" x14ac:dyDescent="0.25">
      <c r="B505" s="68" t="str">
        <f>_xlfn.IFNA(INDEX(Data!$B:$B,MATCH(Table3[[#This Row],[Desa/Kelurahan]],Data!$C:$C,0)),"")</f>
        <v>NYUATAN</v>
      </c>
      <c r="C505" s="68" t="s">
        <v>253</v>
      </c>
      <c r="D505" s="76"/>
      <c r="E505" s="76"/>
      <c r="F505" s="67" t="s">
        <v>559</v>
      </c>
      <c r="G505" s="67">
        <v>1</v>
      </c>
      <c r="H505" s="67" t="s">
        <v>560</v>
      </c>
      <c r="I505" s="67"/>
      <c r="J505" s="67" t="s">
        <v>40</v>
      </c>
      <c r="K505" s="69"/>
      <c r="L505" s="67"/>
      <c r="M505" s="67"/>
      <c r="N505" s="72">
        <v>45296</v>
      </c>
      <c r="O505" s="79" t="str">
        <f>IF(Table3[[#This Row],[Tanggal]]="","",TEXT(Table3[[#This Row],[Tanggal]],"mmm"))</f>
        <v>Jan</v>
      </c>
      <c r="P505" s="79">
        <f>IF(Table3[[#This Row],[Tanggal]]="","",YEAR(Table3[[#This Row],[Tanggal]]))</f>
        <v>2024</v>
      </c>
      <c r="Q505" s="67" t="str">
        <f>IF(Table3[[#This Row],[Tanggal]]="","","Tower")</f>
        <v>Tower</v>
      </c>
      <c r="R505" s="67" t="s">
        <v>103</v>
      </c>
      <c r="S505" s="67"/>
      <c r="T505" s="67"/>
    </row>
    <row r="506" spans="2:20" ht="30" x14ac:dyDescent="0.25">
      <c r="B506" s="68" t="str">
        <f>_xlfn.IFNA(INDEX(Data!$B:$B,MATCH(Table3[[#This Row],[Desa/Kelurahan]],Data!$C:$C,0)),"")</f>
        <v>TERING</v>
      </c>
      <c r="C506" s="68" t="s">
        <v>299</v>
      </c>
      <c r="D506" s="76" t="s">
        <v>453</v>
      </c>
      <c r="E506" s="76" t="s">
        <v>454</v>
      </c>
      <c r="F506" s="67" t="s">
        <v>455</v>
      </c>
      <c r="G506" s="67">
        <v>1</v>
      </c>
      <c r="H506" s="67" t="s">
        <v>108</v>
      </c>
      <c r="I506" s="67"/>
      <c r="J506" s="67" t="s">
        <v>40</v>
      </c>
      <c r="K506" s="69"/>
      <c r="L506" s="67"/>
      <c r="M506" s="67"/>
      <c r="N506" s="72">
        <v>45296</v>
      </c>
      <c r="O506" s="79" t="str">
        <f>IF(Table3[[#This Row],[Tanggal]]="","",TEXT(Table3[[#This Row],[Tanggal]],"mmm"))</f>
        <v>Jan</v>
      </c>
      <c r="P506" s="79">
        <f>IF(Table3[[#This Row],[Tanggal]]="","",YEAR(Table3[[#This Row],[Tanggal]]))</f>
        <v>2024</v>
      </c>
      <c r="Q506" s="67" t="str">
        <f>IF(Table3[[#This Row],[Tanggal]]="","","Tower")</f>
        <v>Tower</v>
      </c>
      <c r="R506" s="67" t="s">
        <v>81</v>
      </c>
      <c r="S506" s="67"/>
      <c r="T506" s="67"/>
    </row>
    <row r="507" spans="2:20" ht="30" x14ac:dyDescent="0.25">
      <c r="B507" s="68" t="str">
        <f>_xlfn.IFNA(INDEX(Data!$B:$B,MATCH(Table3[[#This Row],[Desa/Kelurahan]],Data!$C:$C,0)),"")</f>
        <v>TERING</v>
      </c>
      <c r="C507" s="68" t="s">
        <v>288</v>
      </c>
      <c r="D507" s="76"/>
      <c r="E507" s="76"/>
      <c r="F507" s="67"/>
      <c r="G507" s="67">
        <v>1</v>
      </c>
      <c r="H507" s="67" t="s">
        <v>120</v>
      </c>
      <c r="I507" s="67"/>
      <c r="J507" s="67" t="s">
        <v>40</v>
      </c>
      <c r="K507" s="69"/>
      <c r="L507" s="67"/>
      <c r="M507" s="67"/>
      <c r="N507" s="72">
        <v>45296</v>
      </c>
      <c r="O507" s="79" t="str">
        <f>IF(Table3[[#This Row],[Tanggal]]="","",TEXT(Table3[[#This Row],[Tanggal]],"mmm"))</f>
        <v>Jan</v>
      </c>
      <c r="P507" s="79">
        <f>IF(Table3[[#This Row],[Tanggal]]="","",YEAR(Table3[[#This Row],[Tanggal]]))</f>
        <v>2024</v>
      </c>
      <c r="Q507" s="67" t="str">
        <f>IF(Table3[[#This Row],[Tanggal]]="","","Tower")</f>
        <v>Tower</v>
      </c>
      <c r="R507" s="67" t="s">
        <v>88</v>
      </c>
      <c r="S507" s="67"/>
      <c r="T507" s="67"/>
    </row>
    <row r="508" spans="2:20" ht="30" x14ac:dyDescent="0.25">
      <c r="B508" s="68" t="str">
        <f>_xlfn.IFNA(INDEX(Data!$B:$B,MATCH(Table3[[#This Row],[Desa/Kelurahan]],Data!$C:$C,0)),"")</f>
        <v>TERING</v>
      </c>
      <c r="C508" s="68" t="s">
        <v>285</v>
      </c>
      <c r="D508" s="76"/>
      <c r="E508" s="76"/>
      <c r="F508" s="67"/>
      <c r="G508" s="67">
        <v>1</v>
      </c>
      <c r="H508" s="67" t="s">
        <v>561</v>
      </c>
      <c r="I508" s="67"/>
      <c r="J508" s="67" t="s">
        <v>40</v>
      </c>
      <c r="K508" s="69"/>
      <c r="L508" s="67"/>
      <c r="M508" s="67"/>
      <c r="N508" s="72">
        <v>45296</v>
      </c>
      <c r="O508" s="79" t="str">
        <f>IF(Table3[[#This Row],[Tanggal]]="","",TEXT(Table3[[#This Row],[Tanggal]],"mmm"))</f>
        <v>Jan</v>
      </c>
      <c r="P508" s="79">
        <f>IF(Table3[[#This Row],[Tanggal]]="","",YEAR(Table3[[#This Row],[Tanggal]]))</f>
        <v>2024</v>
      </c>
      <c r="Q508" s="67" t="str">
        <f>IF(Table3[[#This Row],[Tanggal]]="","","Tower")</f>
        <v>Tower</v>
      </c>
      <c r="R508" s="67" t="s">
        <v>88</v>
      </c>
      <c r="S508" s="67"/>
      <c r="T508" s="67"/>
    </row>
    <row r="509" spans="2:20" ht="30" x14ac:dyDescent="0.25">
      <c r="B509" s="68" t="str">
        <f>_xlfn.IFNA(INDEX(Data!$B:$B,MATCH(Table3[[#This Row],[Desa/Kelurahan]],Data!$C:$C,0)),"")</f>
        <v>LONG IRAM</v>
      </c>
      <c r="C509" s="68" t="s">
        <v>195</v>
      </c>
      <c r="D509" s="76" t="s">
        <v>456</v>
      </c>
      <c r="E509" s="76" t="s">
        <v>457</v>
      </c>
      <c r="F509" s="67" t="s">
        <v>458</v>
      </c>
      <c r="G509" s="67">
        <v>1</v>
      </c>
      <c r="H509" s="67" t="s">
        <v>99</v>
      </c>
      <c r="I509" s="67"/>
      <c r="J509" s="67" t="s">
        <v>40</v>
      </c>
      <c r="K509" s="69"/>
      <c r="L509" s="67" t="s">
        <v>366</v>
      </c>
      <c r="M509" s="67"/>
      <c r="N509" s="72">
        <v>45426</v>
      </c>
      <c r="O509" s="73" t="str">
        <f>IF(Table3[[#This Row],[Tanggal]]="","",TEXT(Table3[[#This Row],[Tanggal]],"mmm"))</f>
        <v>May</v>
      </c>
      <c r="P509" s="73">
        <f>IF(Table3[[#This Row],[Tanggal]]="","",YEAR(Table3[[#This Row],[Tanggal]]))</f>
        <v>2024</v>
      </c>
      <c r="Q509" s="74" t="str">
        <f>IF(Table3[[#This Row],[Tanggal]]="","","Tower")</f>
        <v>Tower</v>
      </c>
      <c r="R509" s="67" t="s">
        <v>88</v>
      </c>
      <c r="S509" s="67"/>
      <c r="T509" s="67"/>
    </row>
    <row r="510" spans="2:20" ht="15" customHeight="1" x14ac:dyDescent="0.25">
      <c r="B510" s="68" t="str">
        <f>_xlfn.IFNA(INDEX(Data!$B:$B,MATCH(Table3[[#This Row],[Desa/Kelurahan]],Data!$C:$C,0)),"")</f>
        <v>LONG IRAM</v>
      </c>
      <c r="C510" s="68" t="s">
        <v>196</v>
      </c>
      <c r="D510" s="76"/>
      <c r="E510" s="76"/>
      <c r="F510" s="67" t="s">
        <v>562</v>
      </c>
      <c r="G510" s="67">
        <v>1</v>
      </c>
      <c r="H510" s="67" t="s">
        <v>99</v>
      </c>
      <c r="I510" s="67"/>
      <c r="J510" s="67" t="s">
        <v>40</v>
      </c>
      <c r="K510" s="69"/>
      <c r="L510" s="67"/>
      <c r="M510" s="67"/>
      <c r="N510" s="72">
        <v>45296</v>
      </c>
      <c r="O510" s="79" t="str">
        <f>IF(Table3[[#This Row],[Tanggal]]="","",TEXT(Table3[[#This Row],[Tanggal]],"mmm"))</f>
        <v>Jan</v>
      </c>
      <c r="P510" s="79">
        <f>IF(Table3[[#This Row],[Tanggal]]="","",YEAR(Table3[[#This Row],[Tanggal]]))</f>
        <v>2024</v>
      </c>
      <c r="Q510" s="67" t="str">
        <f>IF(Table3[[#This Row],[Tanggal]]="","","Tower")</f>
        <v>Tower</v>
      </c>
      <c r="R510" s="67" t="s">
        <v>103</v>
      </c>
      <c r="S510" s="67"/>
      <c r="T510" s="67"/>
    </row>
    <row r="511" spans="2:20" ht="30" customHeight="1" x14ac:dyDescent="0.25">
      <c r="B511" s="68" t="str">
        <f>_xlfn.IFNA(INDEX(Data!$B:$B,MATCH(Table3[[#This Row],[Desa/Kelurahan]],Data!$C:$C,0)),"")</f>
        <v>LONG IRAM</v>
      </c>
      <c r="C511" s="68" t="s">
        <v>196</v>
      </c>
      <c r="D511" s="76"/>
      <c r="E511" s="76"/>
      <c r="F511" s="67" t="s">
        <v>563</v>
      </c>
      <c r="G511" s="67">
        <v>1</v>
      </c>
      <c r="H511" s="67" t="s">
        <v>540</v>
      </c>
      <c r="I511" s="67"/>
      <c r="J511" s="67" t="s">
        <v>40</v>
      </c>
      <c r="K511" s="69"/>
      <c r="L511" s="67"/>
      <c r="M511" s="67"/>
      <c r="N511" s="72">
        <v>45296</v>
      </c>
      <c r="O511" s="79" t="str">
        <f>IF(Table3[[#This Row],[Tanggal]]="","",TEXT(Table3[[#This Row],[Tanggal]],"mmm"))</f>
        <v>Jan</v>
      </c>
      <c r="P511" s="79">
        <f>IF(Table3[[#This Row],[Tanggal]]="","",YEAR(Table3[[#This Row],[Tanggal]]))</f>
        <v>2024</v>
      </c>
      <c r="Q511" s="67" t="str">
        <f>IF(Table3[[#This Row],[Tanggal]]="","","Tower")</f>
        <v>Tower</v>
      </c>
      <c r="R511" s="67" t="s">
        <v>103</v>
      </c>
      <c r="S511" s="67"/>
      <c r="T511" s="67"/>
    </row>
    <row r="512" spans="2:20" ht="30" customHeight="1" x14ac:dyDescent="0.25">
      <c r="B512" s="68" t="str">
        <f>_xlfn.IFNA(INDEX(Data!$B:$B,MATCH(Table3[[#This Row],[Desa/Kelurahan]],Data!$C:$C,0)),"")</f>
        <v>LONG IRAM</v>
      </c>
      <c r="C512" s="68" t="s">
        <v>198</v>
      </c>
      <c r="D512" s="76"/>
      <c r="E512" s="76"/>
      <c r="F512" s="67" t="s">
        <v>564</v>
      </c>
      <c r="G512" s="67">
        <v>1</v>
      </c>
      <c r="H512" s="67" t="s">
        <v>540</v>
      </c>
      <c r="I512" s="67"/>
      <c r="J512" s="67" t="s">
        <v>40</v>
      </c>
      <c r="K512" s="69"/>
      <c r="L512" s="67"/>
      <c r="M512" s="67"/>
      <c r="N512" s="72">
        <v>45296</v>
      </c>
      <c r="O512" s="79" t="str">
        <f>IF(Table3[[#This Row],[Tanggal]]="","",TEXT(Table3[[#This Row],[Tanggal]],"mmm"))</f>
        <v>Jan</v>
      </c>
      <c r="P512" s="79">
        <f>IF(Table3[[#This Row],[Tanggal]]="","",YEAR(Table3[[#This Row],[Tanggal]]))</f>
        <v>2024</v>
      </c>
      <c r="Q512" s="67" t="str">
        <f>IF(Table3[[#This Row],[Tanggal]]="","","Tower")</f>
        <v>Tower</v>
      </c>
      <c r="R512" s="67" t="s">
        <v>103</v>
      </c>
      <c r="S512" s="67"/>
      <c r="T512" s="67"/>
    </row>
    <row r="513" spans="2:20" ht="30" x14ac:dyDescent="0.25">
      <c r="B513" s="68" t="str">
        <f>_xlfn.IFNA(INDEX(Data!$B:$B,MATCH(Table3[[#This Row],[Desa/Kelurahan]],Data!$C:$C,0)),"")</f>
        <v>LONG IRAM</v>
      </c>
      <c r="C513" s="68" t="s">
        <v>194</v>
      </c>
      <c r="D513" s="76"/>
      <c r="E513" s="76"/>
      <c r="F513" s="67"/>
      <c r="G513" s="67">
        <v>1</v>
      </c>
      <c r="H513" s="67" t="s">
        <v>546</v>
      </c>
      <c r="I513" s="67"/>
      <c r="J513" s="67" t="s">
        <v>40</v>
      </c>
      <c r="K513" s="69"/>
      <c r="L513" s="67"/>
      <c r="M513" s="67"/>
      <c r="N513" s="72">
        <v>45296</v>
      </c>
      <c r="O513" s="79" t="str">
        <f>IF(Table3[[#This Row],[Tanggal]]="","",TEXT(Table3[[#This Row],[Tanggal]],"mmm"))</f>
        <v>Jan</v>
      </c>
      <c r="P513" s="79">
        <f>IF(Table3[[#This Row],[Tanggal]]="","",YEAR(Table3[[#This Row],[Tanggal]]))</f>
        <v>2024</v>
      </c>
      <c r="Q513" s="67" t="str">
        <f>IF(Table3[[#This Row],[Tanggal]]="","","Tower")</f>
        <v>Tower</v>
      </c>
      <c r="R513" s="67" t="s">
        <v>88</v>
      </c>
      <c r="S513" s="67"/>
      <c r="T513" s="67"/>
    </row>
    <row r="514" spans="2:20" ht="30" x14ac:dyDescent="0.25">
      <c r="B514" s="68" t="str">
        <f>_xlfn.IFNA(INDEX(Data!$B:$B,MATCH(Table3[[#This Row],[Desa/Kelurahan]],Data!$C:$C,0)),"")</f>
        <v>MOOK MANAAR BULANT</v>
      </c>
      <c r="C514" s="68" t="s">
        <v>214</v>
      </c>
      <c r="D514" s="76" t="s">
        <v>460</v>
      </c>
      <c r="E514" s="76" t="s">
        <v>461</v>
      </c>
      <c r="F514" s="67" t="s">
        <v>462</v>
      </c>
      <c r="G514" s="67">
        <v>1</v>
      </c>
      <c r="H514" s="67" t="s">
        <v>108</v>
      </c>
      <c r="I514" s="67"/>
      <c r="J514" s="67" t="s">
        <v>40</v>
      </c>
      <c r="K514" s="69"/>
      <c r="L514" s="67"/>
      <c r="M514" s="67"/>
      <c r="N514" s="72">
        <v>45296</v>
      </c>
      <c r="O514" s="79" t="str">
        <f>IF(Table3[[#This Row],[Tanggal]]="","",TEXT(Table3[[#This Row],[Tanggal]],"mmm"))</f>
        <v>Jan</v>
      </c>
      <c r="P514" s="79">
        <f>IF(Table3[[#This Row],[Tanggal]]="","",YEAR(Table3[[#This Row],[Tanggal]]))</f>
        <v>2024</v>
      </c>
      <c r="Q514" s="67" t="str">
        <f>IF(Table3[[#This Row],[Tanggal]]="","","Tower")</f>
        <v>Tower</v>
      </c>
      <c r="R514" s="67" t="s">
        <v>95</v>
      </c>
      <c r="S514" s="67"/>
      <c r="T514" s="67"/>
    </row>
    <row r="515" spans="2:20" ht="30" x14ac:dyDescent="0.25">
      <c r="B515" s="68" t="str">
        <f>_xlfn.IFNA(INDEX(Data!$B:$B,MATCH(Table3[[#This Row],[Desa/Kelurahan]],Data!$C:$C,0)),"")</f>
        <v>MOOK MANAAR BULANT</v>
      </c>
      <c r="C515" s="68" t="s">
        <v>214</v>
      </c>
      <c r="D515" s="78" t="s">
        <v>463</v>
      </c>
      <c r="E515" s="76" t="s">
        <v>464</v>
      </c>
      <c r="F515" s="67" t="s">
        <v>465</v>
      </c>
      <c r="G515" s="67">
        <v>1</v>
      </c>
      <c r="H515" s="67" t="s">
        <v>108</v>
      </c>
      <c r="I515" s="67"/>
      <c r="J515" s="67" t="s">
        <v>40</v>
      </c>
      <c r="K515" s="69"/>
      <c r="L515" s="67" t="s">
        <v>358</v>
      </c>
      <c r="M515" s="67"/>
      <c r="N515" s="72">
        <v>45296</v>
      </c>
      <c r="O515" s="79" t="str">
        <f>IF(Table3[[#This Row],[Tanggal]]="","",TEXT(Table3[[#This Row],[Tanggal]],"mmm"))</f>
        <v>Jan</v>
      </c>
      <c r="P515" s="79">
        <f>IF(Table3[[#This Row],[Tanggal]]="","",YEAR(Table3[[#This Row],[Tanggal]]))</f>
        <v>2024</v>
      </c>
      <c r="Q515" s="67" t="str">
        <f>IF(Table3[[#This Row],[Tanggal]]="","","Tower")</f>
        <v>Tower</v>
      </c>
      <c r="R515" s="67" t="s">
        <v>95</v>
      </c>
      <c r="S515" s="67"/>
      <c r="T515" s="67"/>
    </row>
    <row r="516" spans="2:20" x14ac:dyDescent="0.25">
      <c r="B516" s="68" t="str">
        <f>_xlfn.IFNA(INDEX(Data!$B:$B,MATCH(Table3[[#This Row],[Desa/Kelurahan]],Data!$C:$C,0)),"")</f>
        <v>MOOK MANAAR BULANT</v>
      </c>
      <c r="C516" s="68" t="s">
        <v>211</v>
      </c>
      <c r="D516" s="69" t="s">
        <v>523</v>
      </c>
      <c r="E516" s="69" t="s">
        <v>524</v>
      </c>
      <c r="F516" s="69"/>
      <c r="G516" s="69">
        <v>1</v>
      </c>
      <c r="H516" s="69" t="s">
        <v>74</v>
      </c>
      <c r="I516" s="67"/>
      <c r="J516" s="69" t="s">
        <v>40</v>
      </c>
      <c r="K516" s="69"/>
      <c r="L516" s="69" t="s">
        <v>522</v>
      </c>
      <c r="M516" s="67"/>
      <c r="N516" s="72">
        <v>45296</v>
      </c>
      <c r="O516" s="79" t="str">
        <f>IF(Table3[[#This Row],[Tanggal]]="","",TEXT(Table3[[#This Row],[Tanggal]],"mmm"))</f>
        <v>Jan</v>
      </c>
      <c r="P516" s="79">
        <f>IF(Table3[[#This Row],[Tanggal]]="","",YEAR(Table3[[#This Row],[Tanggal]]))</f>
        <v>2024</v>
      </c>
      <c r="Q516" s="67" t="str">
        <f>IF(Table3[[#This Row],[Tanggal]]="","","Tower")</f>
        <v>Tower</v>
      </c>
      <c r="R516" s="67" t="s">
        <v>73</v>
      </c>
      <c r="S516" s="67"/>
      <c r="T516" s="67"/>
    </row>
    <row r="517" spans="2:20" ht="30" x14ac:dyDescent="0.25">
      <c r="B517" s="68" t="str">
        <f>_xlfn.IFNA(INDEX(Data!$B:$B,MATCH(Table3[[#This Row],[Desa/Kelurahan]],Data!$C:$C,0)),"")</f>
        <v>MOOK MANAAR BULANT</v>
      </c>
      <c r="C517" s="68" t="s">
        <v>217</v>
      </c>
      <c r="D517" s="76"/>
      <c r="E517" s="76"/>
      <c r="F517" s="67"/>
      <c r="G517" s="67">
        <v>1</v>
      </c>
      <c r="H517" s="67" t="s">
        <v>546</v>
      </c>
      <c r="I517" s="67"/>
      <c r="J517" s="67" t="s">
        <v>40</v>
      </c>
      <c r="K517" s="69"/>
      <c r="L517" s="67"/>
      <c r="M517" s="67"/>
      <c r="N517" s="72">
        <v>45296</v>
      </c>
      <c r="O517" s="79" t="str">
        <f>IF(Table3[[#This Row],[Tanggal]]="","",TEXT(Table3[[#This Row],[Tanggal]],"mmm"))</f>
        <v>Jan</v>
      </c>
      <c r="P517" s="79">
        <f>IF(Table3[[#This Row],[Tanggal]]="","",YEAR(Table3[[#This Row],[Tanggal]]))</f>
        <v>2024</v>
      </c>
      <c r="Q517" s="67" t="str">
        <f>IF(Table3[[#This Row],[Tanggal]]="","","Tower")</f>
        <v>Tower</v>
      </c>
      <c r="R517" s="67" t="s">
        <v>88</v>
      </c>
      <c r="S517" s="67"/>
      <c r="T517" s="67"/>
    </row>
    <row r="518" spans="2:20" x14ac:dyDescent="0.25">
      <c r="B518" s="68" t="str">
        <f>_xlfn.IFNA(INDEX(Data!$B:$B,MATCH(Table3[[#This Row],[Desa/Kelurahan]],Data!$C:$C,0)),"")</f>
        <v>MOOK MANAAR BULANT</v>
      </c>
      <c r="C518" s="68" t="s">
        <v>214</v>
      </c>
      <c r="D518" s="67"/>
      <c r="E518" s="67"/>
      <c r="F518" s="67" t="s">
        <v>565</v>
      </c>
      <c r="G518" s="67">
        <v>1</v>
      </c>
      <c r="H518" s="67" t="s">
        <v>533</v>
      </c>
      <c r="I518" s="67"/>
      <c r="J518" s="67" t="s">
        <v>40</v>
      </c>
      <c r="K518" s="69"/>
      <c r="L518" s="67"/>
      <c r="M518" s="67"/>
      <c r="N518" s="72">
        <v>45296</v>
      </c>
      <c r="O518" s="79" t="str">
        <f>IF(Table3[[#This Row],[Tanggal]]="","",TEXT(Table3[[#This Row],[Tanggal]],"mmm"))</f>
        <v>Jan</v>
      </c>
      <c r="P518" s="79">
        <f>IF(Table3[[#This Row],[Tanggal]]="","",YEAR(Table3[[#This Row],[Tanggal]]))</f>
        <v>2024</v>
      </c>
      <c r="Q518" s="67" t="str">
        <f>IF(Table3[[#This Row],[Tanggal]]="","","Tower")</f>
        <v>Tower</v>
      </c>
      <c r="R518" s="67" t="s">
        <v>103</v>
      </c>
      <c r="S518" s="67"/>
      <c r="T518" s="67"/>
    </row>
    <row r="519" spans="2:20" ht="15" customHeight="1" x14ac:dyDescent="0.25">
      <c r="B519" s="68" t="str">
        <f>_xlfn.IFNA(INDEX(Data!$B:$B,MATCH(Table3[[#This Row],[Desa/Kelurahan]],Data!$C:$C,0)),"")</f>
        <v>MOOK MANAAR BULANT</v>
      </c>
      <c r="C519" s="68" t="s">
        <v>220</v>
      </c>
      <c r="D519" s="76"/>
      <c r="E519" s="76"/>
      <c r="F519" s="67"/>
      <c r="G519" s="67">
        <v>1</v>
      </c>
      <c r="H519" s="67" t="s">
        <v>546</v>
      </c>
      <c r="I519" s="67" t="s">
        <v>68</v>
      </c>
      <c r="J519" s="67" t="s">
        <v>40</v>
      </c>
      <c r="K519" s="69"/>
      <c r="L519" s="67"/>
      <c r="M519" s="67"/>
      <c r="N519" s="72">
        <v>45296</v>
      </c>
      <c r="O519" s="79" t="str">
        <f>IF(Table3[[#This Row],[Tanggal]]="","",TEXT(Table3[[#This Row],[Tanggal]],"mmm"))</f>
        <v>Jan</v>
      </c>
      <c r="P519" s="79">
        <f>IF(Table3[[#This Row],[Tanggal]]="","",YEAR(Table3[[#This Row],[Tanggal]]))</f>
        <v>2024</v>
      </c>
      <c r="Q519" s="67" t="str">
        <f>IF(Table3[[#This Row],[Tanggal]]="","","Tower")</f>
        <v>Tower</v>
      </c>
      <c r="R519" s="67" t="s">
        <v>88</v>
      </c>
      <c r="S519" s="67"/>
      <c r="T519" s="67"/>
    </row>
    <row r="520" spans="2:20" ht="30" x14ac:dyDescent="0.25">
      <c r="B520" s="68" t="str">
        <f>_xlfn.IFNA(INDEX(Data!$B:$B,MATCH(Table3[[#This Row],[Desa/Kelurahan]],Data!$C:$C,0)),"")</f>
        <v>MOOK MANAAR BULANT</v>
      </c>
      <c r="C520" s="68" t="s">
        <v>213</v>
      </c>
      <c r="D520" s="78"/>
      <c r="E520" s="76"/>
      <c r="F520" s="67"/>
      <c r="G520" s="67">
        <v>1</v>
      </c>
      <c r="H520" s="67" t="s">
        <v>546</v>
      </c>
      <c r="I520" s="67"/>
      <c r="J520" s="67" t="s">
        <v>40</v>
      </c>
      <c r="K520" s="69"/>
      <c r="L520" s="67"/>
      <c r="M520" s="67"/>
      <c r="N520" s="72">
        <v>45296</v>
      </c>
      <c r="O520" s="79" t="str">
        <f>IF(Table3[[#This Row],[Tanggal]]="","",TEXT(Table3[[#This Row],[Tanggal]],"mmm"))</f>
        <v>Jan</v>
      </c>
      <c r="P520" s="79">
        <f>IF(Table3[[#This Row],[Tanggal]]="","",YEAR(Table3[[#This Row],[Tanggal]]))</f>
        <v>2024</v>
      </c>
      <c r="Q520" s="67" t="str">
        <f>IF(Table3[[#This Row],[Tanggal]]="","","Tower")</f>
        <v>Tower</v>
      </c>
      <c r="R520" s="67" t="s">
        <v>88</v>
      </c>
      <c r="S520" s="67"/>
      <c r="T520" s="67"/>
    </row>
    <row r="521" spans="2:20" ht="15" customHeight="1" x14ac:dyDescent="0.25">
      <c r="B521" s="68" t="str">
        <f>_xlfn.IFNA(INDEX(Data!$B:$B,MATCH(Table3[[#This Row],[Desa/Kelurahan]],Data!$C:$C,0)),"")</f>
        <v>MOOK MANAAR BULANT</v>
      </c>
      <c r="C521" s="68" t="s">
        <v>223</v>
      </c>
      <c r="D521" s="67"/>
      <c r="E521" s="67"/>
      <c r="F521" s="67"/>
      <c r="G521" s="67">
        <v>1</v>
      </c>
      <c r="H521" s="67" t="s">
        <v>546</v>
      </c>
      <c r="I521" s="67"/>
      <c r="J521" s="67" t="s">
        <v>40</v>
      </c>
      <c r="K521" s="69"/>
      <c r="L521" s="67"/>
      <c r="M521" s="67"/>
      <c r="N521" s="72">
        <v>45296</v>
      </c>
      <c r="O521" s="79" t="str">
        <f>IF(Table3[[#This Row],[Tanggal]]="","",TEXT(Table3[[#This Row],[Tanggal]],"mmm"))</f>
        <v>Jan</v>
      </c>
      <c r="P521" s="79">
        <f>IF(Table3[[#This Row],[Tanggal]]="","",YEAR(Table3[[#This Row],[Tanggal]]))</f>
        <v>2024</v>
      </c>
      <c r="Q521" s="67" t="str">
        <f>IF(Table3[[#This Row],[Tanggal]]="","","Tower")</f>
        <v>Tower</v>
      </c>
      <c r="R521" s="67" t="s">
        <v>88</v>
      </c>
      <c r="S521" s="67"/>
      <c r="T521" s="67"/>
    </row>
    <row r="522" spans="2:20" ht="15" customHeight="1" x14ac:dyDescent="0.25">
      <c r="B522" s="68" t="str">
        <f>_xlfn.IFNA(INDEX(Data!$B:$B,MATCH(Table3[[#This Row],[Desa/Kelurahan]],Data!$C:$C,0)),"")</f>
        <v>MUARA PAHU</v>
      </c>
      <c r="C522" s="68" t="s">
        <v>237</v>
      </c>
      <c r="D522" s="67"/>
      <c r="E522" s="67"/>
      <c r="F522" s="67" t="s">
        <v>466</v>
      </c>
      <c r="G522" s="67">
        <v>1</v>
      </c>
      <c r="H522" s="67" t="s">
        <v>108</v>
      </c>
      <c r="I522" s="67"/>
      <c r="J522" s="67" t="s">
        <v>40</v>
      </c>
      <c r="K522" s="69"/>
      <c r="L522" s="67"/>
      <c r="M522" s="67"/>
      <c r="N522" s="72">
        <v>45296</v>
      </c>
      <c r="O522" s="79" t="str">
        <f>IF(Table3[[#This Row],[Tanggal]]="","",TEXT(Table3[[#This Row],[Tanggal]],"mmm"))</f>
        <v>Jan</v>
      </c>
      <c r="P522" s="79">
        <f>IF(Table3[[#This Row],[Tanggal]]="","",YEAR(Table3[[#This Row],[Tanggal]]))</f>
        <v>2024</v>
      </c>
      <c r="Q522" s="67" t="str">
        <f>IF(Table3[[#This Row],[Tanggal]]="","","Tower")</f>
        <v>Tower</v>
      </c>
      <c r="R522" s="67" t="s">
        <v>88</v>
      </c>
      <c r="S522" s="67"/>
      <c r="T522" s="67"/>
    </row>
    <row r="523" spans="2:20" ht="30" x14ac:dyDescent="0.25">
      <c r="B523" s="68" t="str">
        <f>_xlfn.IFNA(INDEX(Data!$B:$B,MATCH(Table3[[#This Row],[Desa/Kelurahan]],Data!$C:$C,0)),"")</f>
        <v>MUARA PAHU</v>
      </c>
      <c r="C523" s="68" t="s">
        <v>238</v>
      </c>
      <c r="D523" s="67"/>
      <c r="E523" s="67"/>
      <c r="F523" s="67" t="s">
        <v>467</v>
      </c>
      <c r="G523" s="67">
        <v>1</v>
      </c>
      <c r="H523" s="67" t="s">
        <v>108</v>
      </c>
      <c r="I523" s="67"/>
      <c r="J523" s="67" t="s">
        <v>40</v>
      </c>
      <c r="K523" s="69"/>
      <c r="L523" s="67"/>
      <c r="M523" s="67"/>
      <c r="N523" s="72">
        <v>45296</v>
      </c>
      <c r="O523" s="79" t="str">
        <f>IF(Table3[[#This Row],[Tanggal]]="","",TEXT(Table3[[#This Row],[Tanggal]],"mmm"))</f>
        <v>Jan</v>
      </c>
      <c r="P523" s="79">
        <f>IF(Table3[[#This Row],[Tanggal]]="","",YEAR(Table3[[#This Row],[Tanggal]]))</f>
        <v>2024</v>
      </c>
      <c r="Q523" s="67" t="str">
        <f>IF(Table3[[#This Row],[Tanggal]]="","","Tower")</f>
        <v>Tower</v>
      </c>
      <c r="R523" s="67" t="s">
        <v>88</v>
      </c>
      <c r="S523" s="67"/>
      <c r="T523" s="67"/>
    </row>
    <row r="524" spans="2:20" ht="30" customHeight="1" x14ac:dyDescent="0.25">
      <c r="B524" s="68" t="str">
        <f>_xlfn.IFNA(INDEX(Data!$B:$B,MATCH(Table3[[#This Row],[Desa/Kelurahan]],Data!$C:$C,0)),"")</f>
        <v>MUARA PAHU</v>
      </c>
      <c r="C524" s="68" t="s">
        <v>243</v>
      </c>
      <c r="D524" s="76" t="s">
        <v>468</v>
      </c>
      <c r="E524" s="76" t="s">
        <v>469</v>
      </c>
      <c r="F524" s="67"/>
      <c r="G524" s="67">
        <v>1</v>
      </c>
      <c r="H524" s="67" t="s">
        <v>429</v>
      </c>
      <c r="I524" s="67"/>
      <c r="J524" s="67" t="s">
        <v>40</v>
      </c>
      <c r="K524" s="69"/>
      <c r="L524" s="67" t="s">
        <v>373</v>
      </c>
      <c r="M524" s="67"/>
      <c r="N524" s="72">
        <v>45296</v>
      </c>
      <c r="O524" s="79" t="str">
        <f>IF(Table3[[#This Row],[Tanggal]]="","",TEXT(Table3[[#This Row],[Tanggal]],"mmm"))</f>
        <v>Jan</v>
      </c>
      <c r="P524" s="79">
        <f>IF(Table3[[#This Row],[Tanggal]]="","",YEAR(Table3[[#This Row],[Tanggal]]))</f>
        <v>2024</v>
      </c>
      <c r="Q524" s="67" t="str">
        <f>IF(Table3[[#This Row],[Tanggal]]="","","Tower")</f>
        <v>Tower</v>
      </c>
      <c r="R524" s="67" t="s">
        <v>88</v>
      </c>
      <c r="S524" s="67"/>
      <c r="T524" s="67"/>
    </row>
    <row r="525" spans="2:20" ht="30" x14ac:dyDescent="0.25">
      <c r="B525" s="68" t="str">
        <f>_xlfn.IFNA(INDEX(Data!$B:$B,MATCH(Table3[[#This Row],[Desa/Kelurahan]],Data!$C:$C,0)),"")</f>
        <v>MUARA PAHU</v>
      </c>
      <c r="C525" s="68" t="s">
        <v>240</v>
      </c>
      <c r="D525" s="83"/>
      <c r="E525" s="84"/>
      <c r="F525" s="84"/>
      <c r="G525" s="67">
        <v>1</v>
      </c>
      <c r="H525" s="67" t="s">
        <v>120</v>
      </c>
      <c r="I525" s="67"/>
      <c r="J525" s="67" t="s">
        <v>40</v>
      </c>
      <c r="K525" s="69"/>
      <c r="L525" s="67"/>
      <c r="M525" s="67"/>
      <c r="N525" s="72">
        <v>45296</v>
      </c>
      <c r="O525" s="79" t="str">
        <f>IF(Table3[[#This Row],[Tanggal]]="","",TEXT(Table3[[#This Row],[Tanggal]],"mmm"))</f>
        <v>Jan</v>
      </c>
      <c r="P525" s="79">
        <f>IF(Table3[[#This Row],[Tanggal]]="","",YEAR(Table3[[#This Row],[Tanggal]]))</f>
        <v>2024</v>
      </c>
      <c r="Q525" s="67" t="str">
        <f>IF(Table3[[#This Row],[Tanggal]]="","","Tower")</f>
        <v>Tower</v>
      </c>
      <c r="R525" s="67" t="s">
        <v>88</v>
      </c>
      <c r="S525" s="67"/>
      <c r="T525" s="67"/>
    </row>
    <row r="526" spans="2:20" x14ac:dyDescent="0.25">
      <c r="B526" s="68" t="str">
        <f>_xlfn.IFNA(INDEX(Data!$B:$B,MATCH(Table3[[#This Row],[Desa/Kelurahan]],Data!$C:$C,0)),"")</f>
        <v>MUARA PAHU</v>
      </c>
      <c r="C526" s="68" t="s">
        <v>241</v>
      </c>
      <c r="D526" s="67"/>
      <c r="E526" s="67"/>
      <c r="F526" s="67" t="s">
        <v>566</v>
      </c>
      <c r="G526" s="67">
        <v>1</v>
      </c>
      <c r="H526" s="67" t="s">
        <v>561</v>
      </c>
      <c r="I526" s="67"/>
      <c r="J526" s="67" t="s">
        <v>40</v>
      </c>
      <c r="K526" s="69"/>
      <c r="L526" s="67"/>
      <c r="M526" s="67"/>
      <c r="N526" s="72">
        <v>45296</v>
      </c>
      <c r="O526" s="79" t="str">
        <f>IF(Table3[[#This Row],[Tanggal]]="","",TEXT(Table3[[#This Row],[Tanggal]],"mmm"))</f>
        <v>Jan</v>
      </c>
      <c r="P526" s="79">
        <f>IF(Table3[[#This Row],[Tanggal]]="","",YEAR(Table3[[#This Row],[Tanggal]]))</f>
        <v>2024</v>
      </c>
      <c r="Q526" s="67" t="str">
        <f>IF(Table3[[#This Row],[Tanggal]]="","","Tower")</f>
        <v>Tower</v>
      </c>
      <c r="R526" s="67" t="s">
        <v>103</v>
      </c>
      <c r="S526" s="67"/>
      <c r="T526" s="67"/>
    </row>
    <row r="527" spans="2:20" x14ac:dyDescent="0.25">
      <c r="B527" s="68" t="str">
        <f>_xlfn.IFNA(INDEX(Data!$B:$B,MATCH(Table3[[#This Row],[Desa/Kelurahan]],Data!$C:$C,0)),"")</f>
        <v>MUARA PAHU</v>
      </c>
      <c r="C527" s="68" t="s">
        <v>238</v>
      </c>
      <c r="D527" s="67"/>
      <c r="E527" s="67"/>
      <c r="F527" s="67" t="s">
        <v>548</v>
      </c>
      <c r="G527" s="67">
        <v>1</v>
      </c>
      <c r="H527" s="67" t="s">
        <v>538</v>
      </c>
      <c r="I527" s="67"/>
      <c r="J527" s="67" t="s">
        <v>40</v>
      </c>
      <c r="K527" s="69"/>
      <c r="L527" s="67"/>
      <c r="M527" s="67"/>
      <c r="N527" s="72">
        <v>45296</v>
      </c>
      <c r="O527" s="79" t="str">
        <f>IF(Table3[[#This Row],[Tanggal]]="","",TEXT(Table3[[#This Row],[Tanggal]],"mmm"))</f>
        <v>Jan</v>
      </c>
      <c r="P527" s="79">
        <f>IF(Table3[[#This Row],[Tanggal]]="","",YEAR(Table3[[#This Row],[Tanggal]]))</f>
        <v>2024</v>
      </c>
      <c r="Q527" s="67" t="str">
        <f>IF(Table3[[#This Row],[Tanggal]]="","","Tower")</f>
        <v>Tower</v>
      </c>
      <c r="R527" s="67" t="s">
        <v>103</v>
      </c>
      <c r="S527" s="67"/>
      <c r="T527" s="67"/>
    </row>
    <row r="528" spans="2:20" ht="30" x14ac:dyDescent="0.25">
      <c r="B528" s="68" t="str">
        <f>_xlfn.IFNA(INDEX(Data!$B:$B,MATCH(Table3[[#This Row],[Desa/Kelurahan]],Data!$C:$C,0)),"")</f>
        <v>MUARA PAHU</v>
      </c>
      <c r="C528" s="68" t="s">
        <v>234</v>
      </c>
      <c r="D528" s="67"/>
      <c r="E528" s="67"/>
      <c r="F528" s="67"/>
      <c r="G528" s="67">
        <v>1</v>
      </c>
      <c r="H528" s="67" t="s">
        <v>546</v>
      </c>
      <c r="I528" s="67"/>
      <c r="J528" s="67" t="s">
        <v>40</v>
      </c>
      <c r="K528" s="69"/>
      <c r="L528" s="67"/>
      <c r="M528" s="67"/>
      <c r="N528" s="72">
        <v>45426</v>
      </c>
      <c r="O528" s="73" t="str">
        <f>IF(Table3[[#This Row],[Tanggal]]="","",TEXT(Table3[[#This Row],[Tanggal]],"mmm"))</f>
        <v>May</v>
      </c>
      <c r="P528" s="73">
        <f>IF(Table3[[#This Row],[Tanggal]]="","",YEAR(Table3[[#This Row],[Tanggal]]))</f>
        <v>2024</v>
      </c>
      <c r="Q528" s="74" t="str">
        <f>IF(Table3[[#This Row],[Tanggal]]="","","Tower")</f>
        <v>Tower</v>
      </c>
      <c r="R528" s="67" t="s">
        <v>88</v>
      </c>
      <c r="S528" s="67"/>
      <c r="T528" s="67"/>
    </row>
    <row r="529" spans="2:20" ht="30" x14ac:dyDescent="0.25">
      <c r="B529" s="68" t="str">
        <f>_xlfn.IFNA(INDEX(Data!$B:$B,MATCH(Table3[[#This Row],[Desa/Kelurahan]],Data!$C:$C,0)),"")</f>
        <v>MUARA PAHU</v>
      </c>
      <c r="C529" s="68" t="s">
        <v>235</v>
      </c>
      <c r="D529" s="67"/>
      <c r="E529" s="67"/>
      <c r="F529" s="67"/>
      <c r="G529" s="67">
        <v>1</v>
      </c>
      <c r="H529" s="67" t="s">
        <v>546</v>
      </c>
      <c r="I529" s="67"/>
      <c r="J529" s="67" t="s">
        <v>40</v>
      </c>
      <c r="K529" s="69"/>
      <c r="L529" s="67"/>
      <c r="M529" s="67"/>
      <c r="N529" s="72">
        <v>45426</v>
      </c>
      <c r="O529" s="73" t="str">
        <f>IF(Table3[[#This Row],[Tanggal]]="","",TEXT(Table3[[#This Row],[Tanggal]],"mmm"))</f>
        <v>May</v>
      </c>
      <c r="P529" s="73">
        <f>IF(Table3[[#This Row],[Tanggal]]="","",YEAR(Table3[[#This Row],[Tanggal]]))</f>
        <v>2024</v>
      </c>
      <c r="Q529" s="74" t="str">
        <f>IF(Table3[[#This Row],[Tanggal]]="","","Tower")</f>
        <v>Tower</v>
      </c>
      <c r="R529" s="67" t="s">
        <v>88</v>
      </c>
      <c r="S529" s="67"/>
      <c r="T529" s="67"/>
    </row>
    <row r="530" spans="2:20" x14ac:dyDescent="0.25">
      <c r="B530" s="68" t="str">
        <f>_xlfn.IFNA(INDEX(Data!$B:$B,MATCH(Table3[[#This Row],[Desa/Kelurahan]],Data!$C:$C,0)),"")</f>
        <v>PENYINGGAHAN</v>
      </c>
      <c r="C530" s="68" t="s">
        <v>257</v>
      </c>
      <c r="D530" s="77" t="s">
        <v>470</v>
      </c>
      <c r="E530" s="77" t="s">
        <v>471</v>
      </c>
      <c r="F530" s="67" t="s">
        <v>472</v>
      </c>
      <c r="G530" s="67">
        <v>1</v>
      </c>
      <c r="H530" s="67" t="s">
        <v>108</v>
      </c>
      <c r="I530" s="67"/>
      <c r="J530" s="67" t="s">
        <v>40</v>
      </c>
      <c r="K530" s="69"/>
      <c r="L530" s="67"/>
      <c r="M530" s="67"/>
      <c r="N530" s="72">
        <v>45296</v>
      </c>
      <c r="O530" s="79" t="str">
        <f>IF(Table3[[#This Row],[Tanggal]]="","",TEXT(Table3[[#This Row],[Tanggal]],"mmm"))</f>
        <v>Jan</v>
      </c>
      <c r="P530" s="79">
        <f>IF(Table3[[#This Row],[Tanggal]]="","",YEAR(Table3[[#This Row],[Tanggal]]))</f>
        <v>2024</v>
      </c>
      <c r="Q530" s="67" t="str">
        <f>IF(Table3[[#This Row],[Tanggal]]="","","Tower")</f>
        <v>Tower</v>
      </c>
      <c r="R530" s="67" t="s">
        <v>73</v>
      </c>
      <c r="S530" s="67"/>
      <c r="T530" s="67"/>
    </row>
    <row r="531" spans="2:20" x14ac:dyDescent="0.25">
      <c r="B531" s="68" t="str">
        <f>_xlfn.IFNA(INDEX(Data!$B:$B,MATCH(Table3[[#This Row],[Desa/Kelurahan]],Data!$C:$C,0)),"")</f>
        <v>PENYINGGAHAN</v>
      </c>
      <c r="C531" s="68" t="s">
        <v>260</v>
      </c>
      <c r="D531" s="77"/>
      <c r="E531" s="77"/>
      <c r="F531" s="67" t="s">
        <v>567</v>
      </c>
      <c r="G531" s="67">
        <v>1</v>
      </c>
      <c r="H531" s="67" t="s">
        <v>542</v>
      </c>
      <c r="I531" s="67"/>
      <c r="J531" s="67" t="s">
        <v>40</v>
      </c>
      <c r="K531" s="69"/>
      <c r="L531" s="67"/>
      <c r="M531" s="67"/>
      <c r="N531" s="72">
        <v>45296</v>
      </c>
      <c r="O531" s="79" t="str">
        <f>IF(Table3[[#This Row],[Tanggal]]="","",TEXT(Table3[[#This Row],[Tanggal]],"mmm"))</f>
        <v>Jan</v>
      </c>
      <c r="P531" s="79">
        <f>IF(Table3[[#This Row],[Tanggal]]="","",YEAR(Table3[[#This Row],[Tanggal]]))</f>
        <v>2024</v>
      </c>
      <c r="Q531" s="67" t="str">
        <f>IF(Table3[[#This Row],[Tanggal]]="","","Tower")</f>
        <v>Tower</v>
      </c>
      <c r="R531" s="67" t="s">
        <v>103</v>
      </c>
      <c r="S531" s="67"/>
      <c r="T531" s="67"/>
    </row>
    <row r="532" spans="2:20" x14ac:dyDescent="0.25">
      <c r="B532" s="68" t="str">
        <f>_xlfn.IFNA(INDEX(Data!$B:$B,MATCH(Table3[[#This Row],[Desa/Kelurahan]],Data!$C:$C,0)),"")</f>
        <v>PENYINGGAHAN</v>
      </c>
      <c r="C532" s="70" t="s">
        <v>256</v>
      </c>
      <c r="D532" s="81"/>
      <c r="E532" s="81"/>
      <c r="F532" s="69" t="s">
        <v>568</v>
      </c>
      <c r="G532" s="69">
        <v>1</v>
      </c>
      <c r="H532" s="69" t="s">
        <v>544</v>
      </c>
      <c r="I532" s="67"/>
      <c r="J532" s="67" t="s">
        <v>40</v>
      </c>
      <c r="K532" s="69"/>
      <c r="L532" s="67"/>
      <c r="M532" s="67"/>
      <c r="N532" s="72">
        <v>45296</v>
      </c>
      <c r="O532" s="79" t="str">
        <f>IF(Table3[[#This Row],[Tanggal]]="","",TEXT(Table3[[#This Row],[Tanggal]],"mmm"))</f>
        <v>Jan</v>
      </c>
      <c r="P532" s="79">
        <f>IF(Table3[[#This Row],[Tanggal]]="","",YEAR(Table3[[#This Row],[Tanggal]]))</f>
        <v>2024</v>
      </c>
      <c r="Q532" s="67" t="str">
        <f>IF(Table3[[#This Row],[Tanggal]]="","","Tower")</f>
        <v>Tower</v>
      </c>
      <c r="R532" s="67" t="s">
        <v>103</v>
      </c>
      <c r="S532" s="67"/>
      <c r="T532" s="67"/>
    </row>
    <row r="533" spans="2:20" x14ac:dyDescent="0.25">
      <c r="B533" s="68" t="str">
        <f>_xlfn.IFNA(INDEX(Data!$B:$B,MATCH(Table3[[#This Row],[Desa/Kelurahan]],Data!$C:$C,0)),"")</f>
        <v>PENYINGGAHAN</v>
      </c>
      <c r="C533" s="70" t="s">
        <v>256</v>
      </c>
      <c r="D533" s="81"/>
      <c r="E533" s="81"/>
      <c r="F533" s="69" t="s">
        <v>569</v>
      </c>
      <c r="G533" s="69">
        <v>1</v>
      </c>
      <c r="H533" s="69" t="s">
        <v>570</v>
      </c>
      <c r="I533" s="67"/>
      <c r="J533" s="67" t="s">
        <v>40</v>
      </c>
      <c r="K533" s="69"/>
      <c r="L533" s="67"/>
      <c r="M533" s="67"/>
      <c r="N533" s="72">
        <v>45296</v>
      </c>
      <c r="O533" s="79" t="str">
        <f>IF(Table3[[#This Row],[Tanggal]]="","",TEXT(Table3[[#This Row],[Tanggal]],"mmm"))</f>
        <v>Jan</v>
      </c>
      <c r="P533" s="79">
        <f>IF(Table3[[#This Row],[Tanggal]]="","",YEAR(Table3[[#This Row],[Tanggal]]))</f>
        <v>2024</v>
      </c>
      <c r="Q533" s="67" t="str">
        <f>IF(Table3[[#This Row],[Tanggal]]="","","Tower")</f>
        <v>Tower</v>
      </c>
      <c r="R533" s="67" t="s">
        <v>103</v>
      </c>
      <c r="S533" s="67"/>
      <c r="T533" s="67"/>
    </row>
    <row r="534" spans="2:20" x14ac:dyDescent="0.25">
      <c r="B534" s="68" t="str">
        <f>_xlfn.IFNA(INDEX(Data!$B:$B,MATCH(Table3[[#This Row],[Desa/Kelurahan]],Data!$C:$C,0)),"")</f>
        <v>DAMAI</v>
      </c>
      <c r="C534" s="68" t="s">
        <v>162</v>
      </c>
      <c r="D534" s="77" t="s">
        <v>473</v>
      </c>
      <c r="E534" s="77" t="s">
        <v>474</v>
      </c>
      <c r="F534" s="67" t="s">
        <v>475</v>
      </c>
      <c r="G534" s="67">
        <v>1</v>
      </c>
      <c r="H534" s="67" t="s">
        <v>108</v>
      </c>
      <c r="I534" s="67"/>
      <c r="J534" s="67" t="s">
        <v>40</v>
      </c>
      <c r="K534" s="69"/>
      <c r="L534" s="67" t="s">
        <v>358</v>
      </c>
      <c r="M534" s="67"/>
      <c r="N534" s="72">
        <v>45296</v>
      </c>
      <c r="O534" s="79" t="str">
        <f>IF(Table3[[#This Row],[Tanggal]]="","",TEXT(Table3[[#This Row],[Tanggal]],"mmm"))</f>
        <v>Jan</v>
      </c>
      <c r="P534" s="79">
        <f>IF(Table3[[#This Row],[Tanggal]]="","",YEAR(Table3[[#This Row],[Tanggal]]))</f>
        <v>2024</v>
      </c>
      <c r="Q534" s="67" t="str">
        <f>IF(Table3[[#This Row],[Tanggal]]="","","Tower")</f>
        <v>Tower</v>
      </c>
      <c r="R534" s="67" t="s">
        <v>73</v>
      </c>
      <c r="S534" s="67"/>
      <c r="T534" s="67"/>
    </row>
    <row r="535" spans="2:20" ht="45" customHeight="1" x14ac:dyDescent="0.25">
      <c r="B535" s="68" t="str">
        <f>_xlfn.IFNA(INDEX(Data!$B:$B,MATCH(Table3[[#This Row],[Desa/Kelurahan]],Data!$C:$C,0)),"")</f>
        <v>DAMAI</v>
      </c>
      <c r="C535" s="68" t="s">
        <v>170</v>
      </c>
      <c r="D535" s="76" t="s">
        <v>476</v>
      </c>
      <c r="E535" s="76" t="s">
        <v>477</v>
      </c>
      <c r="F535" s="67" t="s">
        <v>571</v>
      </c>
      <c r="G535" s="67">
        <v>1</v>
      </c>
      <c r="H535" s="67" t="s">
        <v>535</v>
      </c>
      <c r="I535" s="67"/>
      <c r="J535" s="67" t="s">
        <v>40</v>
      </c>
      <c r="K535" s="69"/>
      <c r="L535" s="67" t="s">
        <v>377</v>
      </c>
      <c r="M535" s="67"/>
      <c r="N535" s="72">
        <v>45296</v>
      </c>
      <c r="O535" s="73" t="str">
        <f>IF(Table3[[#This Row],[Tanggal]]="","",TEXT(Table3[[#This Row],[Tanggal]],"mmm"))</f>
        <v>Jan</v>
      </c>
      <c r="P535" s="73">
        <f>IF(Table3[[#This Row],[Tanggal]]="","",YEAR(Table3[[#This Row],[Tanggal]]))</f>
        <v>2024</v>
      </c>
      <c r="Q535" s="74" t="str">
        <f>IF(Table3[[#This Row],[Tanggal]]="","","Tower")</f>
        <v>Tower</v>
      </c>
      <c r="R535" s="67" t="s">
        <v>103</v>
      </c>
      <c r="S535" s="67"/>
      <c r="T535" s="67"/>
    </row>
    <row r="536" spans="2:20" ht="45" customHeight="1" x14ac:dyDescent="0.25">
      <c r="B536" s="68" t="str">
        <f>_xlfn.IFNA(INDEX(Data!$B:$B,MATCH(Table3[[#This Row],[Desa/Kelurahan]],Data!$C:$C,0)),"")</f>
        <v>DAMAI</v>
      </c>
      <c r="C536" s="68" t="s">
        <v>162</v>
      </c>
      <c r="D536" s="77" t="s">
        <v>479</v>
      </c>
      <c r="E536" s="77" t="s">
        <v>480</v>
      </c>
      <c r="F536" s="67"/>
      <c r="G536" s="67">
        <v>1</v>
      </c>
      <c r="H536" s="67" t="s">
        <v>99</v>
      </c>
      <c r="I536" s="67"/>
      <c r="J536" s="67" t="s">
        <v>40</v>
      </c>
      <c r="K536" s="69"/>
      <c r="L536" s="67" t="s">
        <v>377</v>
      </c>
      <c r="M536" s="67"/>
      <c r="N536" s="72">
        <v>45296</v>
      </c>
      <c r="O536" s="79" t="str">
        <f>IF(Table3[[#This Row],[Tanggal]]="","",TEXT(Table3[[#This Row],[Tanggal]],"mmm"))</f>
        <v>Jan</v>
      </c>
      <c r="P536" s="79">
        <f>IF(Table3[[#This Row],[Tanggal]]="","",YEAR(Table3[[#This Row],[Tanggal]]))</f>
        <v>2024</v>
      </c>
      <c r="Q536" s="67" t="str">
        <f>IF(Table3[[#This Row],[Tanggal]]="","","Tower")</f>
        <v>Tower</v>
      </c>
      <c r="R536" s="67" t="s">
        <v>103</v>
      </c>
      <c r="S536" s="67"/>
      <c r="T536" s="67"/>
    </row>
    <row r="537" spans="2:20" x14ac:dyDescent="0.25">
      <c r="B537" s="68" t="str">
        <f>_xlfn.IFNA(INDEX(Data!$B:$B,MATCH(Table3[[#This Row],[Desa/Kelurahan]],Data!$C:$C,0)),"")</f>
        <v>DAMAI</v>
      </c>
      <c r="C537" s="68" t="s">
        <v>159</v>
      </c>
      <c r="D537" s="76" t="s">
        <v>481</v>
      </c>
      <c r="E537" s="76" t="s">
        <v>482</v>
      </c>
      <c r="F537" s="67" t="s">
        <v>483</v>
      </c>
      <c r="G537" s="67">
        <v>1</v>
      </c>
      <c r="H537" s="67" t="s">
        <v>87</v>
      </c>
      <c r="I537" s="67"/>
      <c r="J537" s="67" t="s">
        <v>40</v>
      </c>
      <c r="K537" s="69"/>
      <c r="L537" s="67" t="s">
        <v>377</v>
      </c>
      <c r="M537" s="67"/>
      <c r="N537" s="72">
        <v>45296</v>
      </c>
      <c r="O537" s="79" t="str">
        <f>IF(Table3[[#This Row],[Tanggal]]="","",TEXT(Table3[[#This Row],[Tanggal]],"mmm"))</f>
        <v>Jan</v>
      </c>
      <c r="P537" s="79">
        <f>IF(Table3[[#This Row],[Tanggal]]="","",YEAR(Table3[[#This Row],[Tanggal]]))</f>
        <v>2024</v>
      </c>
      <c r="Q537" s="67" t="str">
        <f>IF(Table3[[#This Row],[Tanggal]]="","","Tower")</f>
        <v>Tower</v>
      </c>
      <c r="R537" s="67" t="s">
        <v>103</v>
      </c>
      <c r="S537" s="67"/>
      <c r="T537" s="67"/>
    </row>
    <row r="538" spans="2:20" ht="30" x14ac:dyDescent="0.25">
      <c r="B538" s="68" t="str">
        <f>_xlfn.IFNA(INDEX(Data!$B:$B,MATCH(Table3[[#This Row],[Desa/Kelurahan]],Data!$C:$C,0)),"")</f>
        <v>DAMAI</v>
      </c>
      <c r="C538" s="70" t="s">
        <v>171</v>
      </c>
      <c r="D538" s="69" t="s">
        <v>525</v>
      </c>
      <c r="E538" s="69" t="s">
        <v>526</v>
      </c>
      <c r="F538" s="69"/>
      <c r="G538" s="69">
        <v>1</v>
      </c>
      <c r="H538" s="69" t="s">
        <v>74</v>
      </c>
      <c r="I538" s="67"/>
      <c r="J538" s="69" t="s">
        <v>40</v>
      </c>
      <c r="K538" s="69"/>
      <c r="L538" s="69" t="s">
        <v>358</v>
      </c>
      <c r="M538" s="67"/>
      <c r="N538" s="72">
        <v>45296</v>
      </c>
      <c r="O538" s="79" t="str">
        <f>IF(Table3[[#This Row],[Tanggal]]="","",TEXT(Table3[[#This Row],[Tanggal]],"mmm"))</f>
        <v>Jan</v>
      </c>
      <c r="P538" s="79">
        <f>IF(Table3[[#This Row],[Tanggal]]="","",YEAR(Table3[[#This Row],[Tanggal]]))</f>
        <v>2024</v>
      </c>
      <c r="Q538" s="67" t="str">
        <f>IF(Table3[[#This Row],[Tanggal]]="","","Tower")</f>
        <v>Tower</v>
      </c>
      <c r="R538" s="67" t="s">
        <v>81</v>
      </c>
      <c r="S538" s="67"/>
      <c r="T538" s="67"/>
    </row>
    <row r="539" spans="2:20" ht="30" x14ac:dyDescent="0.25">
      <c r="B539" s="68" t="str">
        <f>_xlfn.IFNA(INDEX(Data!$B:$B,MATCH(Table3[[#This Row],[Desa/Kelurahan]],Data!$C:$C,0)),"")</f>
        <v>DAMAI</v>
      </c>
      <c r="C539" s="68" t="s">
        <v>169</v>
      </c>
      <c r="D539" s="85"/>
      <c r="E539" s="85"/>
      <c r="F539" s="67"/>
      <c r="G539" s="67">
        <v>1</v>
      </c>
      <c r="H539" s="67" t="s">
        <v>546</v>
      </c>
      <c r="I539" s="67"/>
      <c r="J539" s="67" t="s">
        <v>40</v>
      </c>
      <c r="K539" s="69"/>
      <c r="L539" s="67"/>
      <c r="M539" s="67"/>
      <c r="N539" s="72">
        <v>45296</v>
      </c>
      <c r="O539" s="79" t="str">
        <f>IF(Table3[[#This Row],[Tanggal]]="","",TEXT(Table3[[#This Row],[Tanggal]],"mmm"))</f>
        <v>Jan</v>
      </c>
      <c r="P539" s="79">
        <f>IF(Table3[[#This Row],[Tanggal]]="","",YEAR(Table3[[#This Row],[Tanggal]]))</f>
        <v>2024</v>
      </c>
      <c r="Q539" s="67" t="str">
        <f>IF(Table3[[#This Row],[Tanggal]]="","","Tower")</f>
        <v>Tower</v>
      </c>
      <c r="R539" s="67" t="s">
        <v>88</v>
      </c>
      <c r="S539" s="67"/>
      <c r="T539" s="67"/>
    </row>
    <row r="540" spans="2:20" x14ac:dyDescent="0.25">
      <c r="B540" s="68" t="str">
        <f>_xlfn.IFNA(INDEX(Data!$B:$B,MATCH(Table3[[#This Row],[Desa/Kelurahan]],Data!$C:$C,0)),"")</f>
        <v>DAMAI</v>
      </c>
      <c r="C540" s="68" t="s">
        <v>170</v>
      </c>
      <c r="D540" s="76"/>
      <c r="E540" s="76"/>
      <c r="F540" s="67" t="s">
        <v>572</v>
      </c>
      <c r="G540" s="67">
        <v>1</v>
      </c>
      <c r="H540" s="67" t="s">
        <v>542</v>
      </c>
      <c r="I540" s="67"/>
      <c r="J540" s="67" t="s">
        <v>40</v>
      </c>
      <c r="K540" s="69"/>
      <c r="L540" s="67"/>
      <c r="M540" s="67"/>
      <c r="N540" s="72">
        <v>45296</v>
      </c>
      <c r="O540" s="79" t="str">
        <f>IF(Table3[[#This Row],[Tanggal]]="","",TEXT(Table3[[#This Row],[Tanggal]],"mmm"))</f>
        <v>Jan</v>
      </c>
      <c r="P540" s="79">
        <f>IF(Table3[[#This Row],[Tanggal]]="","",YEAR(Table3[[#This Row],[Tanggal]]))</f>
        <v>2024</v>
      </c>
      <c r="Q540" s="67" t="str">
        <f>IF(Table3[[#This Row],[Tanggal]]="","","Tower")</f>
        <v>Tower</v>
      </c>
      <c r="R540" s="67" t="s">
        <v>103</v>
      </c>
      <c r="S540" s="67"/>
      <c r="T540" s="67"/>
    </row>
    <row r="541" spans="2:20" ht="15" customHeight="1" x14ac:dyDescent="0.25">
      <c r="B541" s="68" t="str">
        <f>_xlfn.IFNA(INDEX(Data!$B:$B,MATCH(Table3[[#This Row],[Desa/Kelurahan]],Data!$C:$C,0)),"")</f>
        <v>MUARA LAWA</v>
      </c>
      <c r="C541" s="68" t="s">
        <v>25</v>
      </c>
      <c r="D541" s="76" t="s">
        <v>484</v>
      </c>
      <c r="E541" s="76" t="s">
        <v>485</v>
      </c>
      <c r="F541" s="67" t="s">
        <v>486</v>
      </c>
      <c r="G541" s="67">
        <v>1</v>
      </c>
      <c r="H541" s="67" t="s">
        <v>108</v>
      </c>
      <c r="I541" s="67"/>
      <c r="J541" s="67" t="s">
        <v>40</v>
      </c>
      <c r="K541" s="69"/>
      <c r="L541" s="67" t="s">
        <v>366</v>
      </c>
      <c r="M541" s="67"/>
      <c r="N541" s="72">
        <v>45296</v>
      </c>
      <c r="O541" s="79" t="str">
        <f>IF(Table3[[#This Row],[Tanggal]]="","",TEXT(Table3[[#This Row],[Tanggal]],"mmm"))</f>
        <v>Jan</v>
      </c>
      <c r="P541" s="79">
        <f>IF(Table3[[#This Row],[Tanggal]]="","",YEAR(Table3[[#This Row],[Tanggal]]))</f>
        <v>2024</v>
      </c>
      <c r="Q541" s="67" t="str">
        <f>IF(Table3[[#This Row],[Tanggal]]="","","Tower")</f>
        <v>Tower</v>
      </c>
      <c r="R541" s="67" t="s">
        <v>73</v>
      </c>
      <c r="S541" s="67"/>
      <c r="T541" s="67"/>
    </row>
    <row r="542" spans="2:20" ht="30" x14ac:dyDescent="0.25">
      <c r="B542" s="68" t="str">
        <f>_xlfn.IFNA(INDEX(Data!$B:$B,MATCH(Table3[[#This Row],[Desa/Kelurahan]],Data!$C:$C,0)),"")</f>
        <v>MUARA LAWA</v>
      </c>
      <c r="C542" s="68" t="s">
        <v>25</v>
      </c>
      <c r="D542" s="67" t="s">
        <v>382</v>
      </c>
      <c r="E542" s="67" t="s">
        <v>383</v>
      </c>
      <c r="F542" s="67" t="s">
        <v>487</v>
      </c>
      <c r="G542" s="67">
        <v>1</v>
      </c>
      <c r="H542" s="67" t="s">
        <v>87</v>
      </c>
      <c r="I542" s="67"/>
      <c r="J542" s="67" t="s">
        <v>40</v>
      </c>
      <c r="K542" s="69"/>
      <c r="L542" s="67" t="s">
        <v>377</v>
      </c>
      <c r="M542" s="67"/>
      <c r="N542" s="72">
        <v>45296</v>
      </c>
      <c r="O542" s="79" t="str">
        <f>IF(Table3[[#This Row],[Tanggal]]="","",TEXT(Table3[[#This Row],[Tanggal]],"mmm"))</f>
        <v>Jan</v>
      </c>
      <c r="P542" s="79">
        <f>IF(Table3[[#This Row],[Tanggal]]="","",YEAR(Table3[[#This Row],[Tanggal]]))</f>
        <v>2024</v>
      </c>
      <c r="Q542" s="67" t="str">
        <f>IF(Table3[[#This Row],[Tanggal]]="","","Tower")</f>
        <v>Tower</v>
      </c>
      <c r="R542" s="67" t="s">
        <v>73</v>
      </c>
      <c r="S542" s="67"/>
      <c r="T542" s="67"/>
    </row>
    <row r="543" spans="2:20" ht="30" x14ac:dyDescent="0.25">
      <c r="B543" s="68" t="str">
        <f>_xlfn.IFNA(INDEX(Data!$B:$B,MATCH(Table3[[#This Row],[Desa/Kelurahan]],Data!$C:$C,0)),"")</f>
        <v>MUARA LAWA</v>
      </c>
      <c r="C543" s="68" t="s">
        <v>229</v>
      </c>
      <c r="D543" s="77" t="s">
        <v>488</v>
      </c>
      <c r="E543" s="77" t="s">
        <v>489</v>
      </c>
      <c r="F543" s="67" t="s">
        <v>490</v>
      </c>
      <c r="G543" s="67">
        <v>1</v>
      </c>
      <c r="H543" s="67" t="s">
        <v>111</v>
      </c>
      <c r="I543" s="67"/>
      <c r="J543" s="67" t="s">
        <v>40</v>
      </c>
      <c r="K543" s="69"/>
      <c r="L543" s="67" t="s">
        <v>358</v>
      </c>
      <c r="M543" s="67"/>
      <c r="N543" s="72">
        <v>45296</v>
      </c>
      <c r="O543" s="79" t="str">
        <f>IF(Table3[[#This Row],[Tanggal]]="","",TEXT(Table3[[#This Row],[Tanggal]],"mmm"))</f>
        <v>Jan</v>
      </c>
      <c r="P543" s="79">
        <f>IF(Table3[[#This Row],[Tanggal]]="","",YEAR(Table3[[#This Row],[Tanggal]]))</f>
        <v>2024</v>
      </c>
      <c r="Q543" s="67" t="str">
        <f>IF(Table3[[#This Row],[Tanggal]]="","","Tower")</f>
        <v>Tower</v>
      </c>
      <c r="R543" s="67" t="s">
        <v>88</v>
      </c>
      <c r="S543" s="67"/>
      <c r="T543" s="67"/>
    </row>
    <row r="544" spans="2:20" ht="30" x14ac:dyDescent="0.25">
      <c r="B544" s="68" t="str">
        <f>_xlfn.IFNA(INDEX(Data!$B:$B,MATCH(Table3[[#This Row],[Desa/Kelurahan]],Data!$C:$C,0)),"")</f>
        <v>MUARA LAWA</v>
      </c>
      <c r="C544" s="68" t="s">
        <v>232</v>
      </c>
      <c r="D544" s="77"/>
      <c r="E544" s="77"/>
      <c r="F544" s="67" t="s">
        <v>491</v>
      </c>
      <c r="G544" s="67">
        <v>1</v>
      </c>
      <c r="H544" s="67" t="s">
        <v>114</v>
      </c>
      <c r="I544" s="67"/>
      <c r="J544" s="67" t="s">
        <v>40</v>
      </c>
      <c r="K544" s="69"/>
      <c r="L544" s="67"/>
      <c r="M544" s="67"/>
      <c r="N544" s="72">
        <v>45296</v>
      </c>
      <c r="O544" s="79" t="str">
        <f>IF(Table3[[#This Row],[Tanggal]]="","",TEXT(Table3[[#This Row],[Tanggal]],"mmm"))</f>
        <v>Jan</v>
      </c>
      <c r="P544" s="79">
        <f>IF(Table3[[#This Row],[Tanggal]]="","",YEAR(Table3[[#This Row],[Tanggal]]))</f>
        <v>2024</v>
      </c>
      <c r="Q544" s="67" t="str">
        <f>IF(Table3[[#This Row],[Tanggal]]="","","Tower")</f>
        <v>Tower</v>
      </c>
      <c r="R544" s="67" t="s">
        <v>81</v>
      </c>
      <c r="S544" s="67"/>
      <c r="T544" s="67"/>
    </row>
    <row r="545" spans="2:20" ht="15" customHeight="1" x14ac:dyDescent="0.25">
      <c r="B545" s="68" t="str">
        <f>_xlfn.IFNA(INDEX(Data!$B:$B,MATCH(Table3[[#This Row],[Desa/Kelurahan]],Data!$C:$C,0)),"")</f>
        <v>MUARA LAWA</v>
      </c>
      <c r="C545" s="68" t="s">
        <v>25</v>
      </c>
      <c r="D545" s="76"/>
      <c r="E545" s="76"/>
      <c r="F545" s="67"/>
      <c r="G545" s="67">
        <v>1</v>
      </c>
      <c r="H545" s="67" t="s">
        <v>544</v>
      </c>
      <c r="I545" s="67"/>
      <c r="J545" s="67" t="s">
        <v>40</v>
      </c>
      <c r="K545" s="69"/>
      <c r="L545" s="67"/>
      <c r="M545" s="67"/>
      <c r="N545" s="72">
        <v>45296</v>
      </c>
      <c r="O545" s="79" t="str">
        <f>IF(Table3[[#This Row],[Tanggal]]="","",TEXT(Table3[[#This Row],[Tanggal]],"mmm"))</f>
        <v>Jan</v>
      </c>
      <c r="P545" s="79">
        <f>IF(Table3[[#This Row],[Tanggal]]="","",YEAR(Table3[[#This Row],[Tanggal]]))</f>
        <v>2024</v>
      </c>
      <c r="Q545" s="67" t="str">
        <f>IF(Table3[[#This Row],[Tanggal]]="","","Tower")</f>
        <v>Tower</v>
      </c>
      <c r="R545" s="67" t="s">
        <v>103</v>
      </c>
      <c r="S545" s="67"/>
      <c r="T545" s="67"/>
    </row>
    <row r="546" spans="2:20" x14ac:dyDescent="0.25">
      <c r="B546" s="68" t="str">
        <f>_xlfn.IFNA(INDEX(Data!$B:$B,MATCH(Table3[[#This Row],[Desa/Kelurahan]],Data!$C:$C,0)),"")</f>
        <v>MUARA LAWA</v>
      </c>
      <c r="C546" s="68" t="s">
        <v>230</v>
      </c>
      <c r="D546" s="76"/>
      <c r="E546" s="76"/>
      <c r="F546" s="67"/>
      <c r="G546" s="67">
        <v>1</v>
      </c>
      <c r="H546" s="67" t="s">
        <v>546</v>
      </c>
      <c r="I546" s="67"/>
      <c r="J546" s="67" t="s">
        <v>40</v>
      </c>
      <c r="K546" s="69"/>
      <c r="L546" s="67"/>
      <c r="M546" s="67"/>
      <c r="N546" s="72">
        <v>45296</v>
      </c>
      <c r="O546" s="79" t="str">
        <f>IF(Table3[[#This Row],[Tanggal]]="","",TEXT(Table3[[#This Row],[Tanggal]],"mmm"))</f>
        <v>Jan</v>
      </c>
      <c r="P546" s="79">
        <f>IF(Table3[[#This Row],[Tanggal]]="","",YEAR(Table3[[#This Row],[Tanggal]]))</f>
        <v>2024</v>
      </c>
      <c r="Q546" s="67" t="str">
        <f>IF(Table3[[#This Row],[Tanggal]]="","","Tower")</f>
        <v>Tower</v>
      </c>
      <c r="R546" s="67" t="s">
        <v>103</v>
      </c>
      <c r="S546" s="67"/>
      <c r="T546" s="67"/>
    </row>
    <row r="547" spans="2:20" x14ac:dyDescent="0.25">
      <c r="B547" s="68" t="str">
        <f>_xlfn.IFNA(INDEX(Data!$B:$B,MATCH(Table3[[#This Row],[Desa/Kelurahan]],Data!$C:$C,0)),"")</f>
        <v>MUARA LAWA</v>
      </c>
      <c r="C547" s="68" t="s">
        <v>231</v>
      </c>
      <c r="D547" s="76"/>
      <c r="E547" s="76"/>
      <c r="F547" s="67" t="s">
        <v>573</v>
      </c>
      <c r="G547" s="67">
        <v>1</v>
      </c>
      <c r="H547" s="67" t="s">
        <v>538</v>
      </c>
      <c r="I547" s="67"/>
      <c r="J547" s="67" t="s">
        <v>40</v>
      </c>
      <c r="K547" s="69"/>
      <c r="L547" s="67"/>
      <c r="M547" s="67"/>
      <c r="N547" s="72">
        <v>45296</v>
      </c>
      <c r="O547" s="79" t="str">
        <f>IF(Table3[[#This Row],[Tanggal]]="","",TEXT(Table3[[#This Row],[Tanggal]],"mmm"))</f>
        <v>Jan</v>
      </c>
      <c r="P547" s="79">
        <f>IF(Table3[[#This Row],[Tanggal]]="","",YEAR(Table3[[#This Row],[Tanggal]]))</f>
        <v>2024</v>
      </c>
      <c r="Q547" s="67" t="str">
        <f>IF(Table3[[#This Row],[Tanggal]]="","","Tower")</f>
        <v>Tower</v>
      </c>
      <c r="R547" s="67" t="s">
        <v>103</v>
      </c>
      <c r="S547" s="67"/>
      <c r="T547" s="67"/>
    </row>
    <row r="548" spans="2:20" x14ac:dyDescent="0.25">
      <c r="B548" s="68" t="str">
        <f>_xlfn.IFNA(INDEX(Data!$B:$B,MATCH(Table3[[#This Row],[Desa/Kelurahan]],Data!$C:$C,0)),"")</f>
        <v>SILUQ NGURAI</v>
      </c>
      <c r="C548" s="68" t="s">
        <v>284</v>
      </c>
      <c r="D548" s="76" t="s">
        <v>492</v>
      </c>
      <c r="E548" s="76" t="s">
        <v>493</v>
      </c>
      <c r="F548" s="67" t="s">
        <v>494</v>
      </c>
      <c r="G548" s="67">
        <v>1</v>
      </c>
      <c r="H548" s="67" t="s">
        <v>108</v>
      </c>
      <c r="I548" s="67"/>
      <c r="J548" s="67" t="s">
        <v>40</v>
      </c>
      <c r="K548" s="69"/>
      <c r="L548" s="67" t="s">
        <v>358</v>
      </c>
      <c r="M548" s="67"/>
      <c r="N548" s="72">
        <v>45296</v>
      </c>
      <c r="O548" s="79" t="str">
        <f>IF(Table3[[#This Row],[Tanggal]]="","",TEXT(Table3[[#This Row],[Tanggal]],"mmm"))</f>
        <v>Jan</v>
      </c>
      <c r="P548" s="79">
        <f>IF(Table3[[#This Row],[Tanggal]]="","",YEAR(Table3[[#This Row],[Tanggal]]))</f>
        <v>2024</v>
      </c>
      <c r="Q548" s="67" t="str">
        <f>IF(Table3[[#This Row],[Tanggal]]="","","Tower")</f>
        <v>Tower</v>
      </c>
      <c r="R548" s="67" t="s">
        <v>73</v>
      </c>
      <c r="S548" s="67"/>
      <c r="T548" s="67"/>
    </row>
    <row r="549" spans="2:20" x14ac:dyDescent="0.25">
      <c r="B549" s="68" t="str">
        <f>_xlfn.IFNA(INDEX(Data!$B:$B,MATCH(Table3[[#This Row],[Desa/Kelurahan]],Data!$C:$C,0)),"")</f>
        <v>SILUQ NGURAI</v>
      </c>
      <c r="C549" s="68" t="s">
        <v>270</v>
      </c>
      <c r="D549" s="76"/>
      <c r="E549" s="76"/>
      <c r="F549" s="67" t="s">
        <v>495</v>
      </c>
      <c r="G549" s="67">
        <v>1</v>
      </c>
      <c r="H549" s="67" t="s">
        <v>108</v>
      </c>
      <c r="I549" s="67"/>
      <c r="J549" s="67" t="s">
        <v>40</v>
      </c>
      <c r="K549" s="69"/>
      <c r="L549" s="67"/>
      <c r="M549" s="67"/>
      <c r="N549" s="72">
        <v>45296</v>
      </c>
      <c r="O549" s="79" t="str">
        <f>IF(Table3[[#This Row],[Tanggal]]="","",TEXT(Table3[[#This Row],[Tanggal]],"mmm"))</f>
        <v>Jan</v>
      </c>
      <c r="P549" s="79">
        <f>IF(Table3[[#This Row],[Tanggal]]="","",YEAR(Table3[[#This Row],[Tanggal]]))</f>
        <v>2024</v>
      </c>
      <c r="Q549" s="67" t="str">
        <f>IF(Table3[[#This Row],[Tanggal]]="","","Tower")</f>
        <v>Tower</v>
      </c>
      <c r="R549" s="67" t="s">
        <v>73</v>
      </c>
      <c r="S549" s="67"/>
      <c r="T549" s="67"/>
    </row>
    <row r="550" spans="2:20" ht="30" x14ac:dyDescent="0.25">
      <c r="B550" s="68" t="str">
        <f>_xlfn.IFNA(INDEX(Data!$B:$B,MATCH(Table3[[#This Row],[Desa/Kelurahan]],Data!$C:$C,0)),"")</f>
        <v>SILUQ NGURAI</v>
      </c>
      <c r="C550" s="80" t="s">
        <v>269</v>
      </c>
      <c r="D550" s="81"/>
      <c r="E550" s="81"/>
      <c r="F550" s="81"/>
      <c r="G550" s="69">
        <v>1</v>
      </c>
      <c r="H550" s="81" t="s">
        <v>120</v>
      </c>
      <c r="I550" s="67"/>
      <c r="J550" s="81" t="s">
        <v>40</v>
      </c>
      <c r="K550" s="69"/>
      <c r="L550" s="67"/>
      <c r="M550" s="67"/>
      <c r="N550" s="72">
        <v>45296</v>
      </c>
      <c r="O550" s="79" t="str">
        <f>IF(Table3[[#This Row],[Tanggal]]="","",TEXT(Table3[[#This Row],[Tanggal]],"mmm"))</f>
        <v>Jan</v>
      </c>
      <c r="P550" s="79">
        <f>IF(Table3[[#This Row],[Tanggal]]="","",YEAR(Table3[[#This Row],[Tanggal]]))</f>
        <v>2024</v>
      </c>
      <c r="Q550" s="67" t="str">
        <f>IF(Table3[[#This Row],[Tanggal]]="","","Tower")</f>
        <v>Tower</v>
      </c>
      <c r="R550" s="67" t="s">
        <v>88</v>
      </c>
      <c r="S550" s="67"/>
      <c r="T550" s="67"/>
    </row>
    <row r="551" spans="2:20" ht="45" customHeight="1" x14ac:dyDescent="0.25">
      <c r="B551" s="68" t="str">
        <f>_xlfn.IFNA(INDEX(Data!$B:$B,MATCH(Table3[[#This Row],[Desa/Kelurahan]],Data!$C:$C,0)),"")</f>
        <v>SILUQ NGURAI</v>
      </c>
      <c r="C551" s="80" t="s">
        <v>280</v>
      </c>
      <c r="D551" s="81"/>
      <c r="E551" s="81"/>
      <c r="F551" s="81"/>
      <c r="G551" s="69">
        <v>1</v>
      </c>
      <c r="H551" s="81" t="s">
        <v>87</v>
      </c>
      <c r="I551" s="67"/>
      <c r="J551" s="81" t="s">
        <v>40</v>
      </c>
      <c r="K551" s="69"/>
      <c r="L551" s="67"/>
      <c r="M551" s="67"/>
      <c r="N551" s="72">
        <v>45296</v>
      </c>
      <c r="O551" s="79" t="str">
        <f>IF(Table3[[#This Row],[Tanggal]]="","",TEXT(Table3[[#This Row],[Tanggal]],"mmm"))</f>
        <v>Jan</v>
      </c>
      <c r="P551" s="79">
        <f>IF(Table3[[#This Row],[Tanggal]]="","",YEAR(Table3[[#This Row],[Tanggal]]))</f>
        <v>2024</v>
      </c>
      <c r="Q551" s="67" t="str">
        <f>IF(Table3[[#This Row],[Tanggal]]="","","Tower")</f>
        <v>Tower</v>
      </c>
      <c r="R551" s="67" t="s">
        <v>88</v>
      </c>
      <c r="S551" s="67"/>
      <c r="T551" s="67"/>
    </row>
    <row r="552" spans="2:20" ht="30" x14ac:dyDescent="0.25">
      <c r="B552" s="68" t="str">
        <f>_xlfn.IFNA(INDEX(Data!$B:$B,MATCH(Table3[[#This Row],[Desa/Kelurahan]],Data!$C:$C,0)),"")</f>
        <v>SILUQ NGURAI</v>
      </c>
      <c r="C552" s="80" t="s">
        <v>278</v>
      </c>
      <c r="D552" s="81"/>
      <c r="E552" s="81"/>
      <c r="F552" s="81"/>
      <c r="G552" s="69">
        <v>1</v>
      </c>
      <c r="H552" s="81" t="s">
        <v>574</v>
      </c>
      <c r="I552" s="67"/>
      <c r="J552" s="81" t="s">
        <v>40</v>
      </c>
      <c r="K552" s="69"/>
      <c r="L552" s="67"/>
      <c r="M552" s="67"/>
      <c r="N552" s="72">
        <v>45296</v>
      </c>
      <c r="O552" s="79" t="str">
        <f>IF(Table3[[#This Row],[Tanggal]]="","",TEXT(Table3[[#This Row],[Tanggal]],"mmm"))</f>
        <v>Jan</v>
      </c>
      <c r="P552" s="79">
        <f>IF(Table3[[#This Row],[Tanggal]]="","",YEAR(Table3[[#This Row],[Tanggal]]))</f>
        <v>2024</v>
      </c>
      <c r="Q552" s="67" t="str">
        <f>IF(Table3[[#This Row],[Tanggal]]="","","Tower")</f>
        <v>Tower</v>
      </c>
      <c r="R552" s="67" t="s">
        <v>88</v>
      </c>
      <c r="S552" s="67"/>
      <c r="T552" s="67"/>
    </row>
    <row r="553" spans="2:20" ht="30" x14ac:dyDescent="0.25">
      <c r="B553" s="68" t="str">
        <f>_xlfn.IFNA(INDEX(Data!$B:$B,MATCH(Table3[[#This Row],[Desa/Kelurahan]],Data!$C:$C,0)),"")</f>
        <v>SILUQ NGURAI</v>
      </c>
      <c r="C553" s="80" t="s">
        <v>283</v>
      </c>
      <c r="D553" s="81"/>
      <c r="E553" s="81"/>
      <c r="F553" s="81"/>
      <c r="G553" s="69">
        <v>1</v>
      </c>
      <c r="H553" s="81" t="s">
        <v>94</v>
      </c>
      <c r="I553" s="67"/>
      <c r="J553" s="81" t="s">
        <v>40</v>
      </c>
      <c r="K553" s="69"/>
      <c r="L553" s="67"/>
      <c r="M553" s="67"/>
      <c r="N553" s="72">
        <v>45296</v>
      </c>
      <c r="O553" s="79" t="str">
        <f>IF(Table3[[#This Row],[Tanggal]]="","",TEXT(Table3[[#This Row],[Tanggal]],"mmm"))</f>
        <v>Jan</v>
      </c>
      <c r="P553" s="79">
        <f>IF(Table3[[#This Row],[Tanggal]]="","",YEAR(Table3[[#This Row],[Tanggal]]))</f>
        <v>2024</v>
      </c>
      <c r="Q553" s="67" t="str">
        <f>IF(Table3[[#This Row],[Tanggal]]="","","Tower")</f>
        <v>Tower</v>
      </c>
      <c r="R553" s="67" t="s">
        <v>88</v>
      </c>
      <c r="S553" s="67"/>
      <c r="T553" s="67"/>
    </row>
    <row r="554" spans="2:20" ht="30" x14ac:dyDescent="0.25">
      <c r="B554" s="68" t="str">
        <f>_xlfn.IFNA(INDEX(Data!$B:$B,MATCH(Table3[[#This Row],[Desa/Kelurahan]],Data!$C:$C,0)),"")</f>
        <v>SILUQ NGURAI</v>
      </c>
      <c r="C554" s="80" t="s">
        <v>279</v>
      </c>
      <c r="D554" s="81"/>
      <c r="E554" s="81"/>
      <c r="F554" s="81"/>
      <c r="G554" s="69">
        <v>1</v>
      </c>
      <c r="H554" s="81" t="s">
        <v>87</v>
      </c>
      <c r="I554" s="67"/>
      <c r="J554" s="81" t="s">
        <v>40</v>
      </c>
      <c r="K554" s="69"/>
      <c r="L554" s="67"/>
      <c r="M554" s="67"/>
      <c r="N554" s="72">
        <v>45296</v>
      </c>
      <c r="O554" s="79" t="str">
        <f>IF(Table3[[#This Row],[Tanggal]]="","",TEXT(Table3[[#This Row],[Tanggal]],"mmm"))</f>
        <v>Jan</v>
      </c>
      <c r="P554" s="79">
        <f>IF(Table3[[#This Row],[Tanggal]]="","",YEAR(Table3[[#This Row],[Tanggal]]))</f>
        <v>2024</v>
      </c>
      <c r="Q554" s="67" t="str">
        <f>IF(Table3[[#This Row],[Tanggal]]="","","Tower")</f>
        <v>Tower</v>
      </c>
      <c r="R554" s="67" t="s">
        <v>88</v>
      </c>
      <c r="S554" s="67"/>
      <c r="T554" s="67"/>
    </row>
    <row r="555" spans="2:20" ht="30" customHeight="1" x14ac:dyDescent="0.25">
      <c r="B555" s="68" t="str">
        <f>_xlfn.IFNA(INDEX(Data!$B:$B,MATCH(Table3[[#This Row],[Desa/Kelurahan]],Data!$C:$C,0)),"")</f>
        <v>SILUQ NGURAI</v>
      </c>
      <c r="C555" s="80" t="s">
        <v>271</v>
      </c>
      <c r="D555" s="81"/>
      <c r="E555" s="81"/>
      <c r="F555" s="81"/>
      <c r="G555" s="69">
        <v>1</v>
      </c>
      <c r="H555" s="82" t="s">
        <v>575</v>
      </c>
      <c r="I555" s="67"/>
      <c r="J555" s="81" t="s">
        <v>40</v>
      </c>
      <c r="K555" s="69"/>
      <c r="L555" s="67"/>
      <c r="M555" s="67"/>
      <c r="N555" s="72">
        <v>45426</v>
      </c>
      <c r="O555" s="73" t="str">
        <f>IF(Table3[[#This Row],[Tanggal]]="","",TEXT(Table3[[#This Row],[Tanggal]],"mmm"))</f>
        <v>May</v>
      </c>
      <c r="P555" s="73">
        <f>IF(Table3[[#This Row],[Tanggal]]="","",YEAR(Table3[[#This Row],[Tanggal]]))</f>
        <v>2024</v>
      </c>
      <c r="Q555" s="74" t="str">
        <f>IF(Table3[[#This Row],[Tanggal]]="","","Tower")</f>
        <v>Tower</v>
      </c>
      <c r="R555" s="67" t="s">
        <v>88</v>
      </c>
      <c r="S555" s="67"/>
      <c r="T555" s="67"/>
    </row>
    <row r="556" spans="2:20" ht="30" x14ac:dyDescent="0.25">
      <c r="B556" s="68" t="str">
        <f>_xlfn.IFNA(INDEX(Data!$B:$B,MATCH(Table3[[#This Row],[Desa/Kelurahan]],Data!$C:$C,0)),"")</f>
        <v>SILUQ NGURAI</v>
      </c>
      <c r="C556" s="80" t="s">
        <v>277</v>
      </c>
      <c r="D556" s="81"/>
      <c r="E556" s="81"/>
      <c r="F556" s="81"/>
      <c r="G556" s="69">
        <v>1</v>
      </c>
      <c r="H556" s="81" t="s">
        <v>120</v>
      </c>
      <c r="I556" s="67"/>
      <c r="J556" s="81" t="s">
        <v>40</v>
      </c>
      <c r="K556" s="69"/>
      <c r="L556" s="67"/>
      <c r="M556" s="67"/>
      <c r="N556" s="72">
        <v>45296</v>
      </c>
      <c r="O556" s="79" t="str">
        <f>IF(Table3[[#This Row],[Tanggal]]="","",TEXT(Table3[[#This Row],[Tanggal]],"mmm"))</f>
        <v>Jan</v>
      </c>
      <c r="P556" s="79">
        <f>IF(Table3[[#This Row],[Tanggal]]="","",YEAR(Table3[[#This Row],[Tanggal]]))</f>
        <v>2024</v>
      </c>
      <c r="Q556" s="67" t="str">
        <f>IF(Table3[[#This Row],[Tanggal]]="","","Tower")</f>
        <v>Tower</v>
      </c>
      <c r="R556" s="67" t="s">
        <v>88</v>
      </c>
      <c r="S556" s="67"/>
      <c r="T556" s="67"/>
    </row>
    <row r="557" spans="2:20" ht="30" x14ac:dyDescent="0.25">
      <c r="B557" s="68" t="str">
        <f>_xlfn.IFNA(INDEX(Data!$B:$B,MATCH(Table3[[#This Row],[Desa/Kelurahan]],Data!$C:$C,0)),"")</f>
        <v>SILUQ NGURAI</v>
      </c>
      <c r="C557" s="80" t="s">
        <v>282</v>
      </c>
      <c r="D557" s="81"/>
      <c r="E557" s="81"/>
      <c r="F557" s="81"/>
      <c r="G557" s="69">
        <v>1</v>
      </c>
      <c r="H557" s="82" t="s">
        <v>575</v>
      </c>
      <c r="I557" s="67"/>
      <c r="J557" s="81" t="s">
        <v>40</v>
      </c>
      <c r="K557" s="69"/>
      <c r="L557" s="67"/>
      <c r="M557" s="67"/>
      <c r="N557" s="72">
        <v>45296</v>
      </c>
      <c r="O557" s="79" t="str">
        <f>IF(Table3[[#This Row],[Tanggal]]="","",TEXT(Table3[[#This Row],[Tanggal]],"mmm"))</f>
        <v>Jan</v>
      </c>
      <c r="P557" s="79">
        <f>IF(Table3[[#This Row],[Tanggal]]="","",YEAR(Table3[[#This Row],[Tanggal]]))</f>
        <v>2024</v>
      </c>
      <c r="Q557" s="67" t="str">
        <f>IF(Table3[[#This Row],[Tanggal]]="","","Tower")</f>
        <v>Tower</v>
      </c>
      <c r="R557" s="67" t="s">
        <v>88</v>
      </c>
      <c r="S557" s="67"/>
      <c r="T557" s="67"/>
    </row>
    <row r="558" spans="2:20" ht="30" x14ac:dyDescent="0.25">
      <c r="B558" s="68" t="str">
        <f>_xlfn.IFNA(INDEX(Data!$B:$B,MATCH(Table3[[#This Row],[Desa/Kelurahan]],Data!$C:$C,0)),"")</f>
        <v>SILUQ NGURAI</v>
      </c>
      <c r="C558" s="80" t="s">
        <v>274</v>
      </c>
      <c r="D558" s="81"/>
      <c r="E558" s="81"/>
      <c r="F558" s="81"/>
      <c r="G558" s="69">
        <v>1</v>
      </c>
      <c r="H558" s="81" t="s">
        <v>87</v>
      </c>
      <c r="I558" s="67"/>
      <c r="J558" s="81" t="s">
        <v>40</v>
      </c>
      <c r="K558" s="69"/>
      <c r="L558" s="67"/>
      <c r="M558" s="67"/>
      <c r="N558" s="72">
        <v>45296</v>
      </c>
      <c r="O558" s="79" t="str">
        <f>IF(Table3[[#This Row],[Tanggal]]="","",TEXT(Table3[[#This Row],[Tanggal]],"mmm"))</f>
        <v>Jan</v>
      </c>
      <c r="P558" s="79">
        <f>IF(Table3[[#This Row],[Tanggal]]="","",YEAR(Table3[[#This Row],[Tanggal]]))</f>
        <v>2024</v>
      </c>
      <c r="Q558" s="67" t="str">
        <f>IF(Table3[[#This Row],[Tanggal]]="","","Tower")</f>
        <v>Tower</v>
      </c>
      <c r="R558" s="67" t="s">
        <v>88</v>
      </c>
      <c r="S558" s="67"/>
      <c r="T558" s="67"/>
    </row>
    <row r="559" spans="2:20" ht="30" x14ac:dyDescent="0.25">
      <c r="B559" s="68" t="str">
        <f>_xlfn.IFNA(INDEX(Data!$B:$B,MATCH(Table3[[#This Row],[Desa/Kelurahan]],Data!$C:$C,0)),"")</f>
        <v>SILUQ NGURAI</v>
      </c>
      <c r="C559" s="80" t="s">
        <v>276</v>
      </c>
      <c r="D559" s="81"/>
      <c r="E559" s="81"/>
      <c r="F559" s="81"/>
      <c r="G559" s="69">
        <v>1</v>
      </c>
      <c r="H559" s="81" t="s">
        <v>120</v>
      </c>
      <c r="I559" s="67"/>
      <c r="J559" s="81" t="s">
        <v>40</v>
      </c>
      <c r="K559" s="69"/>
      <c r="L559" s="67"/>
      <c r="M559" s="67"/>
      <c r="N559" s="72">
        <v>45296</v>
      </c>
      <c r="O559" s="79" t="str">
        <f>IF(Table3[[#This Row],[Tanggal]]="","",TEXT(Table3[[#This Row],[Tanggal]],"mmm"))</f>
        <v>Jan</v>
      </c>
      <c r="P559" s="79">
        <f>IF(Table3[[#This Row],[Tanggal]]="","",YEAR(Table3[[#This Row],[Tanggal]]))</f>
        <v>2024</v>
      </c>
      <c r="Q559" s="67" t="str">
        <f>IF(Table3[[#This Row],[Tanggal]]="","","Tower")</f>
        <v>Tower</v>
      </c>
      <c r="R559" s="67" t="s">
        <v>88</v>
      </c>
      <c r="S559" s="67"/>
      <c r="T559" s="67"/>
    </row>
    <row r="560" spans="2:20" x14ac:dyDescent="0.25">
      <c r="B560" s="68" t="str">
        <f>_xlfn.IFNA(INDEX(Data!$B:$B,MATCH(Table3[[#This Row],[Desa/Kelurahan]],Data!$C:$C,0)),"")</f>
        <v>BENTIAN BESAR</v>
      </c>
      <c r="C560" s="68" t="s">
        <v>138</v>
      </c>
      <c r="D560" s="76" t="s">
        <v>496</v>
      </c>
      <c r="E560" s="76" t="s">
        <v>497</v>
      </c>
      <c r="F560" s="67" t="s">
        <v>498</v>
      </c>
      <c r="G560" s="67">
        <v>1</v>
      </c>
      <c r="H560" s="67" t="s">
        <v>108</v>
      </c>
      <c r="I560" s="67"/>
      <c r="J560" s="67" t="s">
        <v>40</v>
      </c>
      <c r="K560" s="69"/>
      <c r="L560" s="67" t="s">
        <v>499</v>
      </c>
      <c r="M560" s="67"/>
      <c r="N560" s="72">
        <v>45296</v>
      </c>
      <c r="O560" s="73" t="str">
        <f>IF(Table3[[#This Row],[Tanggal]]="","",TEXT(Table3[[#This Row],[Tanggal]],"mmm"))</f>
        <v>Jan</v>
      </c>
      <c r="P560" s="73">
        <f>IF(Table3[[#This Row],[Tanggal]]="","",YEAR(Table3[[#This Row],[Tanggal]]))</f>
        <v>2024</v>
      </c>
      <c r="Q560" s="74" t="str">
        <f>IF(Table3[[#This Row],[Tanggal]]="","","Tower")</f>
        <v>Tower</v>
      </c>
      <c r="R560" s="67" t="s">
        <v>73</v>
      </c>
      <c r="S560" s="67"/>
      <c r="T560" s="67"/>
    </row>
    <row r="561" spans="2:20" ht="30" x14ac:dyDescent="0.25">
      <c r="B561" s="68" t="str">
        <f>_xlfn.IFNA(INDEX(Data!$B:$B,MATCH(Table3[[#This Row],[Desa/Kelurahan]],Data!$C:$C,0)),"")</f>
        <v>BENTIAN BESAR</v>
      </c>
      <c r="C561" s="68" t="s">
        <v>135</v>
      </c>
      <c r="D561" s="69" t="s">
        <v>527</v>
      </c>
      <c r="E561" s="69" t="s">
        <v>528</v>
      </c>
      <c r="F561" s="69"/>
      <c r="G561" s="69">
        <v>1</v>
      </c>
      <c r="H561" s="69" t="s">
        <v>74</v>
      </c>
      <c r="I561" s="67"/>
      <c r="J561" s="69" t="s">
        <v>40</v>
      </c>
      <c r="K561" s="69"/>
      <c r="L561" s="69" t="s">
        <v>529</v>
      </c>
      <c r="M561" s="67"/>
      <c r="N561" s="72">
        <v>45296</v>
      </c>
      <c r="O561" s="79" t="str">
        <f>IF(Table3[[#This Row],[Tanggal]]="","",TEXT(Table3[[#This Row],[Tanggal]],"mmm"))</f>
        <v>Jan</v>
      </c>
      <c r="P561" s="79">
        <f>IF(Table3[[#This Row],[Tanggal]]="","",YEAR(Table3[[#This Row],[Tanggal]]))</f>
        <v>2024</v>
      </c>
      <c r="Q561" s="67" t="str">
        <f>IF(Table3[[#This Row],[Tanggal]]="","","Tower")</f>
        <v>Tower</v>
      </c>
      <c r="R561" s="67" t="s">
        <v>81</v>
      </c>
      <c r="S561" s="67"/>
      <c r="T561" s="67"/>
    </row>
    <row r="562" spans="2:20" ht="30" x14ac:dyDescent="0.25">
      <c r="B562" s="68" t="str">
        <f>_xlfn.IFNA(INDEX(Data!$B:$B,MATCH(Table3[[#This Row],[Desa/Kelurahan]],Data!$C:$C,0)),"")</f>
        <v>BENTIAN BESAR</v>
      </c>
      <c r="C562" s="80" t="s">
        <v>137</v>
      </c>
      <c r="D562" s="81"/>
      <c r="E562" s="81"/>
      <c r="F562" s="81"/>
      <c r="G562" s="69">
        <v>1</v>
      </c>
      <c r="H562" s="81" t="s">
        <v>94</v>
      </c>
      <c r="I562" s="67"/>
      <c r="J562" s="81" t="s">
        <v>40</v>
      </c>
      <c r="K562" s="69"/>
      <c r="L562" s="67"/>
      <c r="M562" s="67"/>
      <c r="N562" s="72">
        <v>45296</v>
      </c>
      <c r="O562" s="79" t="str">
        <f>IF(Table3[[#This Row],[Tanggal]]="","",TEXT(Table3[[#This Row],[Tanggal]],"mmm"))</f>
        <v>Jan</v>
      </c>
      <c r="P562" s="79">
        <f>IF(Table3[[#This Row],[Tanggal]]="","",YEAR(Table3[[#This Row],[Tanggal]]))</f>
        <v>2024</v>
      </c>
      <c r="Q562" s="67" t="str">
        <f>IF(Table3[[#This Row],[Tanggal]]="","","Tower")</f>
        <v>Tower</v>
      </c>
      <c r="R562" s="67" t="s">
        <v>88</v>
      </c>
      <c r="S562" s="67"/>
      <c r="T562" s="67"/>
    </row>
    <row r="563" spans="2:20" ht="30" x14ac:dyDescent="0.25">
      <c r="B563" s="68" t="str">
        <f>_xlfn.IFNA(INDEX(Data!$B:$B,MATCH(Table3[[#This Row],[Desa/Kelurahan]],Data!$C:$C,0)),"")</f>
        <v>BENTIAN BESAR</v>
      </c>
      <c r="C563" s="80" t="s">
        <v>131</v>
      </c>
      <c r="D563" s="81"/>
      <c r="E563" s="81"/>
      <c r="F563" s="81"/>
      <c r="G563" s="69">
        <v>1</v>
      </c>
      <c r="H563" s="81" t="s">
        <v>94</v>
      </c>
      <c r="I563" s="67"/>
      <c r="J563" s="81" t="s">
        <v>40</v>
      </c>
      <c r="K563" s="69"/>
      <c r="L563" s="67"/>
      <c r="M563" s="67"/>
      <c r="N563" s="72">
        <v>45296</v>
      </c>
      <c r="O563" s="79" t="str">
        <f>IF(Table3[[#This Row],[Tanggal]]="","",TEXT(Table3[[#This Row],[Tanggal]],"mmm"))</f>
        <v>Jan</v>
      </c>
      <c r="P563" s="79">
        <f>IF(Table3[[#This Row],[Tanggal]]="","",YEAR(Table3[[#This Row],[Tanggal]]))</f>
        <v>2024</v>
      </c>
      <c r="Q563" s="67" t="str">
        <f>IF(Table3[[#This Row],[Tanggal]]="","","Tower")</f>
        <v>Tower</v>
      </c>
      <c r="R563" s="67" t="s">
        <v>88</v>
      </c>
      <c r="S563" s="67"/>
      <c r="T563" s="67"/>
    </row>
    <row r="564" spans="2:20" ht="30" x14ac:dyDescent="0.25">
      <c r="B564" s="68" t="str">
        <f>_xlfn.IFNA(INDEX(Data!$B:$B,MATCH(Table3[[#This Row],[Desa/Kelurahan]],Data!$C:$C,0)),"")</f>
        <v>BENTIAN BESAR</v>
      </c>
      <c r="C564" s="80" t="s">
        <v>130</v>
      </c>
      <c r="D564" s="81"/>
      <c r="E564" s="81"/>
      <c r="F564" s="81"/>
      <c r="G564" s="69">
        <v>1</v>
      </c>
      <c r="H564" s="81" t="s">
        <v>94</v>
      </c>
      <c r="I564" s="67"/>
      <c r="J564" s="81" t="s">
        <v>40</v>
      </c>
      <c r="K564" s="69"/>
      <c r="L564" s="67"/>
      <c r="M564" s="67"/>
      <c r="N564" s="72">
        <v>45296</v>
      </c>
      <c r="O564" s="79" t="str">
        <f>IF(Table3[[#This Row],[Tanggal]]="","",TEXT(Table3[[#This Row],[Tanggal]],"mmm"))</f>
        <v>Jan</v>
      </c>
      <c r="P564" s="79">
        <f>IF(Table3[[#This Row],[Tanggal]]="","",YEAR(Table3[[#This Row],[Tanggal]]))</f>
        <v>2024</v>
      </c>
      <c r="Q564" s="67" t="str">
        <f>IF(Table3[[#This Row],[Tanggal]]="","","Tower")</f>
        <v>Tower</v>
      </c>
      <c r="R564" s="67" t="s">
        <v>88</v>
      </c>
      <c r="S564" s="67"/>
      <c r="T564" s="67"/>
    </row>
    <row r="565" spans="2:20" x14ac:dyDescent="0.25">
      <c r="B565" s="68" t="str">
        <f>_xlfn.IFNA(INDEX(Data!$B:$B,MATCH(Table3[[#This Row],[Desa/Kelurahan]],Data!$C:$C,0)),"")</f>
        <v>BENTIAN BESAR</v>
      </c>
      <c r="C565" s="80" t="s">
        <v>136</v>
      </c>
      <c r="D565" s="81"/>
      <c r="E565" s="81"/>
      <c r="F565" s="81"/>
      <c r="G565" s="69">
        <v>1</v>
      </c>
      <c r="H565" s="81" t="s">
        <v>94</v>
      </c>
      <c r="I565" s="67"/>
      <c r="J565" s="81" t="s">
        <v>40</v>
      </c>
      <c r="K565" s="69"/>
      <c r="L565" s="67"/>
      <c r="M565" s="67"/>
      <c r="N565" s="72">
        <v>45296</v>
      </c>
      <c r="O565" s="79" t="str">
        <f>IF(Table3[[#This Row],[Tanggal]]="","",TEXT(Table3[[#This Row],[Tanggal]],"mmm"))</f>
        <v>Jan</v>
      </c>
      <c r="P565" s="79">
        <f>IF(Table3[[#This Row],[Tanggal]]="","",YEAR(Table3[[#This Row],[Tanggal]]))</f>
        <v>2024</v>
      </c>
      <c r="Q565" s="67" t="str">
        <f>IF(Table3[[#This Row],[Tanggal]]="","","Tower")</f>
        <v>Tower</v>
      </c>
      <c r="R565" s="67" t="s">
        <v>73</v>
      </c>
      <c r="S565" s="67"/>
      <c r="T565" s="67"/>
    </row>
    <row r="566" spans="2:20" ht="15" customHeight="1" x14ac:dyDescent="0.25">
      <c r="B566" s="68" t="str">
        <f>_xlfn.IFNA(INDEX(Data!$B:$B,MATCH(Table3[[#This Row],[Desa/Kelurahan]],Data!$C:$C,0)),"")</f>
        <v>BENTIAN BESAR</v>
      </c>
      <c r="C566" s="80" t="s">
        <v>134</v>
      </c>
      <c r="D566" s="81"/>
      <c r="E566" s="81"/>
      <c r="F566" s="81"/>
      <c r="G566" s="69">
        <v>1</v>
      </c>
      <c r="H566" s="81" t="s">
        <v>94</v>
      </c>
      <c r="I566" s="67"/>
      <c r="J566" s="81" t="s">
        <v>40</v>
      </c>
      <c r="K566" s="69"/>
      <c r="L566" s="67"/>
      <c r="M566" s="67"/>
      <c r="N566" s="72">
        <v>45296</v>
      </c>
      <c r="O566" s="79" t="str">
        <f>IF(Table3[[#This Row],[Tanggal]]="","",TEXT(Table3[[#This Row],[Tanggal]],"mmm"))</f>
        <v>Jan</v>
      </c>
      <c r="P566" s="79">
        <f>IF(Table3[[#This Row],[Tanggal]]="","",YEAR(Table3[[#This Row],[Tanggal]]))</f>
        <v>2024</v>
      </c>
      <c r="Q566" s="67" t="str">
        <f>IF(Table3[[#This Row],[Tanggal]]="","","Tower")</f>
        <v>Tower</v>
      </c>
      <c r="R566" s="67" t="s">
        <v>88</v>
      </c>
      <c r="S566" s="67"/>
      <c r="T566" s="67"/>
    </row>
    <row r="567" spans="2:20" ht="30" x14ac:dyDescent="0.25">
      <c r="B567" s="68" t="str">
        <f>_xlfn.IFNA(INDEX(Data!$B:$B,MATCH(Table3[[#This Row],[Desa/Kelurahan]],Data!$C:$C,0)),"")</f>
        <v>BENTIAN BESAR</v>
      </c>
      <c r="C567" s="80" t="s">
        <v>133</v>
      </c>
      <c r="D567" s="81"/>
      <c r="E567" s="81"/>
      <c r="F567" s="81"/>
      <c r="G567" s="69">
        <v>1</v>
      </c>
      <c r="H567" s="81" t="s">
        <v>94</v>
      </c>
      <c r="I567" s="67"/>
      <c r="J567" s="81" t="s">
        <v>40</v>
      </c>
      <c r="K567" s="69"/>
      <c r="L567" s="67"/>
      <c r="M567" s="67"/>
      <c r="N567" s="72">
        <v>45296</v>
      </c>
      <c r="O567" s="79" t="str">
        <f>IF(Table3[[#This Row],[Tanggal]]="","",TEXT(Table3[[#This Row],[Tanggal]],"mmm"))</f>
        <v>Jan</v>
      </c>
      <c r="P567" s="79">
        <f>IF(Table3[[#This Row],[Tanggal]]="","",YEAR(Table3[[#This Row],[Tanggal]]))</f>
        <v>2024</v>
      </c>
      <c r="Q567" s="67" t="str">
        <f>IF(Table3[[#This Row],[Tanggal]]="","","Tower")</f>
        <v>Tower</v>
      </c>
      <c r="R567" s="67" t="s">
        <v>88</v>
      </c>
      <c r="S567" s="67"/>
      <c r="T567" s="67"/>
    </row>
    <row r="568" spans="2:20" x14ac:dyDescent="0.25">
      <c r="B568" s="68" t="str">
        <f>_xlfn.IFNA(INDEX(Data!$B:$B,MATCH(Table3[[#This Row],[Desa/Kelurahan]],Data!$C:$C,0)),"")</f>
        <v>JEMPANG</v>
      </c>
      <c r="C568" s="68" t="s">
        <v>176</v>
      </c>
      <c r="D568" s="76" t="s">
        <v>500</v>
      </c>
      <c r="E568" s="76" t="s">
        <v>501</v>
      </c>
      <c r="F568" s="67" t="s">
        <v>502</v>
      </c>
      <c r="G568" s="67">
        <v>1</v>
      </c>
      <c r="H568" s="67" t="s">
        <v>108</v>
      </c>
      <c r="I568" s="67"/>
      <c r="J568" s="67" t="s">
        <v>40</v>
      </c>
      <c r="K568" s="69"/>
      <c r="L568" s="67" t="s">
        <v>366</v>
      </c>
      <c r="M568" s="67"/>
      <c r="N568" s="72">
        <v>45296</v>
      </c>
      <c r="O568" s="79" t="str">
        <f>IF(Table3[[#This Row],[Tanggal]]="","",TEXT(Table3[[#This Row],[Tanggal]],"mmm"))</f>
        <v>Jan</v>
      </c>
      <c r="P568" s="79">
        <f>IF(Table3[[#This Row],[Tanggal]]="","",YEAR(Table3[[#This Row],[Tanggal]]))</f>
        <v>2024</v>
      </c>
      <c r="Q568" s="67" t="str">
        <f>IF(Table3[[#This Row],[Tanggal]]="","","Tower")</f>
        <v>Tower</v>
      </c>
      <c r="R568" s="67" t="s">
        <v>73</v>
      </c>
      <c r="S568" s="67"/>
      <c r="T568" s="67"/>
    </row>
    <row r="569" spans="2:20" ht="30" customHeight="1" x14ac:dyDescent="0.25">
      <c r="B569" s="68" t="str">
        <f>_xlfn.IFNA(INDEX(Data!$B:$B,MATCH(Table3[[#This Row],[Desa/Kelurahan]],Data!$C:$C,0)),"")</f>
        <v>JEMPANG</v>
      </c>
      <c r="C569" s="68" t="s">
        <v>174</v>
      </c>
      <c r="D569" s="76"/>
      <c r="E569" s="76"/>
      <c r="F569" s="67" t="s">
        <v>503</v>
      </c>
      <c r="G569" s="67">
        <v>1</v>
      </c>
      <c r="H569" s="67" t="s">
        <v>108</v>
      </c>
      <c r="I569" s="67"/>
      <c r="J569" s="67" t="s">
        <v>40</v>
      </c>
      <c r="K569" s="69"/>
      <c r="L569" s="67"/>
      <c r="M569" s="67"/>
      <c r="N569" s="72">
        <v>45296</v>
      </c>
      <c r="O569" s="79" t="str">
        <f>IF(Table3[[#This Row],[Tanggal]]="","",TEXT(Table3[[#This Row],[Tanggal]],"mmm"))</f>
        <v>Jan</v>
      </c>
      <c r="P569" s="79">
        <f>IF(Table3[[#This Row],[Tanggal]]="","",YEAR(Table3[[#This Row],[Tanggal]]))</f>
        <v>2024</v>
      </c>
      <c r="Q569" s="67" t="str">
        <f>IF(Table3[[#This Row],[Tanggal]]="","","Tower")</f>
        <v>Tower</v>
      </c>
      <c r="R569" s="67" t="s">
        <v>73</v>
      </c>
      <c r="S569" s="67"/>
      <c r="T569" s="67"/>
    </row>
    <row r="570" spans="2:20" x14ac:dyDescent="0.25">
      <c r="B570" s="68" t="str">
        <f>_xlfn.IFNA(INDEX(Data!$B:$B,MATCH(Table3[[#This Row],[Desa/Kelurahan]],Data!$C:$C,0)),"")</f>
        <v>JEMPANG</v>
      </c>
      <c r="C570" s="68" t="s">
        <v>178</v>
      </c>
      <c r="D570" s="76" t="s">
        <v>504</v>
      </c>
      <c r="E570" s="76" t="s">
        <v>505</v>
      </c>
      <c r="F570" s="67" t="s">
        <v>506</v>
      </c>
      <c r="G570" s="67">
        <v>1</v>
      </c>
      <c r="H570" s="67" t="s">
        <v>108</v>
      </c>
      <c r="I570" s="67"/>
      <c r="J570" s="67" t="s">
        <v>40</v>
      </c>
      <c r="K570" s="69"/>
      <c r="L570" s="67"/>
      <c r="M570" s="67"/>
      <c r="N570" s="72">
        <v>45296</v>
      </c>
      <c r="O570" s="79" t="str">
        <f>IF(Table3[[#This Row],[Tanggal]]="","",TEXT(Table3[[#This Row],[Tanggal]],"mmm"))</f>
        <v>Jan</v>
      </c>
      <c r="P570" s="79">
        <f>IF(Table3[[#This Row],[Tanggal]]="","",YEAR(Table3[[#This Row],[Tanggal]]))</f>
        <v>2024</v>
      </c>
      <c r="Q570" s="67" t="str">
        <f>IF(Table3[[#This Row],[Tanggal]]="","","Tower")</f>
        <v>Tower</v>
      </c>
      <c r="R570" s="67" t="s">
        <v>73</v>
      </c>
      <c r="S570" s="67"/>
      <c r="T570" s="67"/>
    </row>
    <row r="571" spans="2:20" x14ac:dyDescent="0.25">
      <c r="B571" s="68" t="str">
        <f>_xlfn.IFNA(INDEX(Data!$B:$B,MATCH(Table3[[#This Row],[Desa/Kelurahan]],Data!$C:$C,0)),"")</f>
        <v>JEMPANG</v>
      </c>
      <c r="C571" s="68" t="s">
        <v>176</v>
      </c>
      <c r="D571" s="76" t="s">
        <v>507</v>
      </c>
      <c r="E571" s="76" t="s">
        <v>508</v>
      </c>
      <c r="F571" s="67"/>
      <c r="G571" s="67">
        <v>1</v>
      </c>
      <c r="H571" s="67" t="s">
        <v>429</v>
      </c>
      <c r="I571" s="67"/>
      <c r="J571" s="67" t="s">
        <v>40</v>
      </c>
      <c r="K571" s="69"/>
      <c r="L571" s="67" t="s">
        <v>373</v>
      </c>
      <c r="M571" s="67"/>
      <c r="N571" s="72">
        <v>45296</v>
      </c>
      <c r="O571" s="79" t="str">
        <f>IF(Table3[[#This Row],[Tanggal]]="","",TEXT(Table3[[#This Row],[Tanggal]],"mmm"))</f>
        <v>Jan</v>
      </c>
      <c r="P571" s="79">
        <f>IF(Table3[[#This Row],[Tanggal]]="","",YEAR(Table3[[#This Row],[Tanggal]]))</f>
        <v>2024</v>
      </c>
      <c r="Q571" s="67" t="str">
        <f>IF(Table3[[#This Row],[Tanggal]]="","","Tower")</f>
        <v>Tower</v>
      </c>
      <c r="R571" s="67" t="s">
        <v>73</v>
      </c>
      <c r="S571" s="67"/>
      <c r="T571" s="67"/>
    </row>
    <row r="572" spans="2:20" ht="30" x14ac:dyDescent="0.25">
      <c r="B572" s="68" t="str">
        <f>_xlfn.IFNA(INDEX(Data!$B:$B,MATCH(Table3[[#This Row],[Desa/Kelurahan]],Data!$C:$C,0)),"")</f>
        <v>JEMPANG</v>
      </c>
      <c r="C572" s="70" t="s">
        <v>179</v>
      </c>
      <c r="D572" s="69" t="s">
        <v>530</v>
      </c>
      <c r="E572" s="69" t="s">
        <v>531</v>
      </c>
      <c r="F572" s="69"/>
      <c r="G572" s="69">
        <v>1</v>
      </c>
      <c r="H572" s="69" t="s">
        <v>74</v>
      </c>
      <c r="I572" s="67"/>
      <c r="J572" s="67" t="s">
        <v>40</v>
      </c>
      <c r="K572" s="69"/>
      <c r="L572" s="69" t="s">
        <v>529</v>
      </c>
      <c r="M572" s="67"/>
      <c r="N572" s="72">
        <v>45296</v>
      </c>
      <c r="O572" s="79" t="str">
        <f>IF(Table3[[#This Row],[Tanggal]]="","",TEXT(Table3[[#This Row],[Tanggal]],"mmm"))</f>
        <v>Jan</v>
      </c>
      <c r="P572" s="79">
        <f>IF(Table3[[#This Row],[Tanggal]]="","",YEAR(Table3[[#This Row],[Tanggal]]))</f>
        <v>2024</v>
      </c>
      <c r="Q572" s="67" t="str">
        <f>IF(Table3[[#This Row],[Tanggal]]="","","Tower")</f>
        <v>Tower</v>
      </c>
      <c r="R572" s="67" t="s">
        <v>81</v>
      </c>
      <c r="S572" s="67"/>
      <c r="T572" s="67"/>
    </row>
    <row r="573" spans="2:20" ht="30" x14ac:dyDescent="0.25">
      <c r="B573" s="68" t="str">
        <f>_xlfn.IFNA(INDEX(Data!$B:$B,MATCH(Table3[[#This Row],[Desa/Kelurahan]],Data!$C:$C,0)),"")</f>
        <v>JEMPANG</v>
      </c>
      <c r="C573" s="80" t="s">
        <v>177</v>
      </c>
      <c r="D573" s="81"/>
      <c r="E573" s="81"/>
      <c r="F573" s="81"/>
      <c r="G573" s="69">
        <v>1</v>
      </c>
      <c r="H573" s="81" t="s">
        <v>87</v>
      </c>
      <c r="I573" s="67"/>
      <c r="J573" s="67" t="s">
        <v>42</v>
      </c>
      <c r="K573" s="82" t="s">
        <v>576</v>
      </c>
      <c r="L573" s="67"/>
      <c r="M573" s="67"/>
      <c r="N573" s="72">
        <v>45296</v>
      </c>
      <c r="O573" s="79" t="str">
        <f>IF(Table3[[#This Row],[Tanggal]]="","",TEXT(Table3[[#This Row],[Tanggal]],"mmm"))</f>
        <v>Jan</v>
      </c>
      <c r="P573" s="79">
        <f>IF(Table3[[#This Row],[Tanggal]]="","",YEAR(Table3[[#This Row],[Tanggal]]))</f>
        <v>2024</v>
      </c>
      <c r="Q573" s="67" t="str">
        <f>IF(Table3[[#This Row],[Tanggal]]="","","Tower")</f>
        <v>Tower</v>
      </c>
      <c r="R573" s="67" t="s">
        <v>88</v>
      </c>
      <c r="S573" s="67"/>
      <c r="T573" s="67"/>
    </row>
    <row r="574" spans="2:20" x14ac:dyDescent="0.25">
      <c r="B574" s="68" t="str">
        <f>_xlfn.IFNA(INDEX(Data!$B:$B,MATCH(Table3[[#This Row],[Desa/Kelurahan]],Data!$C:$C,0)),"")</f>
        <v>JEMPANG</v>
      </c>
      <c r="C574" s="70" t="s">
        <v>174</v>
      </c>
      <c r="D574" s="81"/>
      <c r="E574" s="81"/>
      <c r="F574" s="69" t="s">
        <v>577</v>
      </c>
      <c r="G574" s="69">
        <v>1</v>
      </c>
      <c r="H574" s="69" t="s">
        <v>578</v>
      </c>
      <c r="I574" s="67"/>
      <c r="J574" s="67" t="s">
        <v>40</v>
      </c>
      <c r="K574" s="69"/>
      <c r="L574" s="67"/>
      <c r="M574" s="67"/>
      <c r="N574" s="72">
        <v>45296</v>
      </c>
      <c r="O574" s="79" t="str">
        <f>IF(Table3[[#This Row],[Tanggal]]="","",TEXT(Table3[[#This Row],[Tanggal]],"mmm"))</f>
        <v>Jan</v>
      </c>
      <c r="P574" s="79">
        <f>IF(Table3[[#This Row],[Tanggal]]="","",YEAR(Table3[[#This Row],[Tanggal]]))</f>
        <v>2024</v>
      </c>
      <c r="Q574" s="67" t="str">
        <f>IF(Table3[[#This Row],[Tanggal]]="","","Tower")</f>
        <v>Tower</v>
      </c>
      <c r="R574" s="67" t="s">
        <v>103</v>
      </c>
      <c r="S574" s="67"/>
      <c r="T574" s="67"/>
    </row>
    <row r="575" spans="2:20" ht="30" x14ac:dyDescent="0.25">
      <c r="B575" s="68" t="str">
        <f>_xlfn.IFNA(INDEX(Data!$B:$B,MATCH(Table3[[#This Row],[Desa/Kelurahan]],Data!$C:$C,0)),"")</f>
        <v>JEMPANG</v>
      </c>
      <c r="C575" s="70" t="s">
        <v>172</v>
      </c>
      <c r="D575" s="81"/>
      <c r="E575" s="81"/>
      <c r="F575" s="81"/>
      <c r="G575" s="69">
        <v>1</v>
      </c>
      <c r="H575" s="81" t="s">
        <v>546</v>
      </c>
      <c r="I575" s="67"/>
      <c r="J575" s="67" t="s">
        <v>40</v>
      </c>
      <c r="K575" s="69"/>
      <c r="L575" s="67"/>
      <c r="M575" s="67"/>
      <c r="N575" s="72">
        <v>45296</v>
      </c>
      <c r="O575" s="79" t="str">
        <f>IF(Table3[[#This Row],[Tanggal]]="","",TEXT(Table3[[#This Row],[Tanggal]],"mmm"))</f>
        <v>Jan</v>
      </c>
      <c r="P575" s="79">
        <f>IF(Table3[[#This Row],[Tanggal]]="","",YEAR(Table3[[#This Row],[Tanggal]]))</f>
        <v>2024</v>
      </c>
      <c r="Q575" s="67" t="str">
        <f>IF(Table3[[#This Row],[Tanggal]]="","","Tower")</f>
        <v>Tower</v>
      </c>
      <c r="R575" s="67" t="s">
        <v>88</v>
      </c>
      <c r="S575" s="67"/>
      <c r="T575" s="67"/>
    </row>
    <row r="576" spans="2:20" x14ac:dyDescent="0.25">
      <c r="B576" s="68" t="str">
        <f>_xlfn.IFNA(INDEX(Data!$B:$B,MATCH(Table3[[#This Row],[Desa/Kelurahan]],Data!$C:$C,0)),"")</f>
        <v>JEMPANG</v>
      </c>
      <c r="C576" s="70" t="s">
        <v>176</v>
      </c>
      <c r="D576" s="81"/>
      <c r="E576" s="81"/>
      <c r="F576" s="69" t="s">
        <v>579</v>
      </c>
      <c r="G576" s="69">
        <v>1</v>
      </c>
      <c r="H576" s="69" t="s">
        <v>538</v>
      </c>
      <c r="I576" s="67"/>
      <c r="J576" s="67" t="s">
        <v>40</v>
      </c>
      <c r="K576" s="69"/>
      <c r="L576" s="67"/>
      <c r="M576" s="67"/>
      <c r="N576" s="72">
        <v>45296</v>
      </c>
      <c r="O576" s="79" t="str">
        <f>IF(Table3[[#This Row],[Tanggal]]="","",TEXT(Table3[[#This Row],[Tanggal]],"mmm"))</f>
        <v>Jan</v>
      </c>
      <c r="P576" s="79">
        <f>IF(Table3[[#This Row],[Tanggal]]="","",YEAR(Table3[[#This Row],[Tanggal]]))</f>
        <v>2024</v>
      </c>
      <c r="Q576" s="67" t="str">
        <f>IF(Table3[[#This Row],[Tanggal]]="","","Tower")</f>
        <v>Tower</v>
      </c>
      <c r="R576" s="67" t="s">
        <v>103</v>
      </c>
      <c r="S576" s="67"/>
      <c r="T576" s="67"/>
    </row>
    <row r="577" spans="2:20" ht="30" x14ac:dyDescent="0.25">
      <c r="B577" s="68" t="str">
        <f>_xlfn.IFNA(INDEX(Data!$B:$B,MATCH(Table3[[#This Row],[Desa/Kelurahan]],Data!$C:$C,0)),"")</f>
        <v>BONGAN</v>
      </c>
      <c r="C577" s="68" t="s">
        <v>140</v>
      </c>
      <c r="D577" s="76" t="s">
        <v>509</v>
      </c>
      <c r="E577" s="76" t="s">
        <v>510</v>
      </c>
      <c r="F577" s="67" t="s">
        <v>511</v>
      </c>
      <c r="G577" s="67">
        <v>1</v>
      </c>
      <c r="H577" s="67" t="s">
        <v>512</v>
      </c>
      <c r="I577" s="67"/>
      <c r="J577" s="67" t="s">
        <v>40</v>
      </c>
      <c r="K577" s="69"/>
      <c r="L577" s="67"/>
      <c r="M577" s="67"/>
      <c r="N577" s="72">
        <v>45296</v>
      </c>
      <c r="O577" s="79" t="str">
        <f>IF(Table3[[#This Row],[Tanggal]]="","",TEXT(Table3[[#This Row],[Tanggal]],"mmm"))</f>
        <v>Jan</v>
      </c>
      <c r="P577" s="79">
        <f>IF(Table3[[#This Row],[Tanggal]]="","",YEAR(Table3[[#This Row],[Tanggal]]))</f>
        <v>2024</v>
      </c>
      <c r="Q577" s="67" t="str">
        <f>IF(Table3[[#This Row],[Tanggal]]="","","Tower")</f>
        <v>Tower</v>
      </c>
      <c r="R577" s="67" t="s">
        <v>73</v>
      </c>
      <c r="S577" s="67"/>
      <c r="T577" s="67"/>
    </row>
    <row r="578" spans="2:20" x14ac:dyDescent="0.25">
      <c r="B578" s="68" t="str">
        <f>_xlfn.IFNA(INDEX(Data!$B:$B,MATCH(Table3[[#This Row],[Desa/Kelurahan]],Data!$C:$C,0)),"")</f>
        <v>BONGAN</v>
      </c>
      <c r="C578" s="68" t="s">
        <v>147</v>
      </c>
      <c r="D578" s="76" t="s">
        <v>513</v>
      </c>
      <c r="E578" s="76" t="s">
        <v>514</v>
      </c>
      <c r="F578" s="67" t="s">
        <v>515</v>
      </c>
      <c r="G578" s="67">
        <v>1</v>
      </c>
      <c r="H578" s="67" t="s">
        <v>108</v>
      </c>
      <c r="I578" s="67"/>
      <c r="J578" s="67" t="s">
        <v>40</v>
      </c>
      <c r="K578" s="69"/>
      <c r="L578" s="67"/>
      <c r="M578" s="67"/>
      <c r="N578" s="72">
        <v>45426</v>
      </c>
      <c r="O578" s="73" t="str">
        <f>IF(Table3[[#This Row],[Tanggal]]="","",TEXT(Table3[[#This Row],[Tanggal]],"mmm"))</f>
        <v>May</v>
      </c>
      <c r="P578" s="73">
        <f>IF(Table3[[#This Row],[Tanggal]]="","",YEAR(Table3[[#This Row],[Tanggal]]))</f>
        <v>2024</v>
      </c>
      <c r="Q578" s="74" t="str">
        <f>IF(Table3[[#This Row],[Tanggal]]="","","Tower")</f>
        <v>Tower</v>
      </c>
      <c r="R578" s="67" t="s">
        <v>73</v>
      </c>
      <c r="S578" s="67"/>
      <c r="T578" s="67"/>
    </row>
    <row r="579" spans="2:20" x14ac:dyDescent="0.25">
      <c r="B579" s="68" t="str">
        <f>_xlfn.IFNA(INDEX(Data!$B:$B,MATCH(Table3[[#This Row],[Desa/Kelurahan]],Data!$C:$C,0)),"")</f>
        <v>BONGAN</v>
      </c>
      <c r="C579" s="68" t="s">
        <v>145</v>
      </c>
      <c r="D579" s="76"/>
      <c r="E579" s="76"/>
      <c r="F579" s="67" t="s">
        <v>516</v>
      </c>
      <c r="G579" s="67">
        <v>1</v>
      </c>
      <c r="H579" s="67" t="s">
        <v>99</v>
      </c>
      <c r="I579" s="67"/>
      <c r="J579" s="67" t="s">
        <v>40</v>
      </c>
      <c r="K579" s="69"/>
      <c r="L579" s="67"/>
      <c r="M579" s="67"/>
      <c r="N579" s="72">
        <v>45426</v>
      </c>
      <c r="O579" s="73" t="str">
        <f>IF(Table3[[#This Row],[Tanggal]]="","",TEXT(Table3[[#This Row],[Tanggal]],"mmm"))</f>
        <v>May</v>
      </c>
      <c r="P579" s="73">
        <f>IF(Table3[[#This Row],[Tanggal]]="","",YEAR(Table3[[#This Row],[Tanggal]]))</f>
        <v>2024</v>
      </c>
      <c r="Q579" s="74" t="str">
        <f>IF(Table3[[#This Row],[Tanggal]]="","","Tower")</f>
        <v>Tower</v>
      </c>
      <c r="R579" s="67" t="s">
        <v>73</v>
      </c>
      <c r="S579" s="67"/>
      <c r="T579" s="67"/>
    </row>
    <row r="580" spans="2:20" ht="15" customHeight="1" x14ac:dyDescent="0.25">
      <c r="B580" s="68" t="str">
        <f>_xlfn.IFNA(INDEX(Data!$B:$B,MATCH(Table3[[#This Row],[Desa/Kelurahan]],Data!$C:$C,0)),"")</f>
        <v>BONGAN</v>
      </c>
      <c r="C580" s="70" t="s">
        <v>139</v>
      </c>
      <c r="D580" s="69"/>
      <c r="E580" s="69"/>
      <c r="F580" s="67" t="s">
        <v>532</v>
      </c>
      <c r="G580" s="69">
        <v>1</v>
      </c>
      <c r="H580" s="69" t="s">
        <v>533</v>
      </c>
      <c r="I580" s="67"/>
      <c r="J580" s="69" t="s">
        <v>40</v>
      </c>
      <c r="K580" s="69"/>
      <c r="L580" s="69" t="s">
        <v>358</v>
      </c>
      <c r="M580" s="67"/>
      <c r="N580" s="72">
        <v>45296</v>
      </c>
      <c r="O580" s="79" t="str">
        <f>IF(Table3[[#This Row],[Tanggal]]="","",TEXT(Table3[[#This Row],[Tanggal]],"mmm"))</f>
        <v>Jan</v>
      </c>
      <c r="P580" s="79">
        <f>IF(Table3[[#This Row],[Tanggal]]="","",YEAR(Table3[[#This Row],[Tanggal]]))</f>
        <v>2024</v>
      </c>
      <c r="Q580" s="67" t="str">
        <f>IF(Table3[[#This Row],[Tanggal]]="","","Tower")</f>
        <v>Tower</v>
      </c>
      <c r="R580" s="67" t="s">
        <v>95</v>
      </c>
      <c r="S580" s="67"/>
      <c r="T580" s="67"/>
    </row>
    <row r="581" spans="2:20" ht="30" x14ac:dyDescent="0.25">
      <c r="B581" s="68" t="str">
        <f>_xlfn.IFNA(INDEX(Data!$B:$B,MATCH(Table3[[#This Row],[Desa/Kelurahan]],Data!$C:$C,0)),"")</f>
        <v>BONGAN</v>
      </c>
      <c r="C581" s="80" t="s">
        <v>148</v>
      </c>
      <c r="D581" s="81"/>
      <c r="E581" s="81"/>
      <c r="F581" s="81"/>
      <c r="G581" s="69">
        <v>1</v>
      </c>
      <c r="H581" s="81" t="s">
        <v>87</v>
      </c>
      <c r="I581" s="67"/>
      <c r="J581" s="81" t="s">
        <v>40</v>
      </c>
      <c r="K581" s="69"/>
      <c r="L581" s="67"/>
      <c r="M581" s="67"/>
      <c r="N581" s="72">
        <v>45296</v>
      </c>
      <c r="O581" s="79" t="str">
        <f>IF(Table3[[#This Row],[Tanggal]]="","",TEXT(Table3[[#This Row],[Tanggal]],"mmm"))</f>
        <v>Jan</v>
      </c>
      <c r="P581" s="79">
        <f>IF(Table3[[#This Row],[Tanggal]]="","",YEAR(Table3[[#This Row],[Tanggal]]))</f>
        <v>2024</v>
      </c>
      <c r="Q581" s="67" t="str">
        <f>IF(Table3[[#This Row],[Tanggal]]="","","Tower")</f>
        <v>Tower</v>
      </c>
      <c r="R581" s="67" t="s">
        <v>88</v>
      </c>
      <c r="S581" s="67"/>
      <c r="T581" s="67"/>
    </row>
    <row r="582" spans="2:20" x14ac:dyDescent="0.25">
      <c r="B582" s="53"/>
      <c r="C582" s="53"/>
      <c r="D582" s="2"/>
      <c r="G582" s="2"/>
      <c r="I582" s="53"/>
      <c r="J582" s="2"/>
      <c r="K582" s="2"/>
      <c r="L582" s="2"/>
      <c r="M582" s="2"/>
      <c r="N582" s="51"/>
      <c r="O582" s="61"/>
      <c r="P582" s="61"/>
      <c r="Q582" s="2"/>
    </row>
    <row r="583" spans="2:20" ht="30" customHeight="1" x14ac:dyDescent="0.25"/>
    <row r="588" spans="2:20" ht="15" customHeight="1" x14ac:dyDescent="0.25"/>
    <row r="592" spans="2:20" ht="30" customHeight="1" x14ac:dyDescent="0.25"/>
    <row r="598" ht="15" customHeight="1" x14ac:dyDescent="0.25"/>
    <row r="600" ht="15" customHeight="1" x14ac:dyDescent="0.25"/>
  </sheetData>
  <pageMargins left="0.7" right="0.7" top="0.75" bottom="0.75" header="0.3" footer="0.3"/>
  <ignoredErrors>
    <ignoredError sqref="J2 R2 J110 J118 L110 L118 J168 L168 L177 J177 J185 L185 J190 L190 J194 L194 J162 L162 J123 L123 J127 J95 L95 J101 L101 L127 J232:J234 L234 L79 J79 J145 L145 J245 L245 J258 L258 J280 L280 J303 L314 J322 L322 J580 L580 K573 L572 L561 J561 J538 L538 L303 L346 J363 L363 J374 L374 J387 L387 J409 L409 J432:L432 L443 J451 L451 L475 J490 J491:J492 L492 J503 L503 J516:L516 L217" listDataValidation="1"/>
    <ignoredError sqref="D118:E118 E110 E190 D185:E185 E162 E168 E177 E123 E95 E101 E245 E258 E280 D303:E303 E314 D560:E561 E538 E572 E387 E409 D432:E432 E443 E516" numberStoredAsText="1"/>
  </ignoredErrors>
  <tableParts count="1">
    <tablePart r:id="rId1"/>
  </tableParts>
  <extLst>
    <ext xmlns:x14="http://schemas.microsoft.com/office/spreadsheetml/2009/9/main" uri="{CCE6A557-97BC-4b89-ADB6-D9C93CAAB3DF}">
      <x14:dataValidations xmlns:xm="http://schemas.microsoft.com/office/excel/2006/main" count="6">
        <x14:dataValidation type="list" allowBlank="1" showInputMessage="1" showErrorMessage="1" xr:uid="{D3E596B5-2D46-4DDB-B19D-BE71B34BC24E}">
          <x14:formula1>
            <xm:f>Data!$F$3:$F$4</xm:f>
          </x14:formula1>
          <xm:sqref>L95 L101 J96:J100 L110 J102:J109 L118 J111:J117 L123 J119:J122 L127 J124:J126 J80:J94 J169:J176 L162 L168 J163:J167 L177 L185 J178:J184 L190 J186:J189 L194 J191:J193 L217 L234 J195:J231 J235:J244 L145 L245 L79 J2:J78 J128:J144 J146:J161 J246:J257 L258 L280 J259:J279 J281:J302 L303 L314 J433:J450 L322 J304:J321 L346 L363 J364:J373 L374 J375:J386 L387 L409 J388:J408 J410:J431 L432 L443 L580 L451 J452:J489 L475 L492 J493:J502 L503 J504:J515 L516 L538 J517:J537 J539:J560 L561 J562:J572 L572 J573:K573 J574:J579 J323:J362 J581 J1042:L1048576</xm:sqref>
        </x14:dataValidation>
        <x14:dataValidation type="list" allowBlank="1" showInputMessage="1" showErrorMessage="1" xr:uid="{16386F05-1673-4136-BE50-DD55E6342BEA}">
          <x14:formula1>
            <xm:f>Data!$A$3:$A$13</xm:f>
          </x14:formula1>
          <xm:sqref>I3:I9 I11:I68 J95 J101 I96:I100 J110 I102:I109 J118 I111:I117 J123 I119:I122 J127 I124:I126 I128:I134 I80:I94 I169:I176 J162 J168 I163:I167 J177 J185 I178:I184 J190 I186:I189 J194 I191:I193 I195:I201 I203:I210 J211:J215 I215:I218 J240 I241 J242 I235:I239 J229 I220:I228 J232:J234 I230:I231 I243:I244 J219 J245 J79 I70:I78 I136:I144 I146:I161 J145 J217 I246:I257 J258 J280 I259:I279 I281:I291 J292:J301 I302 J303:J309 I310:I313 I317:I321 J322:J323 I324:I330 I332:I339 J340:J344 I344:I347 J369 I370 J371 I364:I368 J358 I349:I357 J580:J581 I359:I360 I372:I373 J348 J374 J346 I375:I386 J387 J409 I388:I408 I410:I420 J421:J430 I431 J432:J438 I439:I442 I446:I450 J451:J452 I453:I459 I461:I468 J469:J473 I473:I476 J498 I499 J500 I493:I497 J487 I478:I486 J490:J492 I488:I489 I501:I502 J477 J503 J475 I504:I515 J516 J538 I517:I537 I539:I549 J550:J559 I560 J561:J567 I568:I571 I575:I579 J363</xm:sqref>
        </x14:dataValidation>
        <x14:dataValidation type="list" allowBlank="1" showInputMessage="1" showErrorMessage="1" xr:uid="{CCD50573-D6FC-4EA0-A96E-BBC8AC27FE56}">
          <x14:formula1>
            <xm:f>OFFSET(Data!$C$2,1,0,COUNTA(Data!$C$3:$C$1048576),1)</xm:f>
          </x14:formula1>
          <xm:sqref>C3:C58 C60:C123 C125:C190 C192:C318 C320:C447 C449:C576 C578:C581</xm:sqref>
        </x14:dataValidation>
        <x14:dataValidation type="list" allowBlank="1" showInputMessage="1" showErrorMessage="1" xr:uid="{02CE3115-57E0-48C0-AFEB-DD64DEBCCFF3}">
          <x14:formula1>
            <xm:f>Data!$H$3:$H$15</xm:f>
          </x14:formula1>
          <xm:sqref>I1 I1042:I1048576</xm:sqref>
        </x14:dataValidation>
        <x14:dataValidation type="list" allowBlank="1" showInputMessage="1" showErrorMessage="1" xr:uid="{D58ED568-9378-4A83-B6F0-80337C0BED6F}">
          <x14:formula1>
            <xm:f>Data!$H$4:$H$16</xm:f>
          </x14:formula1>
          <xm:sqref>I10 I69 I135 I202 I331 I460</xm:sqref>
        </x14:dataValidation>
        <x14:dataValidation type="list" allowBlank="1" showInputMessage="1" showErrorMessage="1" xr:uid="{48208506-EF53-44CA-B628-D202F02E2890}">
          <x14:formula1>
            <xm:f>Data!$J$3:$J$8</xm:f>
          </x14:formula1>
          <xm:sqref>R2:R581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E4D18-5E70-49C3-9EFA-4084FC783A84}">
  <dimension ref="B3:H200"/>
  <sheetViews>
    <sheetView showGridLines="0" zoomScale="84" workbookViewId="0">
      <pane xSplit="1" ySplit="4" topLeftCell="B140" activePane="bottomRight" state="frozen"/>
      <selection pane="topRight" activeCell="B1" sqref="B1"/>
      <selection pane="bottomLeft" activeCell="A5" sqref="A5"/>
      <selection pane="bottomRight" activeCell="D4" sqref="D4"/>
    </sheetView>
  </sheetViews>
  <sheetFormatPr defaultRowHeight="15" x14ac:dyDescent="0.25"/>
  <cols>
    <col min="1" max="1" width="3.5703125" customWidth="1"/>
    <col min="2" max="2" width="21.85546875" bestFit="1" customWidth="1"/>
    <col min="3" max="3" width="17.140625" customWidth="1"/>
    <col min="4" max="4" width="21.85546875" style="33" bestFit="1" customWidth="1"/>
    <col min="5" max="7" width="11.140625" style="33" customWidth="1"/>
    <col min="9" max="9" width="11.42578125" customWidth="1"/>
  </cols>
  <sheetData>
    <row r="3" spans="2:8" x14ac:dyDescent="0.25">
      <c r="B3" s="38" t="s">
        <v>34</v>
      </c>
      <c r="C3" s="26"/>
      <c r="D3" s="40" t="s">
        <v>33</v>
      </c>
      <c r="E3" s="41"/>
      <c r="F3" s="41"/>
      <c r="G3" s="41"/>
      <c r="H3" s="41"/>
    </row>
    <row r="4" spans="2:8" ht="30" x14ac:dyDescent="0.25">
      <c r="B4" s="34" t="s">
        <v>32</v>
      </c>
      <c r="C4" s="38" t="s">
        <v>300</v>
      </c>
      <c r="D4" s="41" t="s">
        <v>8</v>
      </c>
      <c r="E4" s="41" t="s">
        <v>6</v>
      </c>
      <c r="F4" s="41" t="s">
        <v>7</v>
      </c>
      <c r="G4" s="41" t="s">
        <v>43</v>
      </c>
      <c r="H4" s="2" t="s">
        <v>41</v>
      </c>
    </row>
    <row r="5" spans="2:8" x14ac:dyDescent="0.25">
      <c r="B5" s="26" t="s">
        <v>39</v>
      </c>
      <c r="C5" s="26" t="s">
        <v>129</v>
      </c>
      <c r="D5" s="127"/>
      <c r="E5" s="127">
        <v>1</v>
      </c>
      <c r="F5" s="127"/>
      <c r="G5" s="127"/>
      <c r="H5" s="127">
        <v>1</v>
      </c>
    </row>
    <row r="6" spans="2:8" x14ac:dyDescent="0.25">
      <c r="B6" s="26"/>
      <c r="C6" s="26" t="s">
        <v>128</v>
      </c>
      <c r="D6" s="127"/>
      <c r="E6" s="127">
        <v>1</v>
      </c>
      <c r="F6" s="127"/>
      <c r="G6" s="127"/>
      <c r="H6" s="127">
        <v>1</v>
      </c>
    </row>
    <row r="7" spans="2:8" x14ac:dyDescent="0.25">
      <c r="B7" s="26"/>
      <c r="C7" s="26" t="s">
        <v>14</v>
      </c>
      <c r="D7" s="127"/>
      <c r="E7" s="127">
        <v>1</v>
      </c>
      <c r="F7" s="127"/>
      <c r="G7" s="127"/>
      <c r="H7" s="127">
        <v>1</v>
      </c>
    </row>
    <row r="8" spans="2:8" x14ac:dyDescent="0.25">
      <c r="B8" s="26"/>
      <c r="C8" s="26" t="s">
        <v>101</v>
      </c>
      <c r="D8" s="127"/>
      <c r="E8" s="127"/>
      <c r="F8" s="127">
        <v>1</v>
      </c>
      <c r="G8" s="127"/>
      <c r="H8" s="127">
        <v>1</v>
      </c>
    </row>
    <row r="9" spans="2:8" x14ac:dyDescent="0.25">
      <c r="B9" s="26"/>
      <c r="C9" s="26" t="s">
        <v>110</v>
      </c>
      <c r="D9" s="127"/>
      <c r="E9" s="127">
        <v>1</v>
      </c>
      <c r="F9" s="127"/>
      <c r="G9" s="127"/>
      <c r="H9" s="127">
        <v>1</v>
      </c>
    </row>
    <row r="10" spans="2:8" x14ac:dyDescent="0.25">
      <c r="B10" s="26"/>
      <c r="C10" s="26" t="s">
        <v>107</v>
      </c>
      <c r="D10" s="127"/>
      <c r="E10" s="127">
        <v>1</v>
      </c>
      <c r="F10" s="127"/>
      <c r="G10" s="127"/>
      <c r="H10" s="127">
        <v>1</v>
      </c>
    </row>
    <row r="11" spans="2:8" x14ac:dyDescent="0.25">
      <c r="B11" s="26"/>
      <c r="C11" s="26" t="s">
        <v>98</v>
      </c>
      <c r="D11" s="127"/>
      <c r="E11" s="127">
        <v>1</v>
      </c>
      <c r="F11" s="127"/>
      <c r="G11" s="127"/>
      <c r="H11" s="127">
        <v>1</v>
      </c>
    </row>
    <row r="12" spans="2:8" x14ac:dyDescent="0.25">
      <c r="B12" s="26"/>
      <c r="C12" s="26" t="s">
        <v>76</v>
      </c>
      <c r="D12" s="127"/>
      <c r="E12" s="127"/>
      <c r="F12" s="127">
        <v>1</v>
      </c>
      <c r="G12" s="127"/>
      <c r="H12" s="127">
        <v>1</v>
      </c>
    </row>
    <row r="13" spans="2:8" x14ac:dyDescent="0.25">
      <c r="B13" s="26"/>
      <c r="C13" s="26" t="s">
        <v>69</v>
      </c>
      <c r="D13" s="127"/>
      <c r="E13" s="127">
        <v>1</v>
      </c>
      <c r="F13" s="127"/>
      <c r="G13" s="127"/>
      <c r="H13" s="127">
        <v>1</v>
      </c>
    </row>
    <row r="14" spans="2:8" x14ac:dyDescent="0.25">
      <c r="B14" s="26"/>
      <c r="C14" s="26" t="s">
        <v>91</v>
      </c>
      <c r="D14" s="127"/>
      <c r="E14" s="127">
        <v>1</v>
      </c>
      <c r="F14" s="127"/>
      <c r="G14" s="127"/>
      <c r="H14" s="127">
        <v>1</v>
      </c>
    </row>
    <row r="15" spans="2:8" x14ac:dyDescent="0.25">
      <c r="B15" s="26"/>
      <c r="C15" s="26" t="s">
        <v>84</v>
      </c>
      <c r="D15" s="127"/>
      <c r="E15" s="127">
        <v>1</v>
      </c>
      <c r="F15" s="127"/>
      <c r="G15" s="127"/>
      <c r="H15" s="127">
        <v>1</v>
      </c>
    </row>
    <row r="16" spans="2:8" x14ac:dyDescent="0.25">
      <c r="B16" s="26"/>
      <c r="C16" s="26" t="s">
        <v>113</v>
      </c>
      <c r="D16" s="127"/>
      <c r="E16" s="127">
        <v>1</v>
      </c>
      <c r="F16" s="127"/>
      <c r="G16" s="127"/>
      <c r="H16" s="127">
        <v>1</v>
      </c>
    </row>
    <row r="17" spans="2:8" x14ac:dyDescent="0.25">
      <c r="B17" s="26"/>
      <c r="C17" s="26" t="s">
        <v>125</v>
      </c>
      <c r="D17" s="127"/>
      <c r="E17" s="127">
        <v>1</v>
      </c>
      <c r="F17" s="127"/>
      <c r="G17" s="127"/>
      <c r="H17" s="127">
        <v>1</v>
      </c>
    </row>
    <row r="18" spans="2:8" x14ac:dyDescent="0.25">
      <c r="B18" s="26"/>
      <c r="C18" s="26" t="s">
        <v>124</v>
      </c>
      <c r="D18" s="127"/>
      <c r="E18" s="127">
        <v>1</v>
      </c>
      <c r="F18" s="127"/>
      <c r="G18" s="127"/>
      <c r="H18" s="127">
        <v>1</v>
      </c>
    </row>
    <row r="19" spans="2:8" x14ac:dyDescent="0.25">
      <c r="B19" s="26"/>
      <c r="C19" s="26" t="s">
        <v>127</v>
      </c>
      <c r="D19" s="127"/>
      <c r="E19" s="127">
        <v>1</v>
      </c>
      <c r="F19" s="127"/>
      <c r="G19" s="127"/>
      <c r="H19" s="127">
        <v>1</v>
      </c>
    </row>
    <row r="20" spans="2:8" x14ac:dyDescent="0.25">
      <c r="B20" s="26"/>
      <c r="C20" s="26" t="s">
        <v>126</v>
      </c>
      <c r="D20" s="127"/>
      <c r="E20" s="127"/>
      <c r="F20" s="127">
        <v>1</v>
      </c>
      <c r="G20" s="127"/>
      <c r="H20" s="127">
        <v>1</v>
      </c>
    </row>
    <row r="21" spans="2:8" x14ac:dyDescent="0.25">
      <c r="B21" s="26"/>
      <c r="C21" s="26" t="s">
        <v>123</v>
      </c>
      <c r="D21" s="127"/>
      <c r="E21" s="127">
        <v>1</v>
      </c>
      <c r="F21" s="127"/>
      <c r="G21" s="127"/>
      <c r="H21" s="127">
        <v>1</v>
      </c>
    </row>
    <row r="22" spans="2:8" x14ac:dyDescent="0.25">
      <c r="B22" s="26"/>
      <c r="C22" s="26" t="s">
        <v>118</v>
      </c>
      <c r="D22" s="127"/>
      <c r="E22" s="127">
        <v>1</v>
      </c>
      <c r="F22" s="127"/>
      <c r="G22" s="127"/>
      <c r="H22" s="127">
        <v>1</v>
      </c>
    </row>
    <row r="23" spans="2:8" x14ac:dyDescent="0.25">
      <c r="B23" s="26"/>
      <c r="C23" s="26" t="s">
        <v>116</v>
      </c>
      <c r="D23" s="127"/>
      <c r="E23" s="127">
        <v>1</v>
      </c>
      <c r="F23" s="127"/>
      <c r="G23" s="127"/>
      <c r="H23" s="127">
        <v>1</v>
      </c>
    </row>
    <row r="24" spans="2:8" x14ac:dyDescent="0.25">
      <c r="B24" s="26"/>
      <c r="C24" s="26" t="s">
        <v>121</v>
      </c>
      <c r="D24" s="127"/>
      <c r="E24" s="127">
        <v>1</v>
      </c>
      <c r="F24" s="127"/>
      <c r="G24" s="127"/>
      <c r="H24" s="127">
        <v>1</v>
      </c>
    </row>
    <row r="25" spans="2:8" x14ac:dyDescent="0.25">
      <c r="B25" s="26"/>
      <c r="C25" s="26" t="s">
        <v>119</v>
      </c>
      <c r="D25" s="127"/>
      <c r="E25" s="127">
        <v>1</v>
      </c>
      <c r="F25" s="127"/>
      <c r="G25" s="127"/>
      <c r="H25" s="127">
        <v>1</v>
      </c>
    </row>
    <row r="26" spans="2:8" x14ac:dyDescent="0.25">
      <c r="B26" s="26" t="s">
        <v>44</v>
      </c>
      <c r="C26" s="26" t="s">
        <v>137</v>
      </c>
      <c r="D26" s="127">
        <v>1</v>
      </c>
      <c r="E26" s="127"/>
      <c r="F26" s="127"/>
      <c r="G26" s="127"/>
      <c r="H26" s="127">
        <v>1</v>
      </c>
    </row>
    <row r="27" spans="2:8" x14ac:dyDescent="0.25">
      <c r="B27" s="26"/>
      <c r="C27" s="26" t="s">
        <v>138</v>
      </c>
      <c r="D27" s="127"/>
      <c r="E27" s="127">
        <v>1</v>
      </c>
      <c r="F27" s="127"/>
      <c r="G27" s="127"/>
      <c r="H27" s="127">
        <v>1</v>
      </c>
    </row>
    <row r="28" spans="2:8" x14ac:dyDescent="0.25">
      <c r="B28" s="26"/>
      <c r="C28" s="26" t="s">
        <v>130</v>
      </c>
      <c r="D28" s="127"/>
      <c r="E28" s="127"/>
      <c r="F28" s="127">
        <v>1</v>
      </c>
      <c r="G28" s="127"/>
      <c r="H28" s="127">
        <v>1</v>
      </c>
    </row>
    <row r="29" spans="2:8" x14ac:dyDescent="0.25">
      <c r="B29" s="26"/>
      <c r="C29" s="26" t="s">
        <v>134</v>
      </c>
      <c r="D29" s="127">
        <v>1</v>
      </c>
      <c r="E29" s="127"/>
      <c r="F29" s="127"/>
      <c r="G29" s="127"/>
      <c r="H29" s="127">
        <v>1</v>
      </c>
    </row>
    <row r="30" spans="2:8" x14ac:dyDescent="0.25">
      <c r="B30" s="26"/>
      <c r="C30" s="26" t="s">
        <v>135</v>
      </c>
      <c r="D30" s="127"/>
      <c r="E30" s="127">
        <v>1</v>
      </c>
      <c r="F30" s="127"/>
      <c r="G30" s="127"/>
      <c r="H30" s="127">
        <v>1</v>
      </c>
    </row>
    <row r="31" spans="2:8" x14ac:dyDescent="0.25">
      <c r="B31" s="26"/>
      <c r="C31" s="26" t="s">
        <v>133</v>
      </c>
      <c r="D31" s="127">
        <v>1</v>
      </c>
      <c r="E31" s="127"/>
      <c r="F31" s="127"/>
      <c r="G31" s="127"/>
      <c r="H31" s="127">
        <v>1</v>
      </c>
    </row>
    <row r="32" spans="2:8" x14ac:dyDescent="0.25">
      <c r="B32" s="26"/>
      <c r="C32" s="26" t="s">
        <v>131</v>
      </c>
      <c r="D32" s="127">
        <v>1</v>
      </c>
      <c r="E32" s="127"/>
      <c r="F32" s="127"/>
      <c r="G32" s="127"/>
      <c r="H32" s="127">
        <v>1</v>
      </c>
    </row>
    <row r="33" spans="2:8" x14ac:dyDescent="0.25">
      <c r="B33" s="26"/>
      <c r="C33" s="26" t="s">
        <v>132</v>
      </c>
      <c r="D33" s="127"/>
      <c r="E33" s="127"/>
      <c r="F33" s="127">
        <v>1</v>
      </c>
      <c r="G33" s="127"/>
      <c r="H33" s="127">
        <v>1</v>
      </c>
    </row>
    <row r="34" spans="2:8" x14ac:dyDescent="0.25">
      <c r="B34" s="26"/>
      <c r="C34" s="26" t="s">
        <v>136</v>
      </c>
      <c r="D34" s="127"/>
      <c r="E34" s="127"/>
      <c r="F34" s="127">
        <v>1</v>
      </c>
      <c r="G34" s="127"/>
      <c r="H34" s="127">
        <v>1</v>
      </c>
    </row>
    <row r="35" spans="2:8" x14ac:dyDescent="0.25">
      <c r="B35" s="26" t="s">
        <v>45</v>
      </c>
      <c r="C35" s="26" t="s">
        <v>145</v>
      </c>
      <c r="D35" s="127"/>
      <c r="E35" s="127">
        <v>1</v>
      </c>
      <c r="F35" s="127"/>
      <c r="G35" s="127"/>
      <c r="H35" s="127">
        <v>1</v>
      </c>
    </row>
    <row r="36" spans="2:8" x14ac:dyDescent="0.25">
      <c r="B36" s="26"/>
      <c r="C36" s="26" t="s">
        <v>149</v>
      </c>
      <c r="D36" s="127">
        <v>1</v>
      </c>
      <c r="E36" s="127"/>
      <c r="F36" s="127"/>
      <c r="G36" s="127"/>
      <c r="H36" s="127">
        <v>1</v>
      </c>
    </row>
    <row r="37" spans="2:8" x14ac:dyDescent="0.25">
      <c r="B37" s="26"/>
      <c r="C37" s="26" t="s">
        <v>150</v>
      </c>
      <c r="D37" s="127">
        <v>1</v>
      </c>
      <c r="E37" s="127"/>
      <c r="F37" s="127"/>
      <c r="G37" s="127"/>
      <c r="H37" s="127">
        <v>1</v>
      </c>
    </row>
    <row r="38" spans="2:8" x14ac:dyDescent="0.25">
      <c r="B38" s="26"/>
      <c r="C38" s="26" t="s">
        <v>140</v>
      </c>
      <c r="D38" s="127"/>
      <c r="E38" s="127">
        <v>1</v>
      </c>
      <c r="F38" s="127"/>
      <c r="G38" s="127"/>
      <c r="H38" s="127">
        <v>1</v>
      </c>
    </row>
    <row r="39" spans="2:8" x14ac:dyDescent="0.25">
      <c r="B39" s="26"/>
      <c r="C39" s="26" t="s">
        <v>141</v>
      </c>
      <c r="D39" s="127">
        <v>1</v>
      </c>
      <c r="E39" s="127"/>
      <c r="F39" s="127"/>
      <c r="G39" s="127"/>
      <c r="H39" s="127">
        <v>1</v>
      </c>
    </row>
    <row r="40" spans="2:8" x14ac:dyDescent="0.25">
      <c r="B40" s="26"/>
      <c r="C40" s="26" t="s">
        <v>154</v>
      </c>
      <c r="D40" s="127"/>
      <c r="E40" s="127">
        <v>1</v>
      </c>
      <c r="F40" s="127"/>
      <c r="G40" s="127"/>
      <c r="H40" s="127">
        <v>1</v>
      </c>
    </row>
    <row r="41" spans="2:8" x14ac:dyDescent="0.25">
      <c r="B41" s="26"/>
      <c r="C41" s="26" t="s">
        <v>139</v>
      </c>
      <c r="D41" s="127"/>
      <c r="E41" s="127">
        <v>1</v>
      </c>
      <c r="F41" s="127"/>
      <c r="G41" s="127"/>
      <c r="H41" s="127">
        <v>1</v>
      </c>
    </row>
    <row r="42" spans="2:8" x14ac:dyDescent="0.25">
      <c r="B42" s="26"/>
      <c r="C42" s="26" t="s">
        <v>152</v>
      </c>
      <c r="D42" s="127">
        <v>1</v>
      </c>
      <c r="E42" s="127"/>
      <c r="F42" s="127"/>
      <c r="G42" s="127"/>
      <c r="H42" s="127">
        <v>1</v>
      </c>
    </row>
    <row r="43" spans="2:8" x14ac:dyDescent="0.25">
      <c r="B43" s="26"/>
      <c r="C43" s="26" t="s">
        <v>147</v>
      </c>
      <c r="D43" s="127"/>
      <c r="E43" s="127">
        <v>1</v>
      </c>
      <c r="F43" s="127"/>
      <c r="G43" s="127"/>
      <c r="H43" s="127">
        <v>1</v>
      </c>
    </row>
    <row r="44" spans="2:8" x14ac:dyDescent="0.25">
      <c r="B44" s="26"/>
      <c r="C44" s="26" t="s">
        <v>144</v>
      </c>
      <c r="D44" s="127">
        <v>1</v>
      </c>
      <c r="E44" s="127"/>
      <c r="F44" s="127"/>
      <c r="G44" s="127"/>
      <c r="H44" s="127">
        <v>1</v>
      </c>
    </row>
    <row r="45" spans="2:8" x14ac:dyDescent="0.25">
      <c r="B45" s="26"/>
      <c r="C45" s="26" t="s">
        <v>153</v>
      </c>
      <c r="D45" s="127">
        <v>1</v>
      </c>
      <c r="E45" s="127"/>
      <c r="F45" s="127"/>
      <c r="G45" s="127"/>
      <c r="H45" s="127">
        <v>1</v>
      </c>
    </row>
    <row r="46" spans="2:8" x14ac:dyDescent="0.25">
      <c r="B46" s="26"/>
      <c r="C46" s="26" t="s">
        <v>142</v>
      </c>
      <c r="D46" s="127"/>
      <c r="E46" s="127"/>
      <c r="F46" s="127">
        <v>1</v>
      </c>
      <c r="G46" s="127"/>
      <c r="H46" s="127">
        <v>1</v>
      </c>
    </row>
    <row r="47" spans="2:8" x14ac:dyDescent="0.25">
      <c r="B47" s="26"/>
      <c r="C47" s="26" t="s">
        <v>143</v>
      </c>
      <c r="D47" s="127"/>
      <c r="E47" s="127"/>
      <c r="F47" s="127">
        <v>1</v>
      </c>
      <c r="G47" s="127"/>
      <c r="H47" s="127">
        <v>1</v>
      </c>
    </row>
    <row r="48" spans="2:8" x14ac:dyDescent="0.25">
      <c r="B48" s="26"/>
      <c r="C48" s="26" t="s">
        <v>148</v>
      </c>
      <c r="D48" s="127"/>
      <c r="E48" s="127">
        <v>1</v>
      </c>
      <c r="F48" s="127"/>
      <c r="G48" s="127"/>
      <c r="H48" s="127">
        <v>1</v>
      </c>
    </row>
    <row r="49" spans="2:8" x14ac:dyDescent="0.25">
      <c r="B49" s="26"/>
      <c r="C49" s="26" t="s">
        <v>151</v>
      </c>
      <c r="D49" s="127"/>
      <c r="E49" s="127"/>
      <c r="F49" s="127">
        <v>1</v>
      </c>
      <c r="G49" s="127"/>
      <c r="H49" s="127">
        <v>1</v>
      </c>
    </row>
    <row r="50" spans="2:8" x14ac:dyDescent="0.25">
      <c r="B50" s="26"/>
      <c r="C50" s="26" t="s">
        <v>146</v>
      </c>
      <c r="D50" s="127"/>
      <c r="E50" s="127">
        <v>1</v>
      </c>
      <c r="F50" s="127"/>
      <c r="G50" s="127"/>
      <c r="H50" s="127">
        <v>1</v>
      </c>
    </row>
    <row r="51" spans="2:8" x14ac:dyDescent="0.25">
      <c r="B51" s="26" t="s">
        <v>46</v>
      </c>
      <c r="C51" s="26" t="s">
        <v>157</v>
      </c>
      <c r="D51" s="127"/>
      <c r="E51" s="127">
        <v>1</v>
      </c>
      <c r="F51" s="127"/>
      <c r="G51" s="127"/>
      <c r="H51" s="127">
        <v>1</v>
      </c>
    </row>
    <row r="52" spans="2:8" x14ac:dyDescent="0.25">
      <c r="B52" s="26"/>
      <c r="C52" s="26" t="s">
        <v>164</v>
      </c>
      <c r="D52" s="127"/>
      <c r="E52" s="127">
        <v>1</v>
      </c>
      <c r="F52" s="127"/>
      <c r="G52" s="127"/>
      <c r="H52" s="127">
        <v>1</v>
      </c>
    </row>
    <row r="53" spans="2:8" x14ac:dyDescent="0.25">
      <c r="B53" s="26"/>
      <c r="C53" s="26" t="s">
        <v>156</v>
      </c>
      <c r="D53" s="127"/>
      <c r="E53" s="127">
        <v>1</v>
      </c>
      <c r="F53" s="127"/>
      <c r="G53" s="127"/>
      <c r="H53" s="127">
        <v>1</v>
      </c>
    </row>
    <row r="54" spans="2:8" x14ac:dyDescent="0.25">
      <c r="B54" s="26"/>
      <c r="C54" s="26" t="s">
        <v>155</v>
      </c>
      <c r="D54" s="127"/>
      <c r="E54" s="127">
        <v>1</v>
      </c>
      <c r="F54" s="127"/>
      <c r="G54" s="127"/>
      <c r="H54" s="127">
        <v>1</v>
      </c>
    </row>
    <row r="55" spans="2:8" x14ac:dyDescent="0.25">
      <c r="B55" s="26"/>
      <c r="C55" s="26" t="s">
        <v>163</v>
      </c>
      <c r="D55" s="127">
        <v>1</v>
      </c>
      <c r="E55" s="127"/>
      <c r="F55" s="127"/>
      <c r="G55" s="127"/>
      <c r="H55" s="127">
        <v>1</v>
      </c>
    </row>
    <row r="56" spans="2:8" x14ac:dyDescent="0.25">
      <c r="B56" s="26"/>
      <c r="C56" s="26" t="s">
        <v>160</v>
      </c>
      <c r="D56" s="127"/>
      <c r="E56" s="127"/>
      <c r="F56" s="127">
        <v>1</v>
      </c>
      <c r="G56" s="127"/>
      <c r="H56" s="127">
        <v>1</v>
      </c>
    </row>
    <row r="57" spans="2:8" x14ac:dyDescent="0.25">
      <c r="B57" s="26"/>
      <c r="C57" s="26" t="s">
        <v>158</v>
      </c>
      <c r="D57" s="127"/>
      <c r="E57" s="127">
        <v>1</v>
      </c>
      <c r="F57" s="127"/>
      <c r="G57" s="127"/>
      <c r="H57" s="127">
        <v>1</v>
      </c>
    </row>
    <row r="58" spans="2:8" x14ac:dyDescent="0.25">
      <c r="B58" s="26"/>
      <c r="C58" s="26" t="s">
        <v>167</v>
      </c>
      <c r="D58" s="127"/>
      <c r="E58" s="127">
        <v>1</v>
      </c>
      <c r="F58" s="127"/>
      <c r="G58" s="127"/>
      <c r="H58" s="127">
        <v>1</v>
      </c>
    </row>
    <row r="59" spans="2:8" x14ac:dyDescent="0.25">
      <c r="B59" s="26"/>
      <c r="C59" s="26" t="s">
        <v>161</v>
      </c>
      <c r="D59" s="127"/>
      <c r="E59" s="127"/>
      <c r="F59" s="127">
        <v>1</v>
      </c>
      <c r="G59" s="127"/>
      <c r="H59" s="127">
        <v>1</v>
      </c>
    </row>
    <row r="60" spans="2:8" x14ac:dyDescent="0.25">
      <c r="B60" s="26"/>
      <c r="C60" s="26" t="s">
        <v>159</v>
      </c>
      <c r="D60" s="127"/>
      <c r="E60" s="127">
        <v>1</v>
      </c>
      <c r="F60" s="127"/>
      <c r="G60" s="127"/>
      <c r="H60" s="127">
        <v>1</v>
      </c>
    </row>
    <row r="61" spans="2:8" x14ac:dyDescent="0.25">
      <c r="B61" s="26"/>
      <c r="C61" s="26" t="s">
        <v>170</v>
      </c>
      <c r="D61" s="127"/>
      <c r="E61" s="127">
        <v>1</v>
      </c>
      <c r="F61" s="127"/>
      <c r="G61" s="127"/>
      <c r="H61" s="127">
        <v>1</v>
      </c>
    </row>
    <row r="62" spans="2:8" x14ac:dyDescent="0.25">
      <c r="B62" s="26"/>
      <c r="C62" s="26" t="s">
        <v>166</v>
      </c>
      <c r="D62" s="127"/>
      <c r="E62" s="127">
        <v>1</v>
      </c>
      <c r="F62" s="127"/>
      <c r="G62" s="127"/>
      <c r="H62" s="127">
        <v>1</v>
      </c>
    </row>
    <row r="63" spans="2:8" x14ac:dyDescent="0.25">
      <c r="B63" s="26"/>
      <c r="C63" s="26" t="s">
        <v>169</v>
      </c>
      <c r="D63" s="127">
        <v>1</v>
      </c>
      <c r="E63" s="127"/>
      <c r="F63" s="127"/>
      <c r="G63" s="127"/>
      <c r="H63" s="127">
        <v>1</v>
      </c>
    </row>
    <row r="64" spans="2:8" x14ac:dyDescent="0.25">
      <c r="B64" s="26"/>
      <c r="C64" s="26" t="s">
        <v>168</v>
      </c>
      <c r="D64" s="127"/>
      <c r="E64" s="127"/>
      <c r="F64" s="127">
        <v>1</v>
      </c>
      <c r="G64" s="127"/>
      <c r="H64" s="127">
        <v>1</v>
      </c>
    </row>
    <row r="65" spans="2:8" x14ac:dyDescent="0.25">
      <c r="B65" s="26"/>
      <c r="C65" s="26" t="s">
        <v>165</v>
      </c>
      <c r="D65" s="127"/>
      <c r="E65" s="127"/>
      <c r="F65" s="127">
        <v>1</v>
      </c>
      <c r="G65" s="127"/>
      <c r="H65" s="127">
        <v>1</v>
      </c>
    </row>
    <row r="66" spans="2:8" x14ac:dyDescent="0.25">
      <c r="B66" s="26"/>
      <c r="C66" s="26" t="s">
        <v>162</v>
      </c>
      <c r="D66" s="127"/>
      <c r="E66" s="127">
        <v>1</v>
      </c>
      <c r="F66" s="127"/>
      <c r="G66" s="127"/>
      <c r="H66" s="127">
        <v>1</v>
      </c>
    </row>
    <row r="67" spans="2:8" x14ac:dyDescent="0.25">
      <c r="B67" s="26"/>
      <c r="C67" s="26" t="s">
        <v>171</v>
      </c>
      <c r="D67" s="127"/>
      <c r="E67" s="127">
        <v>1</v>
      </c>
      <c r="F67" s="127"/>
      <c r="G67" s="127"/>
      <c r="H67" s="127">
        <v>1</v>
      </c>
    </row>
    <row r="68" spans="2:8" x14ac:dyDescent="0.25">
      <c r="B68" s="26" t="s">
        <v>47</v>
      </c>
      <c r="C68" s="26" t="s">
        <v>206</v>
      </c>
      <c r="D68" s="127"/>
      <c r="E68" s="127">
        <v>1</v>
      </c>
      <c r="F68" s="127"/>
      <c r="G68" s="127"/>
      <c r="H68" s="127">
        <v>1</v>
      </c>
    </row>
    <row r="69" spans="2:8" x14ac:dyDescent="0.25">
      <c r="B69" s="26"/>
      <c r="C69" s="26" t="s">
        <v>210</v>
      </c>
      <c r="D69" s="127"/>
      <c r="E69" s="127">
        <v>1</v>
      </c>
      <c r="F69" s="127"/>
      <c r="G69" s="127"/>
      <c r="H69" s="127">
        <v>1</v>
      </c>
    </row>
    <row r="70" spans="2:8" x14ac:dyDescent="0.25">
      <c r="B70" s="26"/>
      <c r="C70" s="26" t="s">
        <v>207</v>
      </c>
      <c r="D70" s="127"/>
      <c r="E70" s="127">
        <v>1</v>
      </c>
      <c r="F70" s="127"/>
      <c r="G70" s="127"/>
      <c r="H70" s="127">
        <v>1</v>
      </c>
    </row>
    <row r="71" spans="2:8" x14ac:dyDescent="0.25">
      <c r="B71" s="26"/>
      <c r="C71" s="26" t="s">
        <v>208</v>
      </c>
      <c r="D71" s="127"/>
      <c r="E71" s="127">
        <v>1</v>
      </c>
      <c r="F71" s="127"/>
      <c r="G71" s="127"/>
      <c r="H71" s="127">
        <v>1</v>
      </c>
    </row>
    <row r="72" spans="2:8" x14ac:dyDescent="0.25">
      <c r="B72" s="26"/>
      <c r="C72" s="26" t="s">
        <v>205</v>
      </c>
      <c r="D72" s="127"/>
      <c r="E72" s="127"/>
      <c r="F72" s="127">
        <v>1</v>
      </c>
      <c r="G72" s="127"/>
      <c r="H72" s="127">
        <v>1</v>
      </c>
    </row>
    <row r="73" spans="2:8" x14ac:dyDescent="0.25">
      <c r="B73" s="26"/>
      <c r="C73" s="26" t="s">
        <v>209</v>
      </c>
      <c r="D73" s="127"/>
      <c r="E73" s="127">
        <v>1</v>
      </c>
      <c r="F73" s="127"/>
      <c r="G73" s="127"/>
      <c r="H73" s="127">
        <v>1</v>
      </c>
    </row>
    <row r="74" spans="2:8" x14ac:dyDescent="0.25">
      <c r="B74" s="26" t="s">
        <v>48</v>
      </c>
      <c r="C74" s="26" t="s">
        <v>239</v>
      </c>
      <c r="D74" s="127"/>
      <c r="E74" s="127"/>
      <c r="F74" s="127">
        <v>1</v>
      </c>
      <c r="G74" s="127"/>
      <c r="H74" s="127">
        <v>1</v>
      </c>
    </row>
    <row r="75" spans="2:8" x14ac:dyDescent="0.25">
      <c r="B75" s="26"/>
      <c r="C75" s="26" t="s">
        <v>240</v>
      </c>
      <c r="D75" s="127"/>
      <c r="E75" s="127">
        <v>1</v>
      </c>
      <c r="F75" s="127"/>
      <c r="G75" s="127"/>
      <c r="H75" s="127">
        <v>1</v>
      </c>
    </row>
    <row r="76" spans="2:8" x14ac:dyDescent="0.25">
      <c r="B76" s="26"/>
      <c r="C76" s="26" t="s">
        <v>238</v>
      </c>
      <c r="D76" s="127"/>
      <c r="E76" s="127">
        <v>1</v>
      </c>
      <c r="F76" s="127"/>
      <c r="G76" s="127"/>
      <c r="H76" s="127">
        <v>1</v>
      </c>
    </row>
    <row r="77" spans="2:8" x14ac:dyDescent="0.25">
      <c r="B77" s="26"/>
      <c r="C77" s="26" t="s">
        <v>243</v>
      </c>
      <c r="D77" s="127"/>
      <c r="E77" s="127"/>
      <c r="F77" s="127">
        <v>1</v>
      </c>
      <c r="G77" s="127"/>
      <c r="H77" s="127">
        <v>1</v>
      </c>
    </row>
    <row r="78" spans="2:8" x14ac:dyDescent="0.25">
      <c r="B78" s="26"/>
      <c r="C78" s="26" t="s">
        <v>236</v>
      </c>
      <c r="D78" s="127"/>
      <c r="E78" s="127"/>
      <c r="F78" s="127">
        <v>1</v>
      </c>
      <c r="G78" s="127"/>
      <c r="H78" s="127">
        <v>1</v>
      </c>
    </row>
    <row r="79" spans="2:8" x14ac:dyDescent="0.25">
      <c r="B79" s="26"/>
      <c r="C79" s="26" t="s">
        <v>244</v>
      </c>
      <c r="D79" s="127"/>
      <c r="E79" s="127"/>
      <c r="F79" s="127">
        <v>1</v>
      </c>
      <c r="G79" s="127"/>
      <c r="H79" s="127">
        <v>1</v>
      </c>
    </row>
    <row r="80" spans="2:8" x14ac:dyDescent="0.25">
      <c r="B80" s="26"/>
      <c r="C80" s="26" t="s">
        <v>245</v>
      </c>
      <c r="D80" s="127"/>
      <c r="E80" s="127">
        <v>1</v>
      </c>
      <c r="F80" s="127"/>
      <c r="G80" s="127"/>
      <c r="H80" s="127">
        <v>1</v>
      </c>
    </row>
    <row r="81" spans="2:8" x14ac:dyDescent="0.25">
      <c r="B81" s="26"/>
      <c r="C81" s="26" t="s">
        <v>242</v>
      </c>
      <c r="D81" s="127"/>
      <c r="E81" s="127">
        <v>1</v>
      </c>
      <c r="F81" s="127"/>
      <c r="G81" s="127"/>
      <c r="H81" s="127">
        <v>1</v>
      </c>
    </row>
    <row r="82" spans="2:8" x14ac:dyDescent="0.25">
      <c r="B82" s="26"/>
      <c r="C82" s="26" t="s">
        <v>235</v>
      </c>
      <c r="D82" s="127"/>
      <c r="E82" s="127">
        <v>1</v>
      </c>
      <c r="F82" s="127"/>
      <c r="G82" s="127"/>
      <c r="H82" s="127">
        <v>1</v>
      </c>
    </row>
    <row r="83" spans="2:8" x14ac:dyDescent="0.25">
      <c r="B83" s="26"/>
      <c r="C83" s="26" t="s">
        <v>237</v>
      </c>
      <c r="D83" s="127"/>
      <c r="E83" s="127">
        <v>1</v>
      </c>
      <c r="F83" s="127"/>
      <c r="G83" s="127"/>
      <c r="H83" s="127">
        <v>1</v>
      </c>
    </row>
    <row r="84" spans="2:8" x14ac:dyDescent="0.25">
      <c r="B84" s="26"/>
      <c r="C84" s="26" t="s">
        <v>241</v>
      </c>
      <c r="D84" s="127"/>
      <c r="E84" s="127">
        <v>1</v>
      </c>
      <c r="F84" s="127"/>
      <c r="G84" s="127"/>
      <c r="H84" s="127">
        <v>1</v>
      </c>
    </row>
    <row r="85" spans="2:8" x14ac:dyDescent="0.25">
      <c r="B85" s="26"/>
      <c r="C85" s="26" t="s">
        <v>234</v>
      </c>
      <c r="D85" s="127"/>
      <c r="E85" s="127"/>
      <c r="F85" s="127">
        <v>1</v>
      </c>
      <c r="G85" s="127"/>
      <c r="H85" s="127">
        <v>1</v>
      </c>
    </row>
    <row r="86" spans="2:8" x14ac:dyDescent="0.25">
      <c r="B86" s="26" t="s">
        <v>49</v>
      </c>
      <c r="C86" s="26" t="s">
        <v>268</v>
      </c>
      <c r="D86" s="127"/>
      <c r="E86" s="127">
        <v>1</v>
      </c>
      <c r="F86" s="127"/>
      <c r="G86" s="127"/>
      <c r="H86" s="127">
        <v>1</v>
      </c>
    </row>
    <row r="87" spans="2:8" x14ac:dyDescent="0.25">
      <c r="B87" s="26"/>
      <c r="C87" s="26" t="s">
        <v>264</v>
      </c>
      <c r="D87" s="127"/>
      <c r="E87" s="127"/>
      <c r="F87" s="127">
        <v>1</v>
      </c>
      <c r="G87" s="127"/>
      <c r="H87" s="127">
        <v>1</v>
      </c>
    </row>
    <row r="88" spans="2:8" x14ac:dyDescent="0.25">
      <c r="B88" s="26"/>
      <c r="C88" s="26" t="s">
        <v>267</v>
      </c>
      <c r="D88" s="127"/>
      <c r="E88" s="127">
        <v>1</v>
      </c>
      <c r="F88" s="127"/>
      <c r="G88" s="127"/>
      <c r="H88" s="127">
        <v>1</v>
      </c>
    </row>
    <row r="89" spans="2:8" x14ac:dyDescent="0.25">
      <c r="B89" s="26"/>
      <c r="C89" s="26" t="s">
        <v>265</v>
      </c>
      <c r="D89" s="127"/>
      <c r="E89" s="127">
        <v>1</v>
      </c>
      <c r="F89" s="127"/>
      <c r="G89" s="127"/>
      <c r="H89" s="127">
        <v>1</v>
      </c>
    </row>
    <row r="90" spans="2:8" x14ac:dyDescent="0.25">
      <c r="B90" s="26"/>
      <c r="C90" s="26" t="s">
        <v>15</v>
      </c>
      <c r="D90" s="127"/>
      <c r="E90" s="127">
        <v>1</v>
      </c>
      <c r="F90" s="127"/>
      <c r="G90" s="127"/>
      <c r="H90" s="127">
        <v>1</v>
      </c>
    </row>
    <row r="91" spans="2:8" x14ac:dyDescent="0.25">
      <c r="B91" s="26"/>
      <c r="C91" s="26" t="s">
        <v>262</v>
      </c>
      <c r="D91" s="127"/>
      <c r="E91" s="127">
        <v>1</v>
      </c>
      <c r="F91" s="127"/>
      <c r="G91" s="127"/>
      <c r="H91" s="127">
        <v>1</v>
      </c>
    </row>
    <row r="92" spans="2:8" x14ac:dyDescent="0.25">
      <c r="B92" s="26"/>
      <c r="C92" s="26" t="s">
        <v>266</v>
      </c>
      <c r="D92" s="127"/>
      <c r="E92" s="127">
        <v>1</v>
      </c>
      <c r="F92" s="127"/>
      <c r="G92" s="127"/>
      <c r="H92" s="127">
        <v>1</v>
      </c>
    </row>
    <row r="93" spans="2:8" x14ac:dyDescent="0.25">
      <c r="B93" s="26"/>
      <c r="C93" s="26" t="s">
        <v>263</v>
      </c>
      <c r="D93" s="127"/>
      <c r="E93" s="127">
        <v>1</v>
      </c>
      <c r="F93" s="127"/>
      <c r="G93" s="127"/>
      <c r="H93" s="127">
        <v>1</v>
      </c>
    </row>
    <row r="94" spans="2:8" x14ac:dyDescent="0.25">
      <c r="B94" s="26" t="s">
        <v>50</v>
      </c>
      <c r="C94" s="26" t="s">
        <v>224</v>
      </c>
      <c r="D94" s="127"/>
      <c r="E94" s="127">
        <v>1</v>
      </c>
      <c r="F94" s="127"/>
      <c r="G94" s="127"/>
      <c r="H94" s="127">
        <v>1</v>
      </c>
    </row>
    <row r="95" spans="2:8" x14ac:dyDescent="0.25">
      <c r="B95" s="26"/>
      <c r="C95" s="26" t="s">
        <v>211</v>
      </c>
      <c r="D95" s="127"/>
      <c r="E95" s="127"/>
      <c r="F95" s="127">
        <v>1</v>
      </c>
      <c r="G95" s="127"/>
      <c r="H95" s="127">
        <v>1</v>
      </c>
    </row>
    <row r="96" spans="2:8" x14ac:dyDescent="0.25">
      <c r="B96" s="26"/>
      <c r="C96" s="26" t="s">
        <v>212</v>
      </c>
      <c r="D96" s="127"/>
      <c r="E96" s="127">
        <v>1</v>
      </c>
      <c r="F96" s="127"/>
      <c r="G96" s="127"/>
      <c r="H96" s="127">
        <v>1</v>
      </c>
    </row>
    <row r="97" spans="2:8" x14ac:dyDescent="0.25">
      <c r="B97" s="26"/>
      <c r="C97" s="26" t="s">
        <v>215</v>
      </c>
      <c r="D97" s="127"/>
      <c r="E97" s="127">
        <v>1</v>
      </c>
      <c r="F97" s="127"/>
      <c r="G97" s="127"/>
      <c r="H97" s="127">
        <v>1</v>
      </c>
    </row>
    <row r="98" spans="2:8" x14ac:dyDescent="0.25">
      <c r="B98" s="26"/>
      <c r="C98" s="26" t="s">
        <v>226</v>
      </c>
      <c r="D98" s="127"/>
      <c r="E98" s="127"/>
      <c r="F98" s="127">
        <v>1</v>
      </c>
      <c r="G98" s="127"/>
      <c r="H98" s="127">
        <v>1</v>
      </c>
    </row>
    <row r="99" spans="2:8" x14ac:dyDescent="0.25">
      <c r="B99" s="26"/>
      <c r="C99" s="26" t="s">
        <v>220</v>
      </c>
      <c r="D99" s="127"/>
      <c r="E99" s="127"/>
      <c r="F99" s="127">
        <v>1</v>
      </c>
      <c r="G99" s="127"/>
      <c r="H99" s="127">
        <v>1</v>
      </c>
    </row>
    <row r="100" spans="2:8" x14ac:dyDescent="0.25">
      <c r="B100" s="26"/>
      <c r="C100" s="26" t="s">
        <v>214</v>
      </c>
      <c r="D100" s="127"/>
      <c r="E100" s="127">
        <v>1</v>
      </c>
      <c r="F100" s="127"/>
      <c r="G100" s="127"/>
      <c r="H100" s="127">
        <v>1</v>
      </c>
    </row>
    <row r="101" spans="2:8" x14ac:dyDescent="0.25">
      <c r="B101" s="26"/>
      <c r="C101" s="26" t="s">
        <v>213</v>
      </c>
      <c r="D101" s="127"/>
      <c r="E101" s="127">
        <v>1</v>
      </c>
      <c r="F101" s="127"/>
      <c r="G101" s="127"/>
      <c r="H101" s="127">
        <v>1</v>
      </c>
    </row>
    <row r="102" spans="2:8" x14ac:dyDescent="0.25">
      <c r="B102" s="26"/>
      <c r="C102" s="26" t="s">
        <v>222</v>
      </c>
      <c r="D102" s="127"/>
      <c r="E102" s="127"/>
      <c r="F102" s="127">
        <v>1</v>
      </c>
      <c r="G102" s="127"/>
      <c r="H102" s="127">
        <v>1</v>
      </c>
    </row>
    <row r="103" spans="2:8" x14ac:dyDescent="0.25">
      <c r="B103" s="26"/>
      <c r="C103" s="26" t="s">
        <v>219</v>
      </c>
      <c r="D103" s="127"/>
      <c r="E103" s="127"/>
      <c r="F103" s="127">
        <v>1</v>
      </c>
      <c r="G103" s="127"/>
      <c r="H103" s="127">
        <v>1</v>
      </c>
    </row>
    <row r="104" spans="2:8" x14ac:dyDescent="0.25">
      <c r="B104" s="26"/>
      <c r="C104" s="26" t="s">
        <v>218</v>
      </c>
      <c r="D104" s="127"/>
      <c r="E104" s="127"/>
      <c r="F104" s="127">
        <v>1</v>
      </c>
      <c r="G104" s="127"/>
      <c r="H104" s="127">
        <v>1</v>
      </c>
    </row>
    <row r="105" spans="2:8" x14ac:dyDescent="0.25">
      <c r="B105" s="26"/>
      <c r="C105" s="26" t="s">
        <v>223</v>
      </c>
      <c r="D105" s="127">
        <v>1</v>
      </c>
      <c r="E105" s="127"/>
      <c r="F105" s="127"/>
      <c r="G105" s="127"/>
      <c r="H105" s="127">
        <v>1</v>
      </c>
    </row>
    <row r="106" spans="2:8" x14ac:dyDescent="0.25">
      <c r="B106" s="26"/>
      <c r="C106" s="26" t="s">
        <v>216</v>
      </c>
      <c r="D106" s="127"/>
      <c r="E106" s="127"/>
      <c r="F106" s="127">
        <v>1</v>
      </c>
      <c r="G106" s="127"/>
      <c r="H106" s="127">
        <v>1</v>
      </c>
    </row>
    <row r="107" spans="2:8" x14ac:dyDescent="0.25">
      <c r="B107" s="26"/>
      <c r="C107" s="26" t="s">
        <v>217</v>
      </c>
      <c r="D107" s="127"/>
      <c r="E107" s="127"/>
      <c r="F107" s="127">
        <v>1</v>
      </c>
      <c r="G107" s="127"/>
      <c r="H107" s="127">
        <v>1</v>
      </c>
    </row>
    <row r="108" spans="2:8" x14ac:dyDescent="0.25">
      <c r="B108" s="26"/>
      <c r="C108" s="26" t="s">
        <v>221</v>
      </c>
      <c r="D108" s="127"/>
      <c r="E108" s="127"/>
      <c r="F108" s="127">
        <v>1</v>
      </c>
      <c r="G108" s="127"/>
      <c r="H108" s="127">
        <v>1</v>
      </c>
    </row>
    <row r="109" spans="2:8" x14ac:dyDescent="0.25">
      <c r="B109" s="26"/>
      <c r="C109" s="26" t="s">
        <v>225</v>
      </c>
      <c r="D109" s="127"/>
      <c r="E109" s="127">
        <v>1</v>
      </c>
      <c r="F109" s="127"/>
      <c r="G109" s="127"/>
      <c r="H109" s="127">
        <v>1</v>
      </c>
    </row>
    <row r="110" spans="2:8" x14ac:dyDescent="0.25">
      <c r="B110" s="26" t="s">
        <v>51</v>
      </c>
      <c r="C110" s="26" t="s">
        <v>204</v>
      </c>
      <c r="D110" s="127">
        <v>1</v>
      </c>
      <c r="E110" s="127"/>
      <c r="F110" s="127"/>
      <c r="G110" s="127"/>
      <c r="H110" s="127">
        <v>1</v>
      </c>
    </row>
    <row r="111" spans="2:8" x14ac:dyDescent="0.25">
      <c r="B111" s="26"/>
      <c r="C111" s="26" t="s">
        <v>197</v>
      </c>
      <c r="D111" s="127"/>
      <c r="E111" s="127">
        <v>1</v>
      </c>
      <c r="F111" s="127"/>
      <c r="G111" s="127"/>
      <c r="H111" s="127">
        <v>1</v>
      </c>
    </row>
    <row r="112" spans="2:8" x14ac:dyDescent="0.25">
      <c r="B112" s="26"/>
      <c r="C112" s="26" t="s">
        <v>200</v>
      </c>
      <c r="D112" s="127"/>
      <c r="E112" s="127">
        <v>1</v>
      </c>
      <c r="F112" s="127"/>
      <c r="G112" s="127"/>
      <c r="H112" s="127">
        <v>1</v>
      </c>
    </row>
    <row r="113" spans="2:8" x14ac:dyDescent="0.25">
      <c r="B113" s="26"/>
      <c r="C113" s="26" t="s">
        <v>201</v>
      </c>
      <c r="D113" s="127"/>
      <c r="E113" s="127">
        <v>1</v>
      </c>
      <c r="F113" s="127"/>
      <c r="G113" s="127"/>
      <c r="H113" s="127">
        <v>1</v>
      </c>
    </row>
    <row r="114" spans="2:8" x14ac:dyDescent="0.25">
      <c r="B114" s="26"/>
      <c r="C114" s="26" t="s">
        <v>203</v>
      </c>
      <c r="D114" s="127"/>
      <c r="E114" s="127">
        <v>1</v>
      </c>
      <c r="F114" s="127"/>
      <c r="G114" s="127"/>
      <c r="H114" s="127">
        <v>1</v>
      </c>
    </row>
    <row r="115" spans="2:8" x14ac:dyDescent="0.25">
      <c r="B115" s="26"/>
      <c r="C115" s="26" t="s">
        <v>194</v>
      </c>
      <c r="D115" s="127">
        <v>1</v>
      </c>
      <c r="E115" s="127"/>
      <c r="F115" s="127"/>
      <c r="G115" s="127"/>
      <c r="H115" s="127">
        <v>1</v>
      </c>
    </row>
    <row r="116" spans="2:8" x14ac:dyDescent="0.25">
      <c r="B116" s="26"/>
      <c r="C116" s="26" t="s">
        <v>195</v>
      </c>
      <c r="D116" s="127"/>
      <c r="E116" s="127">
        <v>1</v>
      </c>
      <c r="F116" s="127"/>
      <c r="G116" s="127"/>
      <c r="H116" s="127">
        <v>1</v>
      </c>
    </row>
    <row r="117" spans="2:8" x14ac:dyDescent="0.25">
      <c r="B117" s="26"/>
      <c r="C117" s="26" t="s">
        <v>199</v>
      </c>
      <c r="D117" s="127"/>
      <c r="E117" s="127"/>
      <c r="F117" s="127">
        <v>1</v>
      </c>
      <c r="G117" s="127"/>
      <c r="H117" s="127">
        <v>1</v>
      </c>
    </row>
    <row r="118" spans="2:8" x14ac:dyDescent="0.25">
      <c r="B118" s="26"/>
      <c r="C118" s="26" t="s">
        <v>198</v>
      </c>
      <c r="D118" s="127"/>
      <c r="E118" s="127">
        <v>1</v>
      </c>
      <c r="F118" s="127"/>
      <c r="G118" s="127"/>
      <c r="H118" s="127">
        <v>1</v>
      </c>
    </row>
    <row r="119" spans="2:8" x14ac:dyDescent="0.25">
      <c r="B119" s="26"/>
      <c r="C119" s="26" t="s">
        <v>202</v>
      </c>
      <c r="D119" s="127"/>
      <c r="E119" s="127">
        <v>1</v>
      </c>
      <c r="F119" s="127"/>
      <c r="G119" s="127"/>
      <c r="H119" s="127">
        <v>1</v>
      </c>
    </row>
    <row r="120" spans="2:8" x14ac:dyDescent="0.25">
      <c r="B120" s="26"/>
      <c r="C120" s="26" t="s">
        <v>196</v>
      </c>
      <c r="D120" s="127">
        <v>1</v>
      </c>
      <c r="E120" s="127"/>
      <c r="F120" s="127"/>
      <c r="G120" s="127"/>
      <c r="H120" s="127">
        <v>1</v>
      </c>
    </row>
    <row r="121" spans="2:8" x14ac:dyDescent="0.25">
      <c r="B121" s="26" t="s">
        <v>52</v>
      </c>
      <c r="C121" s="26" t="s">
        <v>295</v>
      </c>
      <c r="D121" s="127"/>
      <c r="E121" s="127">
        <v>1</v>
      </c>
      <c r="F121" s="127"/>
      <c r="G121" s="127"/>
      <c r="H121" s="127">
        <v>1</v>
      </c>
    </row>
    <row r="122" spans="2:8" x14ac:dyDescent="0.25">
      <c r="B122" s="26"/>
      <c r="C122" s="26" t="s">
        <v>296</v>
      </c>
      <c r="D122" s="127"/>
      <c r="E122" s="127">
        <v>1</v>
      </c>
      <c r="F122" s="127"/>
      <c r="G122" s="127"/>
      <c r="H122" s="127">
        <v>1</v>
      </c>
    </row>
    <row r="123" spans="2:8" x14ac:dyDescent="0.25">
      <c r="B123" s="26"/>
      <c r="C123" s="26" t="s">
        <v>288</v>
      </c>
      <c r="D123" s="127"/>
      <c r="E123" s="127"/>
      <c r="F123" s="127">
        <v>1</v>
      </c>
      <c r="G123" s="127"/>
      <c r="H123" s="127">
        <v>1</v>
      </c>
    </row>
    <row r="124" spans="2:8" x14ac:dyDescent="0.25">
      <c r="B124" s="26"/>
      <c r="C124" s="26" t="s">
        <v>291</v>
      </c>
      <c r="D124" s="127"/>
      <c r="E124" s="127">
        <v>1</v>
      </c>
      <c r="F124" s="127"/>
      <c r="G124" s="127"/>
      <c r="H124" s="127">
        <v>1</v>
      </c>
    </row>
    <row r="125" spans="2:8" x14ac:dyDescent="0.25">
      <c r="B125" s="26"/>
      <c r="C125" s="26" t="s">
        <v>287</v>
      </c>
      <c r="D125" s="127"/>
      <c r="E125" s="127">
        <v>1</v>
      </c>
      <c r="F125" s="127"/>
      <c r="G125" s="127"/>
      <c r="H125" s="127">
        <v>1</v>
      </c>
    </row>
    <row r="126" spans="2:8" x14ac:dyDescent="0.25">
      <c r="B126" s="26"/>
      <c r="C126" s="26" t="s">
        <v>297</v>
      </c>
      <c r="D126" s="127">
        <v>1</v>
      </c>
      <c r="E126" s="127"/>
      <c r="F126" s="127"/>
      <c r="G126" s="127"/>
      <c r="H126" s="127">
        <v>1</v>
      </c>
    </row>
    <row r="127" spans="2:8" x14ac:dyDescent="0.25">
      <c r="B127" s="26"/>
      <c r="C127" s="26" t="s">
        <v>290</v>
      </c>
      <c r="D127" s="127"/>
      <c r="E127" s="127">
        <v>1</v>
      </c>
      <c r="F127" s="127"/>
      <c r="G127" s="127"/>
      <c r="H127" s="127">
        <v>1</v>
      </c>
    </row>
    <row r="128" spans="2:8" x14ac:dyDescent="0.25">
      <c r="B128" s="26"/>
      <c r="C128" s="26" t="s">
        <v>289</v>
      </c>
      <c r="D128" s="127"/>
      <c r="E128" s="127">
        <v>1</v>
      </c>
      <c r="F128" s="127"/>
      <c r="G128" s="127"/>
      <c r="H128" s="127">
        <v>1</v>
      </c>
    </row>
    <row r="129" spans="2:8" x14ac:dyDescent="0.25">
      <c r="B129" s="26"/>
      <c r="C129" s="26" t="s">
        <v>298</v>
      </c>
      <c r="D129" s="127"/>
      <c r="E129" s="127">
        <v>1</v>
      </c>
      <c r="F129" s="127"/>
      <c r="G129" s="127"/>
      <c r="H129" s="127">
        <v>1</v>
      </c>
    </row>
    <row r="130" spans="2:8" x14ac:dyDescent="0.25">
      <c r="B130" s="26"/>
      <c r="C130" s="26" t="s">
        <v>299</v>
      </c>
      <c r="D130" s="127"/>
      <c r="E130" s="127">
        <v>1</v>
      </c>
      <c r="F130" s="127"/>
      <c r="G130" s="127"/>
      <c r="H130" s="127">
        <v>1</v>
      </c>
    </row>
    <row r="131" spans="2:8" x14ac:dyDescent="0.25">
      <c r="B131" s="26"/>
      <c r="C131" s="26" t="s">
        <v>286</v>
      </c>
      <c r="D131" s="127"/>
      <c r="E131" s="127">
        <v>1</v>
      </c>
      <c r="F131" s="127"/>
      <c r="G131" s="127"/>
      <c r="H131" s="127">
        <v>1</v>
      </c>
    </row>
    <row r="132" spans="2:8" x14ac:dyDescent="0.25">
      <c r="B132" s="26"/>
      <c r="C132" s="26" t="s">
        <v>285</v>
      </c>
      <c r="D132" s="127"/>
      <c r="E132" s="127"/>
      <c r="F132" s="127">
        <v>1</v>
      </c>
      <c r="G132" s="127"/>
      <c r="H132" s="127">
        <v>1</v>
      </c>
    </row>
    <row r="133" spans="2:8" x14ac:dyDescent="0.25">
      <c r="B133" s="26"/>
      <c r="C133" s="26" t="s">
        <v>294</v>
      </c>
      <c r="D133" s="127"/>
      <c r="E133" s="127">
        <v>1</v>
      </c>
      <c r="F133" s="127"/>
      <c r="G133" s="127"/>
      <c r="H133" s="127">
        <v>1</v>
      </c>
    </row>
    <row r="134" spans="2:8" x14ac:dyDescent="0.25">
      <c r="B134" s="26"/>
      <c r="C134" s="26" t="s">
        <v>292</v>
      </c>
      <c r="D134" s="127"/>
      <c r="E134" s="127"/>
      <c r="F134" s="127">
        <v>1</v>
      </c>
      <c r="G134" s="127"/>
      <c r="H134" s="127">
        <v>1</v>
      </c>
    </row>
    <row r="135" spans="2:8" x14ac:dyDescent="0.25">
      <c r="B135" s="26"/>
      <c r="C135" s="26" t="s">
        <v>293</v>
      </c>
      <c r="D135" s="127"/>
      <c r="E135" s="127">
        <v>1</v>
      </c>
      <c r="F135" s="127"/>
      <c r="G135" s="127"/>
      <c r="H135" s="127">
        <v>1</v>
      </c>
    </row>
    <row r="136" spans="2:8" x14ac:dyDescent="0.25">
      <c r="B136" s="26" t="s">
        <v>53</v>
      </c>
      <c r="C136" s="26" t="s">
        <v>230</v>
      </c>
      <c r="D136" s="127"/>
      <c r="E136" s="127"/>
      <c r="F136" s="127">
        <v>1</v>
      </c>
      <c r="G136" s="127"/>
      <c r="H136" s="127">
        <v>1</v>
      </c>
    </row>
    <row r="137" spans="2:8" x14ac:dyDescent="0.25">
      <c r="B137" s="26"/>
      <c r="C137" s="26" t="s">
        <v>227</v>
      </c>
      <c r="D137" s="127"/>
      <c r="E137" s="127">
        <v>1</v>
      </c>
      <c r="F137" s="127"/>
      <c r="G137" s="127"/>
      <c r="H137" s="127">
        <v>1</v>
      </c>
    </row>
    <row r="138" spans="2:8" x14ac:dyDescent="0.25">
      <c r="B138" s="26"/>
      <c r="C138" s="26" t="s">
        <v>233</v>
      </c>
      <c r="D138" s="127"/>
      <c r="E138" s="127"/>
      <c r="F138" s="127">
        <v>1</v>
      </c>
      <c r="G138" s="127"/>
      <c r="H138" s="127">
        <v>1</v>
      </c>
    </row>
    <row r="139" spans="2:8" x14ac:dyDescent="0.25">
      <c r="B139" s="26"/>
      <c r="C139" s="26" t="s">
        <v>232</v>
      </c>
      <c r="D139" s="127"/>
      <c r="E139" s="127">
        <v>1</v>
      </c>
      <c r="F139" s="127"/>
      <c r="G139" s="127"/>
      <c r="H139" s="127">
        <v>1</v>
      </c>
    </row>
    <row r="140" spans="2:8" x14ac:dyDescent="0.25">
      <c r="B140" s="26"/>
      <c r="C140" s="26" t="s">
        <v>229</v>
      </c>
      <c r="D140" s="127"/>
      <c r="E140" s="127">
        <v>1</v>
      </c>
      <c r="F140" s="127"/>
      <c r="G140" s="127"/>
      <c r="H140" s="127">
        <v>1</v>
      </c>
    </row>
    <row r="141" spans="2:8" x14ac:dyDescent="0.25">
      <c r="B141" s="26"/>
      <c r="C141" s="26" t="s">
        <v>228</v>
      </c>
      <c r="D141" s="127"/>
      <c r="E141" s="127">
        <v>1</v>
      </c>
      <c r="F141" s="127"/>
      <c r="G141" s="127"/>
      <c r="H141" s="127">
        <v>1</v>
      </c>
    </row>
    <row r="142" spans="2:8" x14ac:dyDescent="0.25">
      <c r="B142" s="26"/>
      <c r="C142" s="26" t="s">
        <v>25</v>
      </c>
      <c r="D142" s="127"/>
      <c r="E142" s="127">
        <v>1</v>
      </c>
      <c r="F142" s="127"/>
      <c r="G142" s="127"/>
      <c r="H142" s="127">
        <v>1</v>
      </c>
    </row>
    <row r="143" spans="2:8" x14ac:dyDescent="0.25">
      <c r="B143" s="26"/>
      <c r="C143" s="26" t="s">
        <v>231</v>
      </c>
      <c r="D143" s="127"/>
      <c r="E143" s="127">
        <v>1</v>
      </c>
      <c r="F143" s="127"/>
      <c r="G143" s="127"/>
      <c r="H143" s="127">
        <v>1</v>
      </c>
    </row>
    <row r="144" spans="2:8" x14ac:dyDescent="0.25">
      <c r="B144" s="26" t="s">
        <v>54</v>
      </c>
      <c r="C144" s="26" t="s">
        <v>252</v>
      </c>
      <c r="D144" s="127">
        <v>1</v>
      </c>
      <c r="E144" s="127"/>
      <c r="F144" s="127"/>
      <c r="G144" s="127"/>
      <c r="H144" s="127">
        <v>1</v>
      </c>
    </row>
    <row r="145" spans="2:8" x14ac:dyDescent="0.25">
      <c r="B145" s="26"/>
      <c r="C145" s="26" t="s">
        <v>251</v>
      </c>
      <c r="D145" s="127"/>
      <c r="E145" s="127"/>
      <c r="F145" s="127">
        <v>1</v>
      </c>
      <c r="G145" s="127"/>
      <c r="H145" s="127">
        <v>1</v>
      </c>
    </row>
    <row r="146" spans="2:8" x14ac:dyDescent="0.25">
      <c r="B146" s="26"/>
      <c r="C146" s="26" t="s">
        <v>254</v>
      </c>
      <c r="D146" s="127"/>
      <c r="E146" s="127">
        <v>1</v>
      </c>
      <c r="F146" s="127"/>
      <c r="G146" s="127"/>
      <c r="H146" s="127">
        <v>1</v>
      </c>
    </row>
    <row r="147" spans="2:8" x14ac:dyDescent="0.25">
      <c r="B147" s="26"/>
      <c r="C147" s="26" t="s">
        <v>255</v>
      </c>
      <c r="D147" s="127"/>
      <c r="E147" s="127">
        <v>1</v>
      </c>
      <c r="F147" s="127"/>
      <c r="G147" s="127"/>
      <c r="H147" s="127">
        <v>1</v>
      </c>
    </row>
    <row r="148" spans="2:8" x14ac:dyDescent="0.25">
      <c r="B148" s="26"/>
      <c r="C148" s="26" t="s">
        <v>253</v>
      </c>
      <c r="D148" s="127"/>
      <c r="E148" s="127">
        <v>1</v>
      </c>
      <c r="F148" s="127"/>
      <c r="G148" s="127"/>
      <c r="H148" s="127">
        <v>1</v>
      </c>
    </row>
    <row r="149" spans="2:8" x14ac:dyDescent="0.25">
      <c r="B149" s="26"/>
      <c r="C149" s="26" t="s">
        <v>246</v>
      </c>
      <c r="D149" s="127"/>
      <c r="E149" s="127">
        <v>1</v>
      </c>
      <c r="F149" s="127"/>
      <c r="G149" s="127"/>
      <c r="H149" s="127">
        <v>1</v>
      </c>
    </row>
    <row r="150" spans="2:8" x14ac:dyDescent="0.25">
      <c r="B150" s="26"/>
      <c r="C150" s="26" t="s">
        <v>250</v>
      </c>
      <c r="D150" s="127"/>
      <c r="E150" s="127">
        <v>1</v>
      </c>
      <c r="F150" s="127"/>
      <c r="G150" s="127"/>
      <c r="H150" s="127">
        <v>1</v>
      </c>
    </row>
    <row r="151" spans="2:8" x14ac:dyDescent="0.25">
      <c r="B151" s="26"/>
      <c r="C151" s="26" t="s">
        <v>247</v>
      </c>
      <c r="D151" s="127">
        <v>1</v>
      </c>
      <c r="E151" s="127"/>
      <c r="F151" s="127"/>
      <c r="G151" s="127"/>
      <c r="H151" s="127">
        <v>1</v>
      </c>
    </row>
    <row r="152" spans="2:8" x14ac:dyDescent="0.25">
      <c r="B152" s="26"/>
      <c r="C152" s="26" t="s">
        <v>248</v>
      </c>
      <c r="D152" s="127"/>
      <c r="E152" s="127">
        <v>1</v>
      </c>
      <c r="F152" s="127"/>
      <c r="G152" s="127"/>
      <c r="H152" s="127">
        <v>1</v>
      </c>
    </row>
    <row r="153" spans="2:8" x14ac:dyDescent="0.25">
      <c r="B153" s="26"/>
      <c r="C153" s="26" t="s">
        <v>249</v>
      </c>
      <c r="D153" s="127"/>
      <c r="E153" s="127">
        <v>1</v>
      </c>
      <c r="F153" s="127"/>
      <c r="G153" s="127"/>
      <c r="H153" s="127">
        <v>1</v>
      </c>
    </row>
    <row r="154" spans="2:8" x14ac:dyDescent="0.25">
      <c r="B154" s="26" t="s">
        <v>55</v>
      </c>
      <c r="C154" s="26" t="s">
        <v>260</v>
      </c>
      <c r="D154" s="127"/>
      <c r="E154" s="127"/>
      <c r="F154" s="127">
        <v>1</v>
      </c>
      <c r="G154" s="127"/>
      <c r="H154" s="127">
        <v>1</v>
      </c>
    </row>
    <row r="155" spans="2:8" x14ac:dyDescent="0.25">
      <c r="B155" s="26"/>
      <c r="C155" s="26" t="s">
        <v>258</v>
      </c>
      <c r="D155" s="127"/>
      <c r="E155" s="127"/>
      <c r="F155" s="127">
        <v>1</v>
      </c>
      <c r="G155" s="127"/>
      <c r="H155" s="127">
        <v>1</v>
      </c>
    </row>
    <row r="156" spans="2:8" x14ac:dyDescent="0.25">
      <c r="B156" s="26"/>
      <c r="C156" s="26" t="s">
        <v>256</v>
      </c>
      <c r="D156" s="127"/>
      <c r="E156" s="127">
        <v>1</v>
      </c>
      <c r="F156" s="127"/>
      <c r="G156" s="127"/>
      <c r="H156" s="127">
        <v>1</v>
      </c>
    </row>
    <row r="157" spans="2:8" x14ac:dyDescent="0.25">
      <c r="B157" s="26"/>
      <c r="C157" s="26" t="s">
        <v>259</v>
      </c>
      <c r="D157" s="127"/>
      <c r="E157" s="127">
        <v>1</v>
      </c>
      <c r="F157" s="127"/>
      <c r="G157" s="127"/>
      <c r="H157" s="127">
        <v>1</v>
      </c>
    </row>
    <row r="158" spans="2:8" x14ac:dyDescent="0.25">
      <c r="B158" s="26"/>
      <c r="C158" s="26" t="s">
        <v>261</v>
      </c>
      <c r="D158" s="127"/>
      <c r="E158" s="127"/>
      <c r="F158" s="127">
        <v>1</v>
      </c>
      <c r="G158" s="127"/>
      <c r="H158" s="127">
        <v>1</v>
      </c>
    </row>
    <row r="159" spans="2:8" x14ac:dyDescent="0.25">
      <c r="B159" s="26"/>
      <c r="C159" s="26" t="s">
        <v>257</v>
      </c>
      <c r="D159" s="127"/>
      <c r="E159" s="127">
        <v>1</v>
      </c>
      <c r="F159" s="127"/>
      <c r="G159" s="127"/>
      <c r="H159" s="127">
        <v>1</v>
      </c>
    </row>
    <row r="160" spans="2:8" x14ac:dyDescent="0.25">
      <c r="B160" s="26" t="s">
        <v>56</v>
      </c>
      <c r="C160" s="26" t="s">
        <v>275</v>
      </c>
      <c r="D160" s="127"/>
      <c r="E160" s="127">
        <v>1</v>
      </c>
      <c r="F160" s="127"/>
      <c r="G160" s="127"/>
      <c r="H160" s="127">
        <v>1</v>
      </c>
    </row>
    <row r="161" spans="2:8" x14ac:dyDescent="0.25">
      <c r="B161" s="26"/>
      <c r="C161" s="26" t="s">
        <v>273</v>
      </c>
      <c r="D161" s="127"/>
      <c r="E161" s="127"/>
      <c r="F161" s="127">
        <v>1</v>
      </c>
      <c r="G161" s="127"/>
      <c r="H161" s="127">
        <v>1</v>
      </c>
    </row>
    <row r="162" spans="2:8" x14ac:dyDescent="0.25">
      <c r="B162" s="26"/>
      <c r="C162" s="26" t="s">
        <v>272</v>
      </c>
      <c r="D162" s="127"/>
      <c r="E162" s="127"/>
      <c r="F162" s="127">
        <v>1</v>
      </c>
      <c r="G162" s="127"/>
      <c r="H162" s="127">
        <v>1</v>
      </c>
    </row>
    <row r="163" spans="2:8" x14ac:dyDescent="0.25">
      <c r="B163" s="26"/>
      <c r="C163" s="26" t="s">
        <v>282</v>
      </c>
      <c r="D163" s="127"/>
      <c r="E163" s="127"/>
      <c r="F163" s="127">
        <v>1</v>
      </c>
      <c r="G163" s="127"/>
      <c r="H163" s="127">
        <v>1</v>
      </c>
    </row>
    <row r="164" spans="2:8" x14ac:dyDescent="0.25">
      <c r="B164" s="26"/>
      <c r="C164" s="26" t="s">
        <v>277</v>
      </c>
      <c r="D164" s="127"/>
      <c r="E164" s="127"/>
      <c r="F164" s="127">
        <v>1</v>
      </c>
      <c r="G164" s="127"/>
      <c r="H164" s="127">
        <v>1</v>
      </c>
    </row>
    <row r="165" spans="2:8" x14ac:dyDescent="0.25">
      <c r="B165" s="26"/>
      <c r="C165" s="26" t="s">
        <v>284</v>
      </c>
      <c r="D165" s="127"/>
      <c r="E165" s="127"/>
      <c r="F165" s="127">
        <v>1</v>
      </c>
      <c r="G165" s="127"/>
      <c r="H165" s="127">
        <v>1</v>
      </c>
    </row>
    <row r="166" spans="2:8" x14ac:dyDescent="0.25">
      <c r="B166" s="26"/>
      <c r="C166" s="26" t="s">
        <v>274</v>
      </c>
      <c r="D166" s="127"/>
      <c r="E166" s="127">
        <v>1</v>
      </c>
      <c r="F166" s="127"/>
      <c r="G166" s="127"/>
      <c r="H166" s="127">
        <v>1</v>
      </c>
    </row>
    <row r="167" spans="2:8" x14ac:dyDescent="0.25">
      <c r="B167" s="26"/>
      <c r="C167" s="26" t="s">
        <v>270</v>
      </c>
      <c r="D167" s="127"/>
      <c r="E167" s="127">
        <v>1</v>
      </c>
      <c r="F167" s="127"/>
      <c r="G167" s="127"/>
      <c r="H167" s="127">
        <v>1</v>
      </c>
    </row>
    <row r="168" spans="2:8" x14ac:dyDescent="0.25">
      <c r="B168" s="26"/>
      <c r="C168" s="26" t="s">
        <v>281</v>
      </c>
      <c r="D168" s="127"/>
      <c r="E168" s="127">
        <v>1</v>
      </c>
      <c r="F168" s="127"/>
      <c r="G168" s="127"/>
      <c r="H168" s="127">
        <v>1</v>
      </c>
    </row>
    <row r="169" spans="2:8" x14ac:dyDescent="0.25">
      <c r="B169" s="26"/>
      <c r="C169" s="26" t="s">
        <v>278</v>
      </c>
      <c r="D169" s="127">
        <v>1</v>
      </c>
      <c r="E169" s="127"/>
      <c r="F169" s="127"/>
      <c r="G169" s="127"/>
      <c r="H169" s="127">
        <v>1</v>
      </c>
    </row>
    <row r="170" spans="2:8" x14ac:dyDescent="0.25">
      <c r="B170" s="26"/>
      <c r="C170" s="26" t="s">
        <v>280</v>
      </c>
      <c r="D170" s="127">
        <v>1</v>
      </c>
      <c r="E170" s="127"/>
      <c r="F170" s="127"/>
      <c r="G170" s="127"/>
      <c r="H170" s="127">
        <v>1</v>
      </c>
    </row>
    <row r="171" spans="2:8" x14ac:dyDescent="0.25">
      <c r="B171" s="26"/>
      <c r="C171" s="26" t="s">
        <v>271</v>
      </c>
      <c r="D171" s="127"/>
      <c r="E171" s="127"/>
      <c r="F171" s="127">
        <v>1</v>
      </c>
      <c r="G171" s="127"/>
      <c r="H171" s="127">
        <v>1</v>
      </c>
    </row>
    <row r="172" spans="2:8" x14ac:dyDescent="0.25">
      <c r="B172" s="26"/>
      <c r="C172" s="26" t="s">
        <v>279</v>
      </c>
      <c r="D172" s="127"/>
      <c r="E172" s="127"/>
      <c r="F172" s="127">
        <v>1</v>
      </c>
      <c r="G172" s="127"/>
      <c r="H172" s="127">
        <v>1</v>
      </c>
    </row>
    <row r="173" spans="2:8" x14ac:dyDescent="0.25">
      <c r="B173" s="26"/>
      <c r="C173" s="26" t="s">
        <v>276</v>
      </c>
      <c r="D173" s="127"/>
      <c r="E173" s="127"/>
      <c r="F173" s="127">
        <v>1</v>
      </c>
      <c r="G173" s="127"/>
      <c r="H173" s="127">
        <v>1</v>
      </c>
    </row>
    <row r="174" spans="2:8" x14ac:dyDescent="0.25">
      <c r="B174" s="26"/>
      <c r="C174" s="26" t="s">
        <v>269</v>
      </c>
      <c r="D174" s="127">
        <v>1</v>
      </c>
      <c r="E174" s="127"/>
      <c r="F174" s="127"/>
      <c r="G174" s="127"/>
      <c r="H174" s="127">
        <v>1</v>
      </c>
    </row>
    <row r="175" spans="2:8" x14ac:dyDescent="0.25">
      <c r="B175" s="26"/>
      <c r="C175" s="26" t="s">
        <v>283</v>
      </c>
      <c r="D175" s="127">
        <v>1</v>
      </c>
      <c r="E175" s="127"/>
      <c r="F175" s="127"/>
      <c r="G175" s="127"/>
      <c r="H175" s="127">
        <v>1</v>
      </c>
    </row>
    <row r="176" spans="2:8" x14ac:dyDescent="0.25">
      <c r="B176" s="26" t="s">
        <v>57</v>
      </c>
      <c r="C176" s="26" t="s">
        <v>189</v>
      </c>
      <c r="D176" s="127"/>
      <c r="E176" s="127">
        <v>1</v>
      </c>
      <c r="F176" s="127"/>
      <c r="G176" s="127"/>
      <c r="H176" s="127">
        <v>1</v>
      </c>
    </row>
    <row r="177" spans="2:8" x14ac:dyDescent="0.25">
      <c r="B177" s="26"/>
      <c r="C177" s="26" t="s">
        <v>187</v>
      </c>
      <c r="D177" s="127"/>
      <c r="E177" s="127">
        <v>1</v>
      </c>
      <c r="F177" s="127"/>
      <c r="G177" s="127"/>
      <c r="H177" s="127">
        <v>1</v>
      </c>
    </row>
    <row r="178" spans="2:8" x14ac:dyDescent="0.25">
      <c r="B178" s="26"/>
      <c r="C178" s="26" t="s">
        <v>193</v>
      </c>
      <c r="D178" s="127"/>
      <c r="E178" s="127">
        <v>1</v>
      </c>
      <c r="F178" s="127"/>
      <c r="G178" s="127"/>
      <c r="H178" s="127">
        <v>1</v>
      </c>
    </row>
    <row r="179" spans="2:8" x14ac:dyDescent="0.25">
      <c r="B179" s="26"/>
      <c r="C179" s="26" t="s">
        <v>17</v>
      </c>
      <c r="D179" s="127"/>
      <c r="E179" s="127">
        <v>1</v>
      </c>
      <c r="F179" s="127"/>
      <c r="G179" s="127"/>
      <c r="H179" s="127">
        <v>1</v>
      </c>
    </row>
    <row r="180" spans="2:8" x14ac:dyDescent="0.25">
      <c r="B180" s="26"/>
      <c r="C180" s="26" t="s">
        <v>192</v>
      </c>
      <c r="D180" s="127"/>
      <c r="E180" s="127">
        <v>1</v>
      </c>
      <c r="F180" s="127"/>
      <c r="G180" s="127"/>
      <c r="H180" s="127">
        <v>1</v>
      </c>
    </row>
    <row r="181" spans="2:8" x14ac:dyDescent="0.25">
      <c r="B181" s="26"/>
      <c r="C181" s="26" t="s">
        <v>185</v>
      </c>
      <c r="D181" s="127"/>
      <c r="E181" s="127">
        <v>1</v>
      </c>
      <c r="F181" s="127"/>
      <c r="G181" s="127"/>
      <c r="H181" s="127">
        <v>1</v>
      </c>
    </row>
    <row r="182" spans="2:8" x14ac:dyDescent="0.25">
      <c r="B182" s="26"/>
      <c r="C182" s="26" t="s">
        <v>186</v>
      </c>
      <c r="D182" s="127"/>
      <c r="E182" s="127">
        <v>1</v>
      </c>
      <c r="F182" s="127"/>
      <c r="G182" s="127"/>
      <c r="H182" s="127">
        <v>1</v>
      </c>
    </row>
    <row r="183" spans="2:8" x14ac:dyDescent="0.25">
      <c r="B183" s="26"/>
      <c r="C183" s="26" t="s">
        <v>188</v>
      </c>
      <c r="D183" s="127"/>
      <c r="E183" s="127">
        <v>1</v>
      </c>
      <c r="F183" s="127"/>
      <c r="G183" s="127"/>
      <c r="H183" s="127">
        <v>1</v>
      </c>
    </row>
    <row r="184" spans="2:8" x14ac:dyDescent="0.25">
      <c r="B184" s="26"/>
      <c r="C184" s="26" t="s">
        <v>184</v>
      </c>
      <c r="D184" s="127"/>
      <c r="E184" s="127">
        <v>1</v>
      </c>
      <c r="F184" s="127"/>
      <c r="G184" s="127"/>
      <c r="H184" s="127">
        <v>1</v>
      </c>
    </row>
    <row r="185" spans="2:8" x14ac:dyDescent="0.25">
      <c r="B185" s="26"/>
      <c r="C185" s="26" t="s">
        <v>190</v>
      </c>
      <c r="D185" s="127"/>
      <c r="E185" s="127">
        <v>1</v>
      </c>
      <c r="F185" s="127"/>
      <c r="G185" s="127"/>
      <c r="H185" s="127">
        <v>1</v>
      </c>
    </row>
    <row r="186" spans="2:8" x14ac:dyDescent="0.25">
      <c r="B186" s="26"/>
      <c r="C186" s="26" t="s">
        <v>191</v>
      </c>
      <c r="D186" s="127"/>
      <c r="E186" s="127"/>
      <c r="F186" s="127">
        <v>1</v>
      </c>
      <c r="G186" s="127"/>
      <c r="H186" s="127">
        <v>1</v>
      </c>
    </row>
    <row r="187" spans="2:8" x14ac:dyDescent="0.25">
      <c r="B187" s="26" t="s">
        <v>58</v>
      </c>
      <c r="C187" s="26" t="s">
        <v>180</v>
      </c>
      <c r="D187" s="127"/>
      <c r="E187" s="127"/>
      <c r="F187" s="127">
        <v>1</v>
      </c>
      <c r="G187" s="127"/>
      <c r="H187" s="127">
        <v>1</v>
      </c>
    </row>
    <row r="188" spans="2:8" x14ac:dyDescent="0.25">
      <c r="B188" s="26"/>
      <c r="C188" s="26" t="s">
        <v>182</v>
      </c>
      <c r="D188" s="127"/>
      <c r="E188" s="127">
        <v>1</v>
      </c>
      <c r="F188" s="127"/>
      <c r="G188" s="127"/>
      <c r="H188" s="127">
        <v>1</v>
      </c>
    </row>
    <row r="189" spans="2:8" x14ac:dyDescent="0.25">
      <c r="B189" s="26"/>
      <c r="C189" s="26" t="s">
        <v>175</v>
      </c>
      <c r="D189" s="127"/>
      <c r="E189" s="127">
        <v>1</v>
      </c>
      <c r="F189" s="127"/>
      <c r="G189" s="127"/>
      <c r="H189" s="127">
        <v>1</v>
      </c>
    </row>
    <row r="190" spans="2:8" x14ac:dyDescent="0.25">
      <c r="B190" s="26"/>
      <c r="C190" s="26" t="s">
        <v>176</v>
      </c>
      <c r="D190" s="127"/>
      <c r="E190" s="127">
        <v>1</v>
      </c>
      <c r="F190" s="127"/>
      <c r="G190" s="127"/>
      <c r="H190" s="127">
        <v>1</v>
      </c>
    </row>
    <row r="191" spans="2:8" x14ac:dyDescent="0.25">
      <c r="B191" s="26"/>
      <c r="C191" s="26" t="s">
        <v>174</v>
      </c>
      <c r="D191" s="127"/>
      <c r="E191" s="127">
        <v>1</v>
      </c>
      <c r="F191" s="127"/>
      <c r="G191" s="127"/>
      <c r="H191" s="127">
        <v>1</v>
      </c>
    </row>
    <row r="192" spans="2:8" x14ac:dyDescent="0.25">
      <c r="B192" s="26"/>
      <c r="C192" s="26" t="s">
        <v>177</v>
      </c>
      <c r="D192" s="127"/>
      <c r="E192" s="127">
        <v>1</v>
      </c>
      <c r="F192" s="127"/>
      <c r="G192" s="127"/>
      <c r="H192" s="127">
        <v>1</v>
      </c>
    </row>
    <row r="193" spans="2:8" x14ac:dyDescent="0.25">
      <c r="B193" s="26"/>
      <c r="C193" s="26" t="s">
        <v>172</v>
      </c>
      <c r="D193" s="127"/>
      <c r="E193" s="127">
        <v>1</v>
      </c>
      <c r="F193" s="127"/>
      <c r="G193" s="127"/>
      <c r="H193" s="127">
        <v>1</v>
      </c>
    </row>
    <row r="194" spans="2:8" x14ac:dyDescent="0.25">
      <c r="B194" s="26"/>
      <c r="C194" s="26" t="s">
        <v>181</v>
      </c>
      <c r="D194" s="127"/>
      <c r="E194" s="127">
        <v>1</v>
      </c>
      <c r="F194" s="127"/>
      <c r="G194" s="127"/>
      <c r="H194" s="127">
        <v>1</v>
      </c>
    </row>
    <row r="195" spans="2:8" x14ac:dyDescent="0.25">
      <c r="B195" s="26"/>
      <c r="C195" s="26" t="s">
        <v>179</v>
      </c>
      <c r="D195" s="127"/>
      <c r="E195" s="127"/>
      <c r="F195" s="127">
        <v>1</v>
      </c>
      <c r="G195" s="127"/>
      <c r="H195" s="127">
        <v>1</v>
      </c>
    </row>
    <row r="196" spans="2:8" x14ac:dyDescent="0.25">
      <c r="B196" s="26"/>
      <c r="C196" s="26" t="s">
        <v>178</v>
      </c>
      <c r="D196" s="127"/>
      <c r="E196" s="127">
        <v>1</v>
      </c>
      <c r="F196" s="127"/>
      <c r="G196" s="127"/>
      <c r="H196" s="127">
        <v>1</v>
      </c>
    </row>
    <row r="197" spans="2:8" x14ac:dyDescent="0.25">
      <c r="B197" s="26"/>
      <c r="C197" s="26" t="s">
        <v>173</v>
      </c>
      <c r="D197" s="127"/>
      <c r="E197" s="127"/>
      <c r="F197" s="127">
        <v>1</v>
      </c>
      <c r="G197" s="127"/>
      <c r="H197" s="127">
        <v>1</v>
      </c>
    </row>
    <row r="198" spans="2:8" x14ac:dyDescent="0.25">
      <c r="B198" s="26"/>
      <c r="C198" s="26" t="s">
        <v>183</v>
      </c>
      <c r="D198" s="127"/>
      <c r="E198" s="127">
        <v>1</v>
      </c>
      <c r="F198" s="127"/>
      <c r="G198" s="127"/>
      <c r="H198" s="127">
        <v>1</v>
      </c>
    </row>
    <row r="199" spans="2:8" x14ac:dyDescent="0.25">
      <c r="B199" s="26" t="s">
        <v>41</v>
      </c>
      <c r="C199" s="26"/>
      <c r="D199" s="127">
        <v>23</v>
      </c>
      <c r="E199" s="127">
        <v>120</v>
      </c>
      <c r="F199" s="127">
        <v>51</v>
      </c>
      <c r="G199" s="127"/>
      <c r="H199" s="127">
        <v>194</v>
      </c>
    </row>
    <row r="200" spans="2:8" x14ac:dyDescent="0.25">
      <c r="D200"/>
      <c r="E200"/>
      <c r="F200"/>
      <c r="G200"/>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C4D4F-E080-4F66-AFE7-55C89A5EBF2B}">
  <dimension ref="B3:G62"/>
  <sheetViews>
    <sheetView showGridLines="0" zoomScaleNormal="100" workbookViewId="0">
      <pane xSplit="1" ySplit="4" topLeftCell="B20" activePane="bottomRight" state="frozen"/>
      <selection pane="topRight" activeCell="B1" sqref="B1"/>
      <selection pane="bottomLeft" activeCell="A5" sqref="A5"/>
      <selection pane="bottomRight" activeCell="F8" sqref="F8"/>
    </sheetView>
  </sheetViews>
  <sheetFormatPr defaultRowHeight="15" x14ac:dyDescent="0.25"/>
  <cols>
    <col min="1" max="1" width="29.28515625" customWidth="1"/>
    <col min="2" max="2" width="25.7109375" customWidth="1"/>
    <col min="3" max="3" width="17.140625" customWidth="1"/>
    <col min="4" max="7" width="11.85546875" style="33" customWidth="1"/>
  </cols>
  <sheetData>
    <row r="3" spans="2:7" x14ac:dyDescent="0.25">
      <c r="B3" s="38" t="s">
        <v>36</v>
      </c>
      <c r="C3" s="26"/>
      <c r="D3" s="40" t="s">
        <v>35</v>
      </c>
      <c r="E3" s="41"/>
      <c r="F3"/>
      <c r="G3"/>
    </row>
    <row r="4" spans="2:7" x14ac:dyDescent="0.25">
      <c r="B4" s="34" t="s">
        <v>32</v>
      </c>
      <c r="C4" s="39" t="s">
        <v>300</v>
      </c>
      <c r="D4" s="2" t="s">
        <v>40</v>
      </c>
      <c r="E4" s="2" t="s">
        <v>41</v>
      </c>
      <c r="F4"/>
      <c r="G4"/>
    </row>
    <row r="5" spans="2:7" x14ac:dyDescent="0.25">
      <c r="B5" s="26" t="s">
        <v>39</v>
      </c>
      <c r="C5" s="26" t="s">
        <v>113</v>
      </c>
      <c r="D5" s="127">
        <v>1</v>
      </c>
      <c r="E5" s="127">
        <v>1</v>
      </c>
      <c r="F5"/>
      <c r="G5"/>
    </row>
    <row r="6" spans="2:7" x14ac:dyDescent="0.25">
      <c r="B6" s="26" t="s">
        <v>44</v>
      </c>
      <c r="C6" s="26" t="s">
        <v>137</v>
      </c>
      <c r="D6" s="127">
        <v>1</v>
      </c>
      <c r="E6" s="127">
        <v>1</v>
      </c>
      <c r="F6"/>
      <c r="G6"/>
    </row>
    <row r="7" spans="2:7" x14ac:dyDescent="0.25">
      <c r="B7" s="26"/>
      <c r="C7" s="26" t="s">
        <v>130</v>
      </c>
      <c r="D7" s="127">
        <v>1</v>
      </c>
      <c r="E7" s="127">
        <v>1</v>
      </c>
      <c r="F7"/>
      <c r="G7"/>
    </row>
    <row r="8" spans="2:7" x14ac:dyDescent="0.25">
      <c r="B8" s="26"/>
      <c r="C8" s="26" t="s">
        <v>134</v>
      </c>
      <c r="D8" s="127">
        <v>1</v>
      </c>
      <c r="E8" s="127">
        <v>1</v>
      </c>
      <c r="F8"/>
      <c r="G8"/>
    </row>
    <row r="9" spans="2:7" x14ac:dyDescent="0.25">
      <c r="B9" s="26"/>
      <c r="C9" s="26" t="s">
        <v>133</v>
      </c>
      <c r="D9" s="127">
        <v>1</v>
      </c>
      <c r="E9" s="127">
        <v>1</v>
      </c>
      <c r="F9"/>
      <c r="G9"/>
    </row>
    <row r="10" spans="2:7" x14ac:dyDescent="0.25">
      <c r="B10" s="26"/>
      <c r="C10" s="26" t="s">
        <v>131</v>
      </c>
      <c r="D10" s="127">
        <v>1</v>
      </c>
      <c r="E10" s="127">
        <v>1</v>
      </c>
      <c r="F10"/>
      <c r="G10"/>
    </row>
    <row r="11" spans="2:7" x14ac:dyDescent="0.25">
      <c r="B11" s="26" t="s">
        <v>45</v>
      </c>
      <c r="C11" s="26" t="s">
        <v>149</v>
      </c>
      <c r="D11" s="127">
        <v>1</v>
      </c>
      <c r="E11" s="127">
        <v>1</v>
      </c>
      <c r="F11"/>
      <c r="G11"/>
    </row>
    <row r="12" spans="2:7" x14ac:dyDescent="0.25">
      <c r="B12" s="26"/>
      <c r="C12" s="26" t="s">
        <v>150</v>
      </c>
      <c r="D12" s="127">
        <v>1</v>
      </c>
      <c r="E12" s="127">
        <v>1</v>
      </c>
      <c r="F12"/>
      <c r="G12"/>
    </row>
    <row r="13" spans="2:7" x14ac:dyDescent="0.25">
      <c r="B13" s="26"/>
      <c r="C13" s="26" t="s">
        <v>141</v>
      </c>
      <c r="D13" s="127">
        <v>1</v>
      </c>
      <c r="E13" s="127">
        <v>1</v>
      </c>
      <c r="F13"/>
      <c r="G13"/>
    </row>
    <row r="14" spans="2:7" x14ac:dyDescent="0.25">
      <c r="B14" s="26"/>
      <c r="C14" s="26" t="s">
        <v>152</v>
      </c>
      <c r="D14" s="127">
        <v>1</v>
      </c>
      <c r="E14" s="127">
        <v>1</v>
      </c>
      <c r="F14"/>
      <c r="G14"/>
    </row>
    <row r="15" spans="2:7" x14ac:dyDescent="0.25">
      <c r="B15" s="26"/>
      <c r="C15" s="26" t="s">
        <v>144</v>
      </c>
      <c r="D15" s="127">
        <v>1</v>
      </c>
      <c r="E15" s="127">
        <v>1</v>
      </c>
      <c r="F15"/>
      <c r="G15"/>
    </row>
    <row r="16" spans="2:7" x14ac:dyDescent="0.25">
      <c r="B16" s="26"/>
      <c r="C16" s="26" t="s">
        <v>153</v>
      </c>
      <c r="D16" s="127">
        <v>1</v>
      </c>
      <c r="E16" s="127">
        <v>1</v>
      </c>
      <c r="F16"/>
      <c r="G16"/>
    </row>
    <row r="17" spans="2:5" customFormat="1" x14ac:dyDescent="0.25">
      <c r="B17" s="26"/>
      <c r="C17" s="26" t="s">
        <v>148</v>
      </c>
      <c r="D17" s="127">
        <v>1</v>
      </c>
      <c r="E17" s="127">
        <v>1</v>
      </c>
    </row>
    <row r="18" spans="2:5" customFormat="1" x14ac:dyDescent="0.25">
      <c r="B18" s="26" t="s">
        <v>46</v>
      </c>
      <c r="C18" s="26" t="s">
        <v>156</v>
      </c>
      <c r="D18" s="127">
        <v>1</v>
      </c>
      <c r="E18" s="127">
        <v>1</v>
      </c>
    </row>
    <row r="19" spans="2:5" customFormat="1" x14ac:dyDescent="0.25">
      <c r="B19" s="26"/>
      <c r="C19" s="26" t="s">
        <v>163</v>
      </c>
      <c r="D19" s="127">
        <v>1</v>
      </c>
      <c r="E19" s="127">
        <v>1</v>
      </c>
    </row>
    <row r="20" spans="2:5" customFormat="1" x14ac:dyDescent="0.25">
      <c r="B20" s="26"/>
      <c r="C20" s="26" t="s">
        <v>166</v>
      </c>
      <c r="D20" s="127">
        <v>1</v>
      </c>
      <c r="E20" s="127">
        <v>1</v>
      </c>
    </row>
    <row r="21" spans="2:5" customFormat="1" x14ac:dyDescent="0.25">
      <c r="B21" s="26"/>
      <c r="C21" s="26" t="s">
        <v>169</v>
      </c>
      <c r="D21" s="127">
        <v>1</v>
      </c>
      <c r="E21" s="127">
        <v>1</v>
      </c>
    </row>
    <row r="22" spans="2:5" customFormat="1" x14ac:dyDescent="0.25">
      <c r="B22" s="26"/>
      <c r="C22" s="26" t="s">
        <v>171</v>
      </c>
      <c r="D22" s="127">
        <v>1</v>
      </c>
      <c r="E22" s="127">
        <v>1</v>
      </c>
    </row>
    <row r="23" spans="2:5" customFormat="1" x14ac:dyDescent="0.25">
      <c r="B23" s="26" t="s">
        <v>48</v>
      </c>
      <c r="C23" s="26" t="s">
        <v>239</v>
      </c>
      <c r="D23" s="127">
        <v>1</v>
      </c>
      <c r="E23" s="127">
        <v>1</v>
      </c>
    </row>
    <row r="24" spans="2:5" customFormat="1" x14ac:dyDescent="0.25">
      <c r="B24" s="26"/>
      <c r="C24" s="26" t="s">
        <v>236</v>
      </c>
      <c r="D24" s="127">
        <v>1</v>
      </c>
      <c r="E24" s="127">
        <v>1</v>
      </c>
    </row>
    <row r="25" spans="2:5" customFormat="1" x14ac:dyDescent="0.25">
      <c r="B25" s="26"/>
      <c r="C25" s="26" t="s">
        <v>244</v>
      </c>
      <c r="D25" s="127">
        <v>1</v>
      </c>
      <c r="E25" s="127">
        <v>1</v>
      </c>
    </row>
    <row r="26" spans="2:5" customFormat="1" x14ac:dyDescent="0.25">
      <c r="B26" s="26"/>
      <c r="C26" s="26" t="s">
        <v>245</v>
      </c>
      <c r="D26" s="127">
        <v>2</v>
      </c>
      <c r="E26" s="127">
        <v>2</v>
      </c>
    </row>
    <row r="27" spans="2:5" customFormat="1" x14ac:dyDescent="0.25">
      <c r="B27" s="26" t="s">
        <v>50</v>
      </c>
      <c r="C27" s="26" t="s">
        <v>212</v>
      </c>
      <c r="D27" s="127">
        <v>1</v>
      </c>
      <c r="E27" s="127">
        <v>1</v>
      </c>
    </row>
    <row r="28" spans="2:5" customFormat="1" x14ac:dyDescent="0.25">
      <c r="B28" s="26"/>
      <c r="C28" s="26" t="s">
        <v>219</v>
      </c>
      <c r="D28" s="127">
        <v>1</v>
      </c>
      <c r="E28" s="127">
        <v>1</v>
      </c>
    </row>
    <row r="29" spans="2:5" customFormat="1" x14ac:dyDescent="0.25">
      <c r="B29" s="26"/>
      <c r="C29" s="26" t="s">
        <v>223</v>
      </c>
      <c r="D29" s="127">
        <v>1</v>
      </c>
      <c r="E29" s="127">
        <v>1</v>
      </c>
    </row>
    <row r="30" spans="2:5" customFormat="1" x14ac:dyDescent="0.25">
      <c r="B30" s="26"/>
      <c r="C30" s="26" t="s">
        <v>217</v>
      </c>
      <c r="D30" s="127">
        <v>1</v>
      </c>
      <c r="E30" s="127">
        <v>1</v>
      </c>
    </row>
    <row r="31" spans="2:5" customFormat="1" x14ac:dyDescent="0.25">
      <c r="B31" s="26"/>
      <c r="C31" s="26" t="s">
        <v>225</v>
      </c>
      <c r="D31" s="127">
        <v>1</v>
      </c>
      <c r="E31" s="127">
        <v>1</v>
      </c>
    </row>
    <row r="32" spans="2:5" customFormat="1" x14ac:dyDescent="0.25">
      <c r="B32" s="26" t="s">
        <v>51</v>
      </c>
      <c r="C32" s="26" t="s">
        <v>204</v>
      </c>
      <c r="D32" s="127">
        <v>1</v>
      </c>
      <c r="E32" s="127">
        <v>1</v>
      </c>
    </row>
    <row r="33" spans="2:5" customFormat="1" x14ac:dyDescent="0.25">
      <c r="B33" s="26"/>
      <c r="C33" s="26" t="s">
        <v>197</v>
      </c>
      <c r="D33" s="127">
        <v>1</v>
      </c>
      <c r="E33" s="127">
        <v>1</v>
      </c>
    </row>
    <row r="34" spans="2:5" customFormat="1" x14ac:dyDescent="0.25">
      <c r="B34" s="26"/>
      <c r="C34" s="26" t="s">
        <v>203</v>
      </c>
      <c r="D34" s="127">
        <v>1</v>
      </c>
      <c r="E34" s="127">
        <v>1</v>
      </c>
    </row>
    <row r="35" spans="2:5" customFormat="1" x14ac:dyDescent="0.25">
      <c r="B35" s="26"/>
      <c r="C35" s="26" t="s">
        <v>194</v>
      </c>
      <c r="D35" s="127">
        <v>1</v>
      </c>
      <c r="E35" s="127">
        <v>1</v>
      </c>
    </row>
    <row r="36" spans="2:5" customFormat="1" x14ac:dyDescent="0.25">
      <c r="B36" s="26"/>
      <c r="C36" s="26" t="s">
        <v>196</v>
      </c>
      <c r="D36" s="127">
        <v>1</v>
      </c>
      <c r="E36" s="127">
        <v>1</v>
      </c>
    </row>
    <row r="37" spans="2:5" customFormat="1" x14ac:dyDescent="0.25">
      <c r="B37" s="26" t="s">
        <v>52</v>
      </c>
      <c r="C37" s="26" t="s">
        <v>296</v>
      </c>
      <c r="D37" s="127">
        <v>1</v>
      </c>
      <c r="E37" s="127">
        <v>1</v>
      </c>
    </row>
    <row r="38" spans="2:5" customFormat="1" x14ac:dyDescent="0.25">
      <c r="B38" s="26"/>
      <c r="C38" s="26" t="s">
        <v>288</v>
      </c>
      <c r="D38" s="127">
        <v>1</v>
      </c>
      <c r="E38" s="127">
        <v>1</v>
      </c>
    </row>
    <row r="39" spans="2:5" customFormat="1" x14ac:dyDescent="0.25">
      <c r="B39" s="26"/>
      <c r="C39" s="26" t="s">
        <v>291</v>
      </c>
      <c r="D39" s="127">
        <v>1</v>
      </c>
      <c r="E39" s="127">
        <v>1</v>
      </c>
    </row>
    <row r="40" spans="2:5" customFormat="1" x14ac:dyDescent="0.25">
      <c r="B40" s="26"/>
      <c r="C40" s="26" t="s">
        <v>287</v>
      </c>
      <c r="D40" s="127">
        <v>1</v>
      </c>
      <c r="E40" s="127">
        <v>1</v>
      </c>
    </row>
    <row r="41" spans="2:5" customFormat="1" x14ac:dyDescent="0.25">
      <c r="B41" s="26"/>
      <c r="C41" s="26" t="s">
        <v>297</v>
      </c>
      <c r="D41" s="127">
        <v>1</v>
      </c>
      <c r="E41" s="127">
        <v>1</v>
      </c>
    </row>
    <row r="42" spans="2:5" customFormat="1" x14ac:dyDescent="0.25">
      <c r="B42" s="26" t="s">
        <v>54</v>
      </c>
      <c r="C42" s="26" t="s">
        <v>252</v>
      </c>
      <c r="D42" s="127">
        <v>1</v>
      </c>
      <c r="E42" s="127">
        <v>1</v>
      </c>
    </row>
    <row r="43" spans="2:5" customFormat="1" x14ac:dyDescent="0.25">
      <c r="B43" s="26"/>
      <c r="C43" s="26" t="s">
        <v>251</v>
      </c>
      <c r="D43" s="127">
        <v>1</v>
      </c>
      <c r="E43" s="127">
        <v>1</v>
      </c>
    </row>
    <row r="44" spans="2:5" customFormat="1" x14ac:dyDescent="0.25">
      <c r="B44" s="26" t="s">
        <v>56</v>
      </c>
      <c r="C44" s="26" t="s">
        <v>272</v>
      </c>
      <c r="D44" s="127">
        <v>1</v>
      </c>
      <c r="E44" s="127">
        <v>1</v>
      </c>
    </row>
    <row r="45" spans="2:5" customFormat="1" x14ac:dyDescent="0.25">
      <c r="B45" s="26"/>
      <c r="C45" s="26" t="s">
        <v>282</v>
      </c>
      <c r="D45" s="127">
        <v>1</v>
      </c>
      <c r="E45" s="127">
        <v>1</v>
      </c>
    </row>
    <row r="46" spans="2:5" customFormat="1" x14ac:dyDescent="0.25">
      <c r="B46" s="26"/>
      <c r="C46" s="26" t="s">
        <v>277</v>
      </c>
      <c r="D46" s="127">
        <v>1</v>
      </c>
      <c r="E46" s="127">
        <v>1</v>
      </c>
    </row>
    <row r="47" spans="2:5" customFormat="1" x14ac:dyDescent="0.25">
      <c r="B47" s="26"/>
      <c r="C47" s="26" t="s">
        <v>280</v>
      </c>
      <c r="D47" s="127">
        <v>1</v>
      </c>
      <c r="E47" s="127">
        <v>1</v>
      </c>
    </row>
    <row r="48" spans="2:5" customFormat="1" x14ac:dyDescent="0.25">
      <c r="B48" s="26"/>
      <c r="C48" s="26" t="s">
        <v>271</v>
      </c>
      <c r="D48" s="127">
        <v>1</v>
      </c>
      <c r="E48" s="127">
        <v>1</v>
      </c>
    </row>
    <row r="49" spans="2:6" customFormat="1" x14ac:dyDescent="0.25">
      <c r="B49" s="26"/>
      <c r="C49" s="26" t="s">
        <v>279</v>
      </c>
      <c r="D49" s="127">
        <v>1</v>
      </c>
      <c r="E49" s="127">
        <v>1</v>
      </c>
    </row>
    <row r="50" spans="2:6" customFormat="1" x14ac:dyDescent="0.25">
      <c r="B50" s="26"/>
      <c r="C50" s="26" t="s">
        <v>269</v>
      </c>
      <c r="D50" s="127">
        <v>1</v>
      </c>
      <c r="E50" s="127">
        <v>1</v>
      </c>
    </row>
    <row r="51" spans="2:6" customFormat="1" x14ac:dyDescent="0.25">
      <c r="B51" s="26"/>
      <c r="C51" s="26" t="s">
        <v>283</v>
      </c>
      <c r="D51" s="127">
        <v>1</v>
      </c>
      <c r="E51" s="127">
        <v>1</v>
      </c>
    </row>
    <row r="52" spans="2:6" customFormat="1" x14ac:dyDescent="0.25">
      <c r="B52" s="26" t="s">
        <v>58</v>
      </c>
      <c r="C52" s="26" t="s">
        <v>180</v>
      </c>
      <c r="D52" s="127">
        <v>1</v>
      </c>
      <c r="E52" s="127">
        <v>1</v>
      </c>
    </row>
    <row r="53" spans="2:6" customFormat="1" x14ac:dyDescent="0.25">
      <c r="B53" s="26" t="s">
        <v>41</v>
      </c>
      <c r="C53" s="26"/>
      <c r="D53" s="127">
        <v>49</v>
      </c>
      <c r="E53" s="127">
        <v>49</v>
      </c>
    </row>
    <row r="54" spans="2:6" customFormat="1" x14ac:dyDescent="0.25"/>
    <row r="55" spans="2:6" customFormat="1" x14ac:dyDescent="0.25"/>
    <row r="56" spans="2:6" customFormat="1" x14ac:dyDescent="0.25"/>
    <row r="57" spans="2:6" customFormat="1" x14ac:dyDescent="0.25"/>
    <row r="58" spans="2:6" customFormat="1" x14ac:dyDescent="0.25"/>
    <row r="59" spans="2:6" customFormat="1" x14ac:dyDescent="0.25"/>
    <row r="60" spans="2:6" customFormat="1" x14ac:dyDescent="0.25"/>
    <row r="61" spans="2:6" x14ac:dyDescent="0.25">
      <c r="D61"/>
      <c r="E61"/>
      <c r="F61"/>
    </row>
    <row r="62" spans="2:6" x14ac:dyDescent="0.25">
      <c r="D62"/>
      <c r="E62"/>
      <c r="F6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BB8AB0-37DE-40C0-A47A-FF451C285CA1}">
  <dimension ref="B4:G201"/>
  <sheetViews>
    <sheetView showGridLines="0" zoomScaleNormal="100" workbookViewId="0">
      <pane xSplit="1" ySplit="5" topLeftCell="B6" activePane="bottomRight" state="frozen"/>
      <selection pane="topRight" activeCell="B1" sqref="B1"/>
      <selection pane="bottomLeft" activeCell="A6" sqref="A6"/>
      <selection pane="bottomRight" activeCell="D23" sqref="D23"/>
    </sheetView>
  </sheetViews>
  <sheetFormatPr defaultRowHeight="15" x14ac:dyDescent="0.25"/>
  <cols>
    <col min="2" max="2" width="21.85546875" bestFit="1" customWidth="1"/>
    <col min="3" max="3" width="17.85546875" customWidth="1"/>
    <col min="4" max="7" width="12.28515625" style="33" customWidth="1"/>
  </cols>
  <sheetData>
    <row r="4" spans="2:7" x14ac:dyDescent="0.25">
      <c r="B4" s="38" t="s">
        <v>38</v>
      </c>
      <c r="C4" s="26"/>
      <c r="D4" s="40" t="s">
        <v>37</v>
      </c>
      <c r="E4" s="41"/>
      <c r="F4" s="41"/>
      <c r="G4" s="41"/>
    </row>
    <row r="5" spans="2:7" ht="30" x14ac:dyDescent="0.25">
      <c r="B5" s="34" t="s">
        <v>32</v>
      </c>
      <c r="C5" s="39" t="s">
        <v>300</v>
      </c>
      <c r="D5" s="2" t="s">
        <v>40</v>
      </c>
      <c r="E5" s="2" t="s">
        <v>42</v>
      </c>
      <c r="F5" s="2" t="s">
        <v>43</v>
      </c>
      <c r="G5" s="2" t="s">
        <v>41</v>
      </c>
    </row>
    <row r="6" spans="2:7" x14ac:dyDescent="0.25">
      <c r="B6" s="26" t="s">
        <v>39</v>
      </c>
      <c r="C6" s="26" t="s">
        <v>129</v>
      </c>
      <c r="D6" s="127"/>
      <c r="E6" s="127"/>
      <c r="F6" s="127"/>
      <c r="G6" s="127"/>
    </row>
    <row r="7" spans="2:7" x14ac:dyDescent="0.25">
      <c r="B7" s="26"/>
      <c r="C7" s="26" t="s">
        <v>128</v>
      </c>
      <c r="D7" s="127"/>
      <c r="E7" s="127"/>
      <c r="F7" s="127"/>
      <c r="G7" s="127"/>
    </row>
    <row r="8" spans="2:7" x14ac:dyDescent="0.25">
      <c r="B8" s="26"/>
      <c r="C8" s="26" t="s">
        <v>14</v>
      </c>
      <c r="D8" s="127">
        <v>9</v>
      </c>
      <c r="E8" s="127"/>
      <c r="F8" s="127"/>
      <c r="G8" s="127">
        <v>9</v>
      </c>
    </row>
    <row r="9" spans="2:7" x14ac:dyDescent="0.25">
      <c r="B9" s="26"/>
      <c r="C9" s="26" t="s">
        <v>101</v>
      </c>
      <c r="D9" s="127"/>
      <c r="E9" s="127"/>
      <c r="F9" s="127"/>
      <c r="G9" s="127"/>
    </row>
    <row r="10" spans="2:7" x14ac:dyDescent="0.25">
      <c r="B10" s="26"/>
      <c r="C10" s="26" t="s">
        <v>110</v>
      </c>
      <c r="D10" s="127"/>
      <c r="E10" s="127"/>
      <c r="F10" s="127"/>
      <c r="G10" s="127"/>
    </row>
    <row r="11" spans="2:7" x14ac:dyDescent="0.25">
      <c r="B11" s="26"/>
      <c r="C11" s="26" t="s">
        <v>107</v>
      </c>
      <c r="D11" s="127"/>
      <c r="E11" s="127"/>
      <c r="F11" s="127"/>
      <c r="G11" s="127"/>
    </row>
    <row r="12" spans="2:7" x14ac:dyDescent="0.25">
      <c r="B12" s="26"/>
      <c r="C12" s="26" t="s">
        <v>98</v>
      </c>
      <c r="D12" s="127">
        <v>1</v>
      </c>
      <c r="E12" s="127"/>
      <c r="F12" s="127"/>
      <c r="G12" s="127">
        <v>1</v>
      </c>
    </row>
    <row r="13" spans="2:7" x14ac:dyDescent="0.25">
      <c r="B13" s="26"/>
      <c r="C13" s="26" t="s">
        <v>76</v>
      </c>
      <c r="D13" s="127"/>
      <c r="E13" s="127"/>
      <c r="F13" s="127"/>
      <c r="G13" s="127"/>
    </row>
    <row r="14" spans="2:7" x14ac:dyDescent="0.25">
      <c r="B14" s="26"/>
      <c r="C14" s="26" t="s">
        <v>69</v>
      </c>
      <c r="D14" s="127"/>
      <c r="E14" s="127"/>
      <c r="F14" s="127"/>
      <c r="G14" s="127"/>
    </row>
    <row r="15" spans="2:7" x14ac:dyDescent="0.25">
      <c r="B15" s="26"/>
      <c r="C15" s="26" t="s">
        <v>91</v>
      </c>
      <c r="D15" s="127"/>
      <c r="E15" s="127"/>
      <c r="F15" s="127"/>
      <c r="G15" s="127"/>
    </row>
    <row r="16" spans="2:7" x14ac:dyDescent="0.25">
      <c r="B16" s="26"/>
      <c r="C16" s="26" t="s">
        <v>84</v>
      </c>
      <c r="D16" s="127">
        <v>1</v>
      </c>
      <c r="E16" s="127"/>
      <c r="F16" s="127"/>
      <c r="G16" s="127">
        <v>1</v>
      </c>
    </row>
    <row r="17" spans="2:7" x14ac:dyDescent="0.25">
      <c r="B17" s="26"/>
      <c r="C17" s="26" t="s">
        <v>113</v>
      </c>
      <c r="D17" s="127">
        <v>1</v>
      </c>
      <c r="E17" s="127"/>
      <c r="F17" s="127"/>
      <c r="G17" s="127">
        <v>1</v>
      </c>
    </row>
    <row r="18" spans="2:7" x14ac:dyDescent="0.25">
      <c r="B18" s="26"/>
      <c r="C18" s="26" t="s">
        <v>125</v>
      </c>
      <c r="D18" s="127">
        <v>1</v>
      </c>
      <c r="E18" s="127"/>
      <c r="F18" s="127"/>
      <c r="G18" s="127">
        <v>1</v>
      </c>
    </row>
    <row r="19" spans="2:7" x14ac:dyDescent="0.25">
      <c r="B19" s="26"/>
      <c r="C19" s="26" t="s">
        <v>124</v>
      </c>
      <c r="D19" s="127">
        <v>1</v>
      </c>
      <c r="E19" s="127"/>
      <c r="F19" s="127"/>
      <c r="G19" s="127">
        <v>1</v>
      </c>
    </row>
    <row r="20" spans="2:7" x14ac:dyDescent="0.25">
      <c r="B20" s="26"/>
      <c r="C20" s="26" t="s">
        <v>127</v>
      </c>
      <c r="D20" s="127"/>
      <c r="E20" s="127"/>
      <c r="F20" s="127"/>
      <c r="G20" s="127"/>
    </row>
    <row r="21" spans="2:7" x14ac:dyDescent="0.25">
      <c r="B21" s="26"/>
      <c r="C21" s="26" t="s">
        <v>126</v>
      </c>
      <c r="D21" s="127"/>
      <c r="E21" s="127"/>
      <c r="F21" s="127"/>
      <c r="G21" s="127"/>
    </row>
    <row r="22" spans="2:7" x14ac:dyDescent="0.25">
      <c r="B22" s="26"/>
      <c r="C22" s="26" t="s">
        <v>123</v>
      </c>
      <c r="D22" s="127"/>
      <c r="E22" s="127"/>
      <c r="F22" s="127"/>
      <c r="G22" s="127"/>
    </row>
    <row r="23" spans="2:7" x14ac:dyDescent="0.25">
      <c r="B23" s="26"/>
      <c r="C23" s="26" t="s">
        <v>118</v>
      </c>
      <c r="D23" s="127">
        <v>1</v>
      </c>
      <c r="E23" s="127"/>
      <c r="F23" s="127"/>
      <c r="G23" s="127">
        <v>1</v>
      </c>
    </row>
    <row r="24" spans="2:7" x14ac:dyDescent="0.25">
      <c r="B24" s="26"/>
      <c r="C24" s="26" t="s">
        <v>116</v>
      </c>
      <c r="D24" s="127">
        <v>1</v>
      </c>
      <c r="E24" s="127"/>
      <c r="F24" s="127"/>
      <c r="G24" s="127">
        <v>1</v>
      </c>
    </row>
    <row r="25" spans="2:7" x14ac:dyDescent="0.25">
      <c r="B25" s="26"/>
      <c r="C25" s="26" t="s">
        <v>121</v>
      </c>
      <c r="D25" s="127">
        <v>4</v>
      </c>
      <c r="E25" s="127"/>
      <c r="F25" s="127"/>
      <c r="G25" s="127">
        <v>4</v>
      </c>
    </row>
    <row r="26" spans="2:7" x14ac:dyDescent="0.25">
      <c r="B26" s="26"/>
      <c r="C26" s="26" t="s">
        <v>119</v>
      </c>
      <c r="D26" s="127">
        <v>1</v>
      </c>
      <c r="E26" s="127"/>
      <c r="F26" s="127"/>
      <c r="G26" s="127">
        <v>1</v>
      </c>
    </row>
    <row r="27" spans="2:7" x14ac:dyDescent="0.25">
      <c r="B27" s="26" t="s">
        <v>44</v>
      </c>
      <c r="C27" s="26" t="s">
        <v>137</v>
      </c>
      <c r="D27" s="127">
        <v>1</v>
      </c>
      <c r="E27" s="127"/>
      <c r="F27" s="127"/>
      <c r="G27" s="127">
        <v>1</v>
      </c>
    </row>
    <row r="28" spans="2:7" x14ac:dyDescent="0.25">
      <c r="B28" s="26"/>
      <c r="C28" s="26" t="s">
        <v>138</v>
      </c>
      <c r="D28" s="127">
        <v>1</v>
      </c>
      <c r="E28" s="127"/>
      <c r="F28" s="127"/>
      <c r="G28" s="127">
        <v>1</v>
      </c>
    </row>
    <row r="29" spans="2:7" x14ac:dyDescent="0.25">
      <c r="B29" s="26"/>
      <c r="C29" s="26" t="s">
        <v>130</v>
      </c>
      <c r="D29" s="127">
        <v>1</v>
      </c>
      <c r="E29" s="127"/>
      <c r="F29" s="127"/>
      <c r="G29" s="127">
        <v>1</v>
      </c>
    </row>
    <row r="30" spans="2:7" x14ac:dyDescent="0.25">
      <c r="B30" s="26"/>
      <c r="C30" s="26" t="s">
        <v>134</v>
      </c>
      <c r="D30" s="127">
        <v>1</v>
      </c>
      <c r="E30" s="127"/>
      <c r="F30" s="127"/>
      <c r="G30" s="127">
        <v>1</v>
      </c>
    </row>
    <row r="31" spans="2:7" x14ac:dyDescent="0.25">
      <c r="B31" s="26"/>
      <c r="C31" s="26" t="s">
        <v>135</v>
      </c>
      <c r="D31" s="127">
        <v>1</v>
      </c>
      <c r="E31" s="127"/>
      <c r="F31" s="127"/>
      <c r="G31" s="127">
        <v>1</v>
      </c>
    </row>
    <row r="32" spans="2:7" x14ac:dyDescent="0.25">
      <c r="B32" s="26"/>
      <c r="C32" s="26" t="s">
        <v>133</v>
      </c>
      <c r="D32" s="127">
        <v>1</v>
      </c>
      <c r="E32" s="127"/>
      <c r="F32" s="127"/>
      <c r="G32" s="127">
        <v>1</v>
      </c>
    </row>
    <row r="33" spans="2:7" x14ac:dyDescent="0.25">
      <c r="B33" s="26"/>
      <c r="C33" s="26" t="s">
        <v>131</v>
      </c>
      <c r="D33" s="127">
        <v>1</v>
      </c>
      <c r="E33" s="127"/>
      <c r="F33" s="127"/>
      <c r="G33" s="127">
        <v>1</v>
      </c>
    </row>
    <row r="34" spans="2:7" x14ac:dyDescent="0.25">
      <c r="B34" s="26"/>
      <c r="C34" s="26" t="s">
        <v>132</v>
      </c>
      <c r="D34" s="127"/>
      <c r="E34" s="127"/>
      <c r="F34" s="127"/>
      <c r="G34" s="127"/>
    </row>
    <row r="35" spans="2:7" x14ac:dyDescent="0.25">
      <c r="B35" s="26"/>
      <c r="C35" s="26" t="s">
        <v>136</v>
      </c>
      <c r="D35" s="127">
        <v>1</v>
      </c>
      <c r="E35" s="127"/>
      <c r="F35" s="127"/>
      <c r="G35" s="127">
        <v>1</v>
      </c>
    </row>
    <row r="36" spans="2:7" x14ac:dyDescent="0.25">
      <c r="B36" s="26" t="s">
        <v>45</v>
      </c>
      <c r="C36" s="26" t="s">
        <v>145</v>
      </c>
      <c r="D36" s="127">
        <v>1</v>
      </c>
      <c r="E36" s="127"/>
      <c r="F36" s="127"/>
      <c r="G36" s="127">
        <v>1</v>
      </c>
    </row>
    <row r="37" spans="2:7" x14ac:dyDescent="0.25">
      <c r="B37" s="26"/>
      <c r="C37" s="26" t="s">
        <v>149</v>
      </c>
      <c r="D37" s="127"/>
      <c r="E37" s="127"/>
      <c r="F37" s="127"/>
      <c r="G37" s="127"/>
    </row>
    <row r="38" spans="2:7" x14ac:dyDescent="0.25">
      <c r="B38" s="26"/>
      <c r="C38" s="26" t="s">
        <v>150</v>
      </c>
      <c r="D38" s="127"/>
      <c r="E38" s="127"/>
      <c r="F38" s="127"/>
      <c r="G38" s="127"/>
    </row>
    <row r="39" spans="2:7" x14ac:dyDescent="0.25">
      <c r="B39" s="26"/>
      <c r="C39" s="26" t="s">
        <v>140</v>
      </c>
      <c r="D39" s="127">
        <v>1</v>
      </c>
      <c r="E39" s="127"/>
      <c r="F39" s="127"/>
      <c r="G39" s="127">
        <v>1</v>
      </c>
    </row>
    <row r="40" spans="2:7" x14ac:dyDescent="0.25">
      <c r="B40" s="26"/>
      <c r="C40" s="26" t="s">
        <v>141</v>
      </c>
      <c r="D40" s="127"/>
      <c r="E40" s="127"/>
      <c r="F40" s="127"/>
      <c r="G40" s="127"/>
    </row>
    <row r="41" spans="2:7" x14ac:dyDescent="0.25">
      <c r="B41" s="26"/>
      <c r="C41" s="26" t="s">
        <v>154</v>
      </c>
      <c r="D41" s="127"/>
      <c r="E41" s="127"/>
      <c r="F41" s="127"/>
      <c r="G41" s="127"/>
    </row>
    <row r="42" spans="2:7" x14ac:dyDescent="0.25">
      <c r="B42" s="26"/>
      <c r="C42" s="26" t="s">
        <v>139</v>
      </c>
      <c r="D42" s="127">
        <v>1</v>
      </c>
      <c r="E42" s="127"/>
      <c r="F42" s="127"/>
      <c r="G42" s="127">
        <v>1</v>
      </c>
    </row>
    <row r="43" spans="2:7" x14ac:dyDescent="0.25">
      <c r="B43" s="26"/>
      <c r="C43" s="26" t="s">
        <v>152</v>
      </c>
      <c r="D43" s="127"/>
      <c r="E43" s="127"/>
      <c r="F43" s="127"/>
      <c r="G43" s="127"/>
    </row>
    <row r="44" spans="2:7" x14ac:dyDescent="0.25">
      <c r="B44" s="26"/>
      <c r="C44" s="26" t="s">
        <v>147</v>
      </c>
      <c r="D44" s="127">
        <v>1</v>
      </c>
      <c r="E44" s="127"/>
      <c r="F44" s="127"/>
      <c r="G44" s="127">
        <v>1</v>
      </c>
    </row>
    <row r="45" spans="2:7" x14ac:dyDescent="0.25">
      <c r="B45" s="26"/>
      <c r="C45" s="26" t="s">
        <v>144</v>
      </c>
      <c r="D45" s="127"/>
      <c r="E45" s="127"/>
      <c r="F45" s="127"/>
      <c r="G45" s="127"/>
    </row>
    <row r="46" spans="2:7" x14ac:dyDescent="0.25">
      <c r="B46" s="26"/>
      <c r="C46" s="26" t="s">
        <v>153</v>
      </c>
      <c r="D46" s="127"/>
      <c r="E46" s="127"/>
      <c r="F46" s="127"/>
      <c r="G46" s="127"/>
    </row>
    <row r="47" spans="2:7" x14ac:dyDescent="0.25">
      <c r="B47" s="26"/>
      <c r="C47" s="26" t="s">
        <v>142</v>
      </c>
      <c r="D47" s="127"/>
      <c r="E47" s="127"/>
      <c r="F47" s="127"/>
      <c r="G47" s="127"/>
    </row>
    <row r="48" spans="2:7" x14ac:dyDescent="0.25">
      <c r="B48" s="26"/>
      <c r="C48" s="26" t="s">
        <v>143</v>
      </c>
      <c r="D48" s="127"/>
      <c r="E48" s="127"/>
      <c r="F48" s="127"/>
      <c r="G48" s="127"/>
    </row>
    <row r="49" spans="2:7" x14ac:dyDescent="0.25">
      <c r="B49" s="26"/>
      <c r="C49" s="26" t="s">
        <v>148</v>
      </c>
      <c r="D49" s="127">
        <v>1</v>
      </c>
      <c r="E49" s="127"/>
      <c r="F49" s="127"/>
      <c r="G49" s="127">
        <v>1</v>
      </c>
    </row>
    <row r="50" spans="2:7" x14ac:dyDescent="0.25">
      <c r="B50" s="26"/>
      <c r="C50" s="26" t="s">
        <v>151</v>
      </c>
      <c r="D50" s="127"/>
      <c r="E50" s="127"/>
      <c r="F50" s="127"/>
      <c r="G50" s="127"/>
    </row>
    <row r="51" spans="2:7" x14ac:dyDescent="0.25">
      <c r="B51" s="26"/>
      <c r="C51" s="26" t="s">
        <v>146</v>
      </c>
      <c r="D51" s="127"/>
      <c r="E51" s="127"/>
      <c r="F51" s="127"/>
      <c r="G51" s="127"/>
    </row>
    <row r="52" spans="2:7" x14ac:dyDescent="0.25">
      <c r="B52" s="26" t="s">
        <v>46</v>
      </c>
      <c r="C52" s="26" t="s">
        <v>157</v>
      </c>
      <c r="D52" s="127"/>
      <c r="E52" s="127"/>
      <c r="F52" s="127"/>
      <c r="G52" s="127"/>
    </row>
    <row r="53" spans="2:7" x14ac:dyDescent="0.25">
      <c r="B53" s="26"/>
      <c r="C53" s="26" t="s">
        <v>164</v>
      </c>
      <c r="D53" s="127"/>
      <c r="E53" s="127"/>
      <c r="F53" s="127"/>
      <c r="G53" s="127"/>
    </row>
    <row r="54" spans="2:7" x14ac:dyDescent="0.25">
      <c r="B54" s="26"/>
      <c r="C54" s="26" t="s">
        <v>156</v>
      </c>
      <c r="D54" s="127"/>
      <c r="E54" s="127"/>
      <c r="F54" s="127"/>
      <c r="G54" s="127"/>
    </row>
    <row r="55" spans="2:7" x14ac:dyDescent="0.25">
      <c r="B55" s="26"/>
      <c r="C55" s="26" t="s">
        <v>155</v>
      </c>
      <c r="D55" s="127"/>
      <c r="E55" s="127"/>
      <c r="F55" s="127"/>
      <c r="G55" s="127"/>
    </row>
    <row r="56" spans="2:7" x14ac:dyDescent="0.25">
      <c r="B56" s="26"/>
      <c r="C56" s="26" t="s">
        <v>163</v>
      </c>
      <c r="D56" s="127"/>
      <c r="E56" s="127"/>
      <c r="F56" s="127"/>
      <c r="G56" s="127"/>
    </row>
    <row r="57" spans="2:7" x14ac:dyDescent="0.25">
      <c r="B57" s="26"/>
      <c r="C57" s="26" t="s">
        <v>160</v>
      </c>
      <c r="D57" s="127"/>
      <c r="E57" s="127"/>
      <c r="F57" s="127"/>
      <c r="G57" s="127"/>
    </row>
    <row r="58" spans="2:7" x14ac:dyDescent="0.25">
      <c r="B58" s="26"/>
      <c r="C58" s="26" t="s">
        <v>158</v>
      </c>
      <c r="D58" s="127"/>
      <c r="E58" s="127"/>
      <c r="F58" s="127"/>
      <c r="G58" s="127"/>
    </row>
    <row r="59" spans="2:7" x14ac:dyDescent="0.25">
      <c r="B59" s="26"/>
      <c r="C59" s="26" t="s">
        <v>167</v>
      </c>
      <c r="D59" s="127"/>
      <c r="E59" s="127"/>
      <c r="F59" s="127"/>
      <c r="G59" s="127"/>
    </row>
    <row r="60" spans="2:7" x14ac:dyDescent="0.25">
      <c r="B60" s="26"/>
      <c r="C60" s="26" t="s">
        <v>161</v>
      </c>
      <c r="D60" s="127"/>
      <c r="E60" s="127"/>
      <c r="F60" s="127"/>
      <c r="G60" s="127"/>
    </row>
    <row r="61" spans="2:7" x14ac:dyDescent="0.25">
      <c r="B61" s="26"/>
      <c r="C61" s="26" t="s">
        <v>159</v>
      </c>
      <c r="D61" s="127">
        <v>1</v>
      </c>
      <c r="E61" s="127"/>
      <c r="F61" s="127"/>
      <c r="G61" s="127">
        <v>1</v>
      </c>
    </row>
    <row r="62" spans="2:7" x14ac:dyDescent="0.25">
      <c r="B62" s="26"/>
      <c r="C62" s="26" t="s">
        <v>170</v>
      </c>
      <c r="D62" s="127">
        <v>2</v>
      </c>
      <c r="E62" s="127"/>
      <c r="F62" s="127"/>
      <c r="G62" s="127">
        <v>2</v>
      </c>
    </row>
    <row r="63" spans="2:7" x14ac:dyDescent="0.25">
      <c r="B63" s="26"/>
      <c r="C63" s="26" t="s">
        <v>166</v>
      </c>
      <c r="D63" s="127"/>
      <c r="E63" s="127"/>
      <c r="F63" s="127"/>
      <c r="G63" s="127"/>
    </row>
    <row r="64" spans="2:7" x14ac:dyDescent="0.25">
      <c r="B64" s="26"/>
      <c r="C64" s="26" t="s">
        <v>169</v>
      </c>
      <c r="D64" s="127">
        <v>1</v>
      </c>
      <c r="E64" s="127"/>
      <c r="F64" s="127"/>
      <c r="G64" s="127">
        <v>1</v>
      </c>
    </row>
    <row r="65" spans="2:7" x14ac:dyDescent="0.25">
      <c r="B65" s="26"/>
      <c r="C65" s="26" t="s">
        <v>168</v>
      </c>
      <c r="D65" s="127"/>
      <c r="E65" s="127"/>
      <c r="F65" s="127"/>
      <c r="G65" s="127"/>
    </row>
    <row r="66" spans="2:7" x14ac:dyDescent="0.25">
      <c r="B66" s="26"/>
      <c r="C66" s="26" t="s">
        <v>165</v>
      </c>
      <c r="D66" s="127"/>
      <c r="E66" s="127"/>
      <c r="F66" s="127"/>
      <c r="G66" s="127"/>
    </row>
    <row r="67" spans="2:7" x14ac:dyDescent="0.25">
      <c r="B67" s="26"/>
      <c r="C67" s="26" t="s">
        <v>162</v>
      </c>
      <c r="D67" s="127">
        <v>2</v>
      </c>
      <c r="E67" s="127"/>
      <c r="F67" s="127"/>
      <c r="G67" s="127">
        <v>2</v>
      </c>
    </row>
    <row r="68" spans="2:7" x14ac:dyDescent="0.25">
      <c r="B68" s="26"/>
      <c r="C68" s="26" t="s">
        <v>171</v>
      </c>
      <c r="D68" s="127">
        <v>1</v>
      </c>
      <c r="E68" s="127"/>
      <c r="F68" s="127"/>
      <c r="G68" s="127">
        <v>1</v>
      </c>
    </row>
    <row r="69" spans="2:7" x14ac:dyDescent="0.25">
      <c r="B69" s="26" t="s">
        <v>47</v>
      </c>
      <c r="C69" s="26" t="s">
        <v>206</v>
      </c>
      <c r="D69" s="127"/>
      <c r="E69" s="127"/>
      <c r="F69" s="127"/>
      <c r="G69" s="127"/>
    </row>
    <row r="70" spans="2:7" x14ac:dyDescent="0.25">
      <c r="B70" s="26"/>
      <c r="C70" s="26" t="s">
        <v>210</v>
      </c>
      <c r="D70" s="127"/>
      <c r="E70" s="127"/>
      <c r="F70" s="127"/>
      <c r="G70" s="127"/>
    </row>
    <row r="71" spans="2:7" x14ac:dyDescent="0.25">
      <c r="B71" s="26"/>
      <c r="C71" s="26" t="s">
        <v>207</v>
      </c>
      <c r="D71" s="127">
        <v>3</v>
      </c>
      <c r="E71" s="127"/>
      <c r="F71" s="127"/>
      <c r="G71" s="127">
        <v>3</v>
      </c>
    </row>
    <row r="72" spans="2:7" x14ac:dyDescent="0.25">
      <c r="B72" s="26"/>
      <c r="C72" s="26" t="s">
        <v>208</v>
      </c>
      <c r="D72" s="127">
        <v>10</v>
      </c>
      <c r="E72" s="127"/>
      <c r="F72" s="127"/>
      <c r="G72" s="127">
        <v>10</v>
      </c>
    </row>
    <row r="73" spans="2:7" x14ac:dyDescent="0.25">
      <c r="B73" s="26"/>
      <c r="C73" s="26" t="s">
        <v>205</v>
      </c>
      <c r="D73" s="127"/>
      <c r="E73" s="127"/>
      <c r="F73" s="127"/>
      <c r="G73" s="127"/>
    </row>
    <row r="74" spans="2:7" x14ac:dyDescent="0.25">
      <c r="B74" s="26"/>
      <c r="C74" s="26" t="s">
        <v>209</v>
      </c>
      <c r="D74" s="127">
        <v>2</v>
      </c>
      <c r="E74" s="127"/>
      <c r="F74" s="127"/>
      <c r="G74" s="127">
        <v>2</v>
      </c>
    </row>
    <row r="75" spans="2:7" x14ac:dyDescent="0.25">
      <c r="B75" s="26" t="s">
        <v>48</v>
      </c>
      <c r="C75" s="26" t="s">
        <v>239</v>
      </c>
      <c r="D75" s="127"/>
      <c r="E75" s="127"/>
      <c r="F75" s="127"/>
      <c r="G75" s="127"/>
    </row>
    <row r="76" spans="2:7" x14ac:dyDescent="0.25">
      <c r="B76" s="26"/>
      <c r="C76" s="26" t="s">
        <v>240</v>
      </c>
      <c r="D76" s="127">
        <v>1</v>
      </c>
      <c r="E76" s="127"/>
      <c r="F76" s="127"/>
      <c r="G76" s="127">
        <v>1</v>
      </c>
    </row>
    <row r="77" spans="2:7" x14ac:dyDescent="0.25">
      <c r="B77" s="26"/>
      <c r="C77" s="26" t="s">
        <v>238</v>
      </c>
      <c r="D77" s="127">
        <v>2</v>
      </c>
      <c r="E77" s="127"/>
      <c r="F77" s="127"/>
      <c r="G77" s="127">
        <v>2</v>
      </c>
    </row>
    <row r="78" spans="2:7" x14ac:dyDescent="0.25">
      <c r="B78" s="26"/>
      <c r="C78" s="26" t="s">
        <v>243</v>
      </c>
      <c r="D78" s="127">
        <v>1</v>
      </c>
      <c r="E78" s="127"/>
      <c r="F78" s="127"/>
      <c r="G78" s="127">
        <v>1</v>
      </c>
    </row>
    <row r="79" spans="2:7" x14ac:dyDescent="0.25">
      <c r="B79" s="26"/>
      <c r="C79" s="26" t="s">
        <v>236</v>
      </c>
      <c r="D79" s="127"/>
      <c r="E79" s="127"/>
      <c r="F79" s="127"/>
      <c r="G79" s="127"/>
    </row>
    <row r="80" spans="2:7" x14ac:dyDescent="0.25">
      <c r="B80" s="26"/>
      <c r="C80" s="26" t="s">
        <v>244</v>
      </c>
      <c r="D80" s="127"/>
      <c r="E80" s="127"/>
      <c r="F80" s="127"/>
      <c r="G80" s="127"/>
    </row>
    <row r="81" spans="2:7" x14ac:dyDescent="0.25">
      <c r="B81" s="26"/>
      <c r="C81" s="26" t="s">
        <v>245</v>
      </c>
      <c r="D81" s="127"/>
      <c r="E81" s="127"/>
      <c r="F81" s="127"/>
      <c r="G81" s="127"/>
    </row>
    <row r="82" spans="2:7" x14ac:dyDescent="0.25">
      <c r="B82" s="26"/>
      <c r="C82" s="26" t="s">
        <v>242</v>
      </c>
      <c r="D82" s="127"/>
      <c r="E82" s="127"/>
      <c r="F82" s="127"/>
      <c r="G82" s="127"/>
    </row>
    <row r="83" spans="2:7" x14ac:dyDescent="0.25">
      <c r="B83" s="26"/>
      <c r="C83" s="26" t="s">
        <v>235</v>
      </c>
      <c r="D83" s="127">
        <v>1</v>
      </c>
      <c r="E83" s="127"/>
      <c r="F83" s="127"/>
      <c r="G83" s="127">
        <v>1</v>
      </c>
    </row>
    <row r="84" spans="2:7" x14ac:dyDescent="0.25">
      <c r="B84" s="26"/>
      <c r="C84" s="26" t="s">
        <v>237</v>
      </c>
      <c r="D84" s="127">
        <v>1</v>
      </c>
      <c r="E84" s="127"/>
      <c r="F84" s="127"/>
      <c r="G84" s="127">
        <v>1</v>
      </c>
    </row>
    <row r="85" spans="2:7" x14ac:dyDescent="0.25">
      <c r="B85" s="26"/>
      <c r="C85" s="26" t="s">
        <v>241</v>
      </c>
      <c r="D85" s="127">
        <v>1</v>
      </c>
      <c r="E85" s="127"/>
      <c r="F85" s="127"/>
      <c r="G85" s="127">
        <v>1</v>
      </c>
    </row>
    <row r="86" spans="2:7" x14ac:dyDescent="0.25">
      <c r="B86" s="26"/>
      <c r="C86" s="26" t="s">
        <v>234</v>
      </c>
      <c r="D86" s="127">
        <v>1</v>
      </c>
      <c r="E86" s="127"/>
      <c r="F86" s="127"/>
      <c r="G86" s="127">
        <v>1</v>
      </c>
    </row>
    <row r="87" spans="2:7" x14ac:dyDescent="0.25">
      <c r="B87" s="26" t="s">
        <v>49</v>
      </c>
      <c r="C87" s="26" t="s">
        <v>268</v>
      </c>
      <c r="D87" s="127"/>
      <c r="E87" s="127"/>
      <c r="F87" s="127"/>
      <c r="G87" s="127"/>
    </row>
    <row r="88" spans="2:7" x14ac:dyDescent="0.25">
      <c r="B88" s="26"/>
      <c r="C88" s="26" t="s">
        <v>264</v>
      </c>
      <c r="D88" s="127">
        <v>1</v>
      </c>
      <c r="E88" s="127"/>
      <c r="F88" s="127"/>
      <c r="G88" s="127">
        <v>1</v>
      </c>
    </row>
    <row r="89" spans="2:7" x14ac:dyDescent="0.25">
      <c r="B89" s="26"/>
      <c r="C89" s="26" t="s">
        <v>267</v>
      </c>
      <c r="D89" s="127"/>
      <c r="E89" s="127"/>
      <c r="F89" s="127"/>
      <c r="G89" s="127"/>
    </row>
    <row r="90" spans="2:7" x14ac:dyDescent="0.25">
      <c r="B90" s="26"/>
      <c r="C90" s="26" t="s">
        <v>265</v>
      </c>
      <c r="D90" s="127"/>
      <c r="E90" s="127"/>
      <c r="F90" s="127"/>
      <c r="G90" s="127"/>
    </row>
    <row r="91" spans="2:7" x14ac:dyDescent="0.25">
      <c r="B91" s="26"/>
      <c r="C91" s="26" t="s">
        <v>15</v>
      </c>
      <c r="D91" s="127">
        <v>2</v>
      </c>
      <c r="E91" s="127"/>
      <c r="F91" s="127"/>
      <c r="G91" s="127">
        <v>2</v>
      </c>
    </row>
    <row r="92" spans="2:7" x14ac:dyDescent="0.25">
      <c r="B92" s="26"/>
      <c r="C92" s="26" t="s">
        <v>262</v>
      </c>
      <c r="D92" s="127">
        <v>1</v>
      </c>
      <c r="E92" s="127"/>
      <c r="F92" s="127"/>
      <c r="G92" s="127">
        <v>1</v>
      </c>
    </row>
    <row r="93" spans="2:7" x14ac:dyDescent="0.25">
      <c r="B93" s="26"/>
      <c r="C93" s="26" t="s">
        <v>266</v>
      </c>
      <c r="D93" s="127"/>
      <c r="E93" s="127"/>
      <c r="F93" s="127"/>
      <c r="G93" s="127"/>
    </row>
    <row r="94" spans="2:7" x14ac:dyDescent="0.25">
      <c r="B94" s="26"/>
      <c r="C94" s="26" t="s">
        <v>263</v>
      </c>
      <c r="D94" s="127"/>
      <c r="E94" s="127"/>
      <c r="F94" s="127"/>
      <c r="G94" s="127"/>
    </row>
    <row r="95" spans="2:7" x14ac:dyDescent="0.25">
      <c r="B95" s="26" t="s">
        <v>50</v>
      </c>
      <c r="C95" s="26" t="s">
        <v>224</v>
      </c>
      <c r="D95" s="127"/>
      <c r="E95" s="127"/>
      <c r="F95" s="127"/>
      <c r="G95" s="127"/>
    </row>
    <row r="96" spans="2:7" x14ac:dyDescent="0.25">
      <c r="B96" s="26"/>
      <c r="C96" s="26" t="s">
        <v>211</v>
      </c>
      <c r="D96" s="127">
        <v>1</v>
      </c>
      <c r="E96" s="127"/>
      <c r="F96" s="127"/>
      <c r="G96" s="127">
        <v>1</v>
      </c>
    </row>
    <row r="97" spans="2:7" x14ac:dyDescent="0.25">
      <c r="B97" s="26"/>
      <c r="C97" s="26" t="s">
        <v>212</v>
      </c>
      <c r="D97" s="127"/>
      <c r="E97" s="127"/>
      <c r="F97" s="127"/>
      <c r="G97" s="127"/>
    </row>
    <row r="98" spans="2:7" x14ac:dyDescent="0.25">
      <c r="B98" s="26"/>
      <c r="C98" s="26" t="s">
        <v>215</v>
      </c>
      <c r="D98" s="127"/>
      <c r="E98" s="127"/>
      <c r="F98" s="127"/>
      <c r="G98" s="127"/>
    </row>
    <row r="99" spans="2:7" x14ac:dyDescent="0.25">
      <c r="B99" s="26"/>
      <c r="C99" s="26" t="s">
        <v>226</v>
      </c>
      <c r="D99" s="127"/>
      <c r="E99" s="127"/>
      <c r="F99" s="127"/>
      <c r="G99" s="127"/>
    </row>
    <row r="100" spans="2:7" x14ac:dyDescent="0.25">
      <c r="B100" s="26"/>
      <c r="C100" s="26" t="s">
        <v>220</v>
      </c>
      <c r="D100" s="127">
        <v>1</v>
      </c>
      <c r="E100" s="127"/>
      <c r="F100" s="127"/>
      <c r="G100" s="127">
        <v>1</v>
      </c>
    </row>
    <row r="101" spans="2:7" x14ac:dyDescent="0.25">
      <c r="B101" s="26"/>
      <c r="C101" s="26" t="s">
        <v>214</v>
      </c>
      <c r="D101" s="127">
        <v>3</v>
      </c>
      <c r="E101" s="127"/>
      <c r="F101" s="127"/>
      <c r="G101" s="127">
        <v>3</v>
      </c>
    </row>
    <row r="102" spans="2:7" x14ac:dyDescent="0.25">
      <c r="B102" s="26"/>
      <c r="C102" s="26" t="s">
        <v>213</v>
      </c>
      <c r="D102" s="127">
        <v>1</v>
      </c>
      <c r="E102" s="127"/>
      <c r="F102" s="127"/>
      <c r="G102" s="127">
        <v>1</v>
      </c>
    </row>
    <row r="103" spans="2:7" x14ac:dyDescent="0.25">
      <c r="B103" s="26"/>
      <c r="C103" s="26" t="s">
        <v>222</v>
      </c>
      <c r="D103" s="127"/>
      <c r="E103" s="127"/>
      <c r="F103" s="127"/>
      <c r="G103" s="127"/>
    </row>
    <row r="104" spans="2:7" x14ac:dyDescent="0.25">
      <c r="B104" s="26"/>
      <c r="C104" s="26" t="s">
        <v>219</v>
      </c>
      <c r="D104" s="127"/>
      <c r="E104" s="127"/>
      <c r="F104" s="127"/>
      <c r="G104" s="127"/>
    </row>
    <row r="105" spans="2:7" x14ac:dyDescent="0.25">
      <c r="B105" s="26"/>
      <c r="C105" s="26" t="s">
        <v>218</v>
      </c>
      <c r="D105" s="127"/>
      <c r="E105" s="127"/>
      <c r="F105" s="127"/>
      <c r="G105" s="127"/>
    </row>
    <row r="106" spans="2:7" x14ac:dyDescent="0.25">
      <c r="B106" s="26"/>
      <c r="C106" s="26" t="s">
        <v>223</v>
      </c>
      <c r="D106" s="127">
        <v>1</v>
      </c>
      <c r="E106" s="127"/>
      <c r="F106" s="127"/>
      <c r="G106" s="127">
        <v>1</v>
      </c>
    </row>
    <row r="107" spans="2:7" x14ac:dyDescent="0.25">
      <c r="B107" s="26"/>
      <c r="C107" s="26" t="s">
        <v>216</v>
      </c>
      <c r="D107" s="127"/>
      <c r="E107" s="127"/>
      <c r="F107" s="127"/>
      <c r="G107" s="127"/>
    </row>
    <row r="108" spans="2:7" x14ac:dyDescent="0.25">
      <c r="B108" s="26"/>
      <c r="C108" s="26" t="s">
        <v>217</v>
      </c>
      <c r="D108" s="127">
        <v>1</v>
      </c>
      <c r="E108" s="127"/>
      <c r="F108" s="127"/>
      <c r="G108" s="127">
        <v>1</v>
      </c>
    </row>
    <row r="109" spans="2:7" x14ac:dyDescent="0.25">
      <c r="B109" s="26"/>
      <c r="C109" s="26" t="s">
        <v>221</v>
      </c>
      <c r="D109" s="127"/>
      <c r="E109" s="127"/>
      <c r="F109" s="127"/>
      <c r="G109" s="127"/>
    </row>
    <row r="110" spans="2:7" x14ac:dyDescent="0.25">
      <c r="B110" s="26"/>
      <c r="C110" s="26" t="s">
        <v>225</v>
      </c>
      <c r="D110" s="127"/>
      <c r="E110" s="127"/>
      <c r="F110" s="127"/>
      <c r="G110" s="127"/>
    </row>
    <row r="111" spans="2:7" x14ac:dyDescent="0.25">
      <c r="B111" s="26" t="s">
        <v>51</v>
      </c>
      <c r="C111" s="26" t="s">
        <v>204</v>
      </c>
      <c r="D111" s="127"/>
      <c r="E111" s="127"/>
      <c r="F111" s="127"/>
      <c r="G111" s="127"/>
    </row>
    <row r="112" spans="2:7" x14ac:dyDescent="0.25">
      <c r="B112" s="26"/>
      <c r="C112" s="26" t="s">
        <v>197</v>
      </c>
      <c r="D112" s="127"/>
      <c r="E112" s="127"/>
      <c r="F112" s="127"/>
      <c r="G112" s="127"/>
    </row>
    <row r="113" spans="2:7" x14ac:dyDescent="0.25">
      <c r="B113" s="26"/>
      <c r="C113" s="26" t="s">
        <v>200</v>
      </c>
      <c r="D113" s="127"/>
      <c r="E113" s="127"/>
      <c r="F113" s="127"/>
      <c r="G113" s="127"/>
    </row>
    <row r="114" spans="2:7" x14ac:dyDescent="0.25">
      <c r="B114" s="26"/>
      <c r="C114" s="26" t="s">
        <v>201</v>
      </c>
      <c r="D114" s="127"/>
      <c r="E114" s="127"/>
      <c r="F114" s="127"/>
      <c r="G114" s="127"/>
    </row>
    <row r="115" spans="2:7" x14ac:dyDescent="0.25">
      <c r="B115" s="26"/>
      <c r="C115" s="26" t="s">
        <v>203</v>
      </c>
      <c r="D115" s="127"/>
      <c r="E115" s="127"/>
      <c r="F115" s="127"/>
      <c r="G115" s="127"/>
    </row>
    <row r="116" spans="2:7" x14ac:dyDescent="0.25">
      <c r="B116" s="26"/>
      <c r="C116" s="26" t="s">
        <v>194</v>
      </c>
      <c r="D116" s="127"/>
      <c r="E116" s="127"/>
      <c r="F116" s="127"/>
      <c r="G116" s="127"/>
    </row>
    <row r="117" spans="2:7" x14ac:dyDescent="0.25">
      <c r="B117" s="26"/>
      <c r="C117" s="26" t="s">
        <v>195</v>
      </c>
      <c r="D117" s="127">
        <v>1</v>
      </c>
      <c r="E117" s="127"/>
      <c r="F117" s="127"/>
      <c r="G117" s="127">
        <v>1</v>
      </c>
    </row>
    <row r="118" spans="2:7" x14ac:dyDescent="0.25">
      <c r="B118" s="26"/>
      <c r="C118" s="26" t="s">
        <v>199</v>
      </c>
      <c r="D118" s="127"/>
      <c r="E118" s="127"/>
      <c r="F118" s="127"/>
      <c r="G118" s="127"/>
    </row>
    <row r="119" spans="2:7" x14ac:dyDescent="0.25">
      <c r="B119" s="26"/>
      <c r="C119" s="26" t="s">
        <v>198</v>
      </c>
      <c r="D119" s="127">
        <v>1</v>
      </c>
      <c r="E119" s="127"/>
      <c r="F119" s="127"/>
      <c r="G119" s="127">
        <v>1</v>
      </c>
    </row>
    <row r="120" spans="2:7" x14ac:dyDescent="0.25">
      <c r="B120" s="26"/>
      <c r="C120" s="26" t="s">
        <v>202</v>
      </c>
      <c r="D120" s="127"/>
      <c r="E120" s="127"/>
      <c r="F120" s="127"/>
      <c r="G120" s="127"/>
    </row>
    <row r="121" spans="2:7" x14ac:dyDescent="0.25">
      <c r="B121" s="26"/>
      <c r="C121" s="26" t="s">
        <v>196</v>
      </c>
      <c r="D121" s="127">
        <v>2</v>
      </c>
      <c r="E121" s="127"/>
      <c r="F121" s="127"/>
      <c r="G121" s="127">
        <v>2</v>
      </c>
    </row>
    <row r="122" spans="2:7" x14ac:dyDescent="0.25">
      <c r="B122" s="26" t="s">
        <v>52</v>
      </c>
      <c r="C122" s="26" t="s">
        <v>295</v>
      </c>
      <c r="D122" s="127"/>
      <c r="E122" s="127"/>
      <c r="F122" s="127"/>
      <c r="G122" s="127"/>
    </row>
    <row r="123" spans="2:7" x14ac:dyDescent="0.25">
      <c r="B123" s="26"/>
      <c r="C123" s="26" t="s">
        <v>296</v>
      </c>
      <c r="D123" s="127"/>
      <c r="E123" s="127"/>
      <c r="F123" s="127"/>
      <c r="G123" s="127"/>
    </row>
    <row r="124" spans="2:7" x14ac:dyDescent="0.25">
      <c r="B124" s="26"/>
      <c r="C124" s="26" t="s">
        <v>288</v>
      </c>
      <c r="D124" s="127">
        <v>1</v>
      </c>
      <c r="E124" s="127"/>
      <c r="F124" s="127"/>
      <c r="G124" s="127">
        <v>1</v>
      </c>
    </row>
    <row r="125" spans="2:7" x14ac:dyDescent="0.25">
      <c r="B125" s="26"/>
      <c r="C125" s="26" t="s">
        <v>291</v>
      </c>
      <c r="D125" s="127"/>
      <c r="E125" s="127"/>
      <c r="F125" s="127"/>
      <c r="G125" s="127"/>
    </row>
    <row r="126" spans="2:7" x14ac:dyDescent="0.25">
      <c r="B126" s="26"/>
      <c r="C126" s="26" t="s">
        <v>287</v>
      </c>
      <c r="D126" s="127"/>
      <c r="E126" s="127"/>
      <c r="F126" s="127"/>
      <c r="G126" s="127"/>
    </row>
    <row r="127" spans="2:7" x14ac:dyDescent="0.25">
      <c r="B127" s="26"/>
      <c r="C127" s="26" t="s">
        <v>297</v>
      </c>
      <c r="D127" s="127"/>
      <c r="E127" s="127"/>
      <c r="F127" s="127"/>
      <c r="G127" s="127"/>
    </row>
    <row r="128" spans="2:7" x14ac:dyDescent="0.25">
      <c r="B128" s="26"/>
      <c r="C128" s="26" t="s">
        <v>290</v>
      </c>
      <c r="D128" s="127"/>
      <c r="E128" s="127"/>
      <c r="F128" s="127"/>
      <c r="G128" s="127"/>
    </row>
    <row r="129" spans="2:7" x14ac:dyDescent="0.25">
      <c r="B129" s="26"/>
      <c r="C129" s="26" t="s">
        <v>289</v>
      </c>
      <c r="D129" s="127"/>
      <c r="E129" s="127"/>
      <c r="F129" s="127"/>
      <c r="G129" s="127"/>
    </row>
    <row r="130" spans="2:7" x14ac:dyDescent="0.25">
      <c r="B130" s="26"/>
      <c r="C130" s="26" t="s">
        <v>298</v>
      </c>
      <c r="D130" s="127"/>
      <c r="E130" s="127"/>
      <c r="F130" s="127"/>
      <c r="G130" s="127"/>
    </row>
    <row r="131" spans="2:7" x14ac:dyDescent="0.25">
      <c r="B131" s="26"/>
      <c r="C131" s="26" t="s">
        <v>299</v>
      </c>
      <c r="D131" s="127">
        <v>1</v>
      </c>
      <c r="E131" s="127"/>
      <c r="F131" s="127"/>
      <c r="G131" s="127">
        <v>1</v>
      </c>
    </row>
    <row r="132" spans="2:7" x14ac:dyDescent="0.25">
      <c r="B132" s="26"/>
      <c r="C132" s="26" t="s">
        <v>286</v>
      </c>
      <c r="D132" s="127"/>
      <c r="E132" s="127"/>
      <c r="F132" s="127"/>
      <c r="G132" s="127"/>
    </row>
    <row r="133" spans="2:7" x14ac:dyDescent="0.25">
      <c r="B133" s="26"/>
      <c r="C133" s="26" t="s">
        <v>285</v>
      </c>
      <c r="D133" s="127">
        <v>1</v>
      </c>
      <c r="E133" s="127"/>
      <c r="F133" s="127"/>
      <c r="G133" s="127">
        <v>1</v>
      </c>
    </row>
    <row r="134" spans="2:7" x14ac:dyDescent="0.25">
      <c r="B134" s="26"/>
      <c r="C134" s="26" t="s">
        <v>294</v>
      </c>
      <c r="D134" s="127"/>
      <c r="E134" s="127"/>
      <c r="F134" s="127"/>
      <c r="G134" s="127"/>
    </row>
    <row r="135" spans="2:7" x14ac:dyDescent="0.25">
      <c r="B135" s="26"/>
      <c r="C135" s="26" t="s">
        <v>292</v>
      </c>
      <c r="D135" s="127"/>
      <c r="E135" s="127"/>
      <c r="F135" s="127"/>
      <c r="G135" s="127"/>
    </row>
    <row r="136" spans="2:7" x14ac:dyDescent="0.25">
      <c r="B136" s="26"/>
      <c r="C136" s="26" t="s">
        <v>293</v>
      </c>
      <c r="D136" s="127"/>
      <c r="E136" s="127"/>
      <c r="F136" s="127"/>
      <c r="G136" s="127"/>
    </row>
    <row r="137" spans="2:7" x14ac:dyDescent="0.25">
      <c r="B137" s="26" t="s">
        <v>53</v>
      </c>
      <c r="C137" s="26" t="s">
        <v>230</v>
      </c>
      <c r="D137" s="127">
        <v>1</v>
      </c>
      <c r="E137" s="127"/>
      <c r="F137" s="127"/>
      <c r="G137" s="127">
        <v>1</v>
      </c>
    </row>
    <row r="138" spans="2:7" x14ac:dyDescent="0.25">
      <c r="B138" s="26"/>
      <c r="C138" s="26" t="s">
        <v>227</v>
      </c>
      <c r="D138" s="127"/>
      <c r="E138" s="127"/>
      <c r="F138" s="127"/>
      <c r="G138" s="127"/>
    </row>
    <row r="139" spans="2:7" x14ac:dyDescent="0.25">
      <c r="B139" s="26"/>
      <c r="C139" s="26" t="s">
        <v>233</v>
      </c>
      <c r="D139" s="127"/>
      <c r="E139" s="127"/>
      <c r="F139" s="127"/>
      <c r="G139" s="127"/>
    </row>
    <row r="140" spans="2:7" x14ac:dyDescent="0.25">
      <c r="B140" s="26"/>
      <c r="C140" s="26" t="s">
        <v>232</v>
      </c>
      <c r="D140" s="127">
        <v>1</v>
      </c>
      <c r="E140" s="127"/>
      <c r="F140" s="127"/>
      <c r="G140" s="127">
        <v>1</v>
      </c>
    </row>
    <row r="141" spans="2:7" x14ac:dyDescent="0.25">
      <c r="B141" s="26"/>
      <c r="C141" s="26" t="s">
        <v>229</v>
      </c>
      <c r="D141" s="127">
        <v>1</v>
      </c>
      <c r="E141" s="127"/>
      <c r="F141" s="127"/>
      <c r="G141" s="127">
        <v>1</v>
      </c>
    </row>
    <row r="142" spans="2:7" x14ac:dyDescent="0.25">
      <c r="B142" s="26"/>
      <c r="C142" s="26" t="s">
        <v>228</v>
      </c>
      <c r="D142" s="127"/>
      <c r="E142" s="127"/>
      <c r="F142" s="127"/>
      <c r="G142" s="127"/>
    </row>
    <row r="143" spans="2:7" x14ac:dyDescent="0.25">
      <c r="B143" s="26"/>
      <c r="C143" s="26" t="s">
        <v>25</v>
      </c>
      <c r="D143" s="127">
        <v>3</v>
      </c>
      <c r="E143" s="127"/>
      <c r="F143" s="127"/>
      <c r="G143" s="127">
        <v>3</v>
      </c>
    </row>
    <row r="144" spans="2:7" x14ac:dyDescent="0.25">
      <c r="B144" s="26"/>
      <c r="C144" s="26" t="s">
        <v>231</v>
      </c>
      <c r="D144" s="127">
        <v>1</v>
      </c>
      <c r="E144" s="127"/>
      <c r="F144" s="127"/>
      <c r="G144" s="127">
        <v>1</v>
      </c>
    </row>
    <row r="145" spans="2:7" x14ac:dyDescent="0.25">
      <c r="B145" s="26" t="s">
        <v>54</v>
      </c>
      <c r="C145" s="26" t="s">
        <v>252</v>
      </c>
      <c r="D145" s="127"/>
      <c r="E145" s="127"/>
      <c r="F145" s="127"/>
      <c r="G145" s="127"/>
    </row>
    <row r="146" spans="2:7" x14ac:dyDescent="0.25">
      <c r="B146" s="26"/>
      <c r="C146" s="26" t="s">
        <v>251</v>
      </c>
      <c r="D146" s="127">
        <v>1</v>
      </c>
      <c r="E146" s="127"/>
      <c r="F146" s="127"/>
      <c r="G146" s="127">
        <v>1</v>
      </c>
    </row>
    <row r="147" spans="2:7" x14ac:dyDescent="0.25">
      <c r="B147" s="26"/>
      <c r="C147" s="26" t="s">
        <v>254</v>
      </c>
      <c r="D147" s="127"/>
      <c r="E147" s="127"/>
      <c r="F147" s="127"/>
      <c r="G147" s="127"/>
    </row>
    <row r="148" spans="2:7" x14ac:dyDescent="0.25">
      <c r="B148" s="26"/>
      <c r="C148" s="26" t="s">
        <v>255</v>
      </c>
      <c r="D148" s="127"/>
      <c r="E148" s="127"/>
      <c r="F148" s="127"/>
      <c r="G148" s="127"/>
    </row>
    <row r="149" spans="2:7" x14ac:dyDescent="0.25">
      <c r="B149" s="26"/>
      <c r="C149" s="26" t="s">
        <v>253</v>
      </c>
      <c r="D149" s="127">
        <v>1</v>
      </c>
      <c r="E149" s="127"/>
      <c r="F149" s="127"/>
      <c r="G149" s="127">
        <v>1</v>
      </c>
    </row>
    <row r="150" spans="2:7" x14ac:dyDescent="0.25">
      <c r="B150" s="26"/>
      <c r="C150" s="26" t="s">
        <v>246</v>
      </c>
      <c r="D150" s="127"/>
      <c r="E150" s="127"/>
      <c r="F150" s="127"/>
      <c r="G150" s="127"/>
    </row>
    <row r="151" spans="2:7" x14ac:dyDescent="0.25">
      <c r="B151" s="26"/>
      <c r="C151" s="26" t="s">
        <v>250</v>
      </c>
      <c r="D151" s="127"/>
      <c r="E151" s="127"/>
      <c r="F151" s="127"/>
      <c r="G151" s="127"/>
    </row>
    <row r="152" spans="2:7" x14ac:dyDescent="0.25">
      <c r="B152" s="26"/>
      <c r="C152" s="26" t="s">
        <v>247</v>
      </c>
      <c r="D152" s="127">
        <v>1</v>
      </c>
      <c r="E152" s="127"/>
      <c r="F152" s="127"/>
      <c r="G152" s="127">
        <v>1</v>
      </c>
    </row>
    <row r="153" spans="2:7" x14ac:dyDescent="0.25">
      <c r="B153" s="26"/>
      <c r="C153" s="26" t="s">
        <v>248</v>
      </c>
      <c r="D153" s="127">
        <v>1</v>
      </c>
      <c r="E153" s="127"/>
      <c r="F153" s="127"/>
      <c r="G153" s="127">
        <v>1</v>
      </c>
    </row>
    <row r="154" spans="2:7" x14ac:dyDescent="0.25">
      <c r="B154" s="26"/>
      <c r="C154" s="26" t="s">
        <v>249</v>
      </c>
      <c r="D154" s="127"/>
      <c r="E154" s="127"/>
      <c r="F154" s="127"/>
      <c r="G154" s="127"/>
    </row>
    <row r="155" spans="2:7" x14ac:dyDescent="0.25">
      <c r="B155" s="26" t="s">
        <v>55</v>
      </c>
      <c r="C155" s="26" t="s">
        <v>260</v>
      </c>
      <c r="D155" s="127">
        <v>1</v>
      </c>
      <c r="E155" s="127"/>
      <c r="F155" s="127"/>
      <c r="G155" s="127">
        <v>1</v>
      </c>
    </row>
    <row r="156" spans="2:7" x14ac:dyDescent="0.25">
      <c r="B156" s="26"/>
      <c r="C156" s="26" t="s">
        <v>258</v>
      </c>
      <c r="D156" s="127"/>
      <c r="E156" s="127"/>
      <c r="F156" s="127"/>
      <c r="G156" s="127"/>
    </row>
    <row r="157" spans="2:7" x14ac:dyDescent="0.25">
      <c r="B157" s="26"/>
      <c r="C157" s="26" t="s">
        <v>256</v>
      </c>
      <c r="D157" s="127">
        <v>2</v>
      </c>
      <c r="E157" s="127"/>
      <c r="F157" s="127"/>
      <c r="G157" s="127">
        <v>2</v>
      </c>
    </row>
    <row r="158" spans="2:7" x14ac:dyDescent="0.25">
      <c r="B158" s="26"/>
      <c r="C158" s="26" t="s">
        <v>259</v>
      </c>
      <c r="D158" s="127"/>
      <c r="E158" s="127"/>
      <c r="F158" s="127"/>
      <c r="G158" s="127"/>
    </row>
    <row r="159" spans="2:7" x14ac:dyDescent="0.25">
      <c r="B159" s="26"/>
      <c r="C159" s="26" t="s">
        <v>261</v>
      </c>
      <c r="D159" s="127"/>
      <c r="E159" s="127"/>
      <c r="F159" s="127"/>
      <c r="G159" s="127"/>
    </row>
    <row r="160" spans="2:7" x14ac:dyDescent="0.25">
      <c r="B160" s="26"/>
      <c r="C160" s="26" t="s">
        <v>257</v>
      </c>
      <c r="D160" s="127">
        <v>1</v>
      </c>
      <c r="E160" s="127"/>
      <c r="F160" s="127"/>
      <c r="G160" s="127">
        <v>1</v>
      </c>
    </row>
    <row r="161" spans="2:7" x14ac:dyDescent="0.25">
      <c r="B161" s="26" t="s">
        <v>56</v>
      </c>
      <c r="C161" s="26" t="s">
        <v>275</v>
      </c>
      <c r="D161" s="127"/>
      <c r="E161" s="127"/>
      <c r="F161" s="127"/>
      <c r="G161" s="127"/>
    </row>
    <row r="162" spans="2:7" x14ac:dyDescent="0.25">
      <c r="B162" s="26"/>
      <c r="C162" s="26" t="s">
        <v>273</v>
      </c>
      <c r="D162" s="127"/>
      <c r="E162" s="127"/>
      <c r="F162" s="127"/>
      <c r="G162" s="127"/>
    </row>
    <row r="163" spans="2:7" x14ac:dyDescent="0.25">
      <c r="B163" s="26"/>
      <c r="C163" s="26" t="s">
        <v>272</v>
      </c>
      <c r="D163" s="127"/>
      <c r="E163" s="127"/>
      <c r="F163" s="127"/>
      <c r="G163" s="127"/>
    </row>
    <row r="164" spans="2:7" x14ac:dyDescent="0.25">
      <c r="B164" s="26"/>
      <c r="C164" s="26" t="s">
        <v>282</v>
      </c>
      <c r="D164" s="127">
        <v>1</v>
      </c>
      <c r="E164" s="127"/>
      <c r="F164" s="127"/>
      <c r="G164" s="127">
        <v>1</v>
      </c>
    </row>
    <row r="165" spans="2:7" x14ac:dyDescent="0.25">
      <c r="B165" s="26"/>
      <c r="C165" s="26" t="s">
        <v>277</v>
      </c>
      <c r="D165" s="127">
        <v>1</v>
      </c>
      <c r="E165" s="127"/>
      <c r="F165" s="127"/>
      <c r="G165" s="127">
        <v>1</v>
      </c>
    </row>
    <row r="166" spans="2:7" x14ac:dyDescent="0.25">
      <c r="B166" s="26"/>
      <c r="C166" s="26" t="s">
        <v>284</v>
      </c>
      <c r="D166" s="127">
        <v>1</v>
      </c>
      <c r="E166" s="127"/>
      <c r="F166" s="127"/>
      <c r="G166" s="127">
        <v>1</v>
      </c>
    </row>
    <row r="167" spans="2:7" x14ac:dyDescent="0.25">
      <c r="B167" s="26"/>
      <c r="C167" s="26" t="s">
        <v>274</v>
      </c>
      <c r="D167" s="127">
        <v>1</v>
      </c>
      <c r="E167" s="127"/>
      <c r="F167" s="127"/>
      <c r="G167" s="127">
        <v>1</v>
      </c>
    </row>
    <row r="168" spans="2:7" x14ac:dyDescent="0.25">
      <c r="B168" s="26"/>
      <c r="C168" s="26" t="s">
        <v>270</v>
      </c>
      <c r="D168" s="127">
        <v>1</v>
      </c>
      <c r="E168" s="127"/>
      <c r="F168" s="127"/>
      <c r="G168" s="127">
        <v>1</v>
      </c>
    </row>
    <row r="169" spans="2:7" x14ac:dyDescent="0.25">
      <c r="B169" s="26"/>
      <c r="C169" s="26" t="s">
        <v>281</v>
      </c>
      <c r="D169" s="127"/>
      <c r="E169" s="127"/>
      <c r="F169" s="127"/>
      <c r="G169" s="127"/>
    </row>
    <row r="170" spans="2:7" x14ac:dyDescent="0.25">
      <c r="B170" s="26"/>
      <c r="C170" s="26" t="s">
        <v>278</v>
      </c>
      <c r="D170" s="127">
        <v>1</v>
      </c>
      <c r="E170" s="127"/>
      <c r="F170" s="127"/>
      <c r="G170" s="127">
        <v>1</v>
      </c>
    </row>
    <row r="171" spans="2:7" x14ac:dyDescent="0.25">
      <c r="B171" s="26"/>
      <c r="C171" s="26" t="s">
        <v>280</v>
      </c>
      <c r="D171" s="127">
        <v>1</v>
      </c>
      <c r="E171" s="127"/>
      <c r="F171" s="127"/>
      <c r="G171" s="127">
        <v>1</v>
      </c>
    </row>
    <row r="172" spans="2:7" x14ac:dyDescent="0.25">
      <c r="B172" s="26"/>
      <c r="C172" s="26" t="s">
        <v>271</v>
      </c>
      <c r="D172" s="127">
        <v>1</v>
      </c>
      <c r="E172" s="127"/>
      <c r="F172" s="127"/>
      <c r="G172" s="127">
        <v>1</v>
      </c>
    </row>
    <row r="173" spans="2:7" x14ac:dyDescent="0.25">
      <c r="B173" s="26"/>
      <c r="C173" s="26" t="s">
        <v>279</v>
      </c>
      <c r="D173" s="127">
        <v>1</v>
      </c>
      <c r="E173" s="127"/>
      <c r="F173" s="127"/>
      <c r="G173" s="127">
        <v>1</v>
      </c>
    </row>
    <row r="174" spans="2:7" x14ac:dyDescent="0.25">
      <c r="B174" s="26"/>
      <c r="C174" s="26" t="s">
        <v>276</v>
      </c>
      <c r="D174" s="127">
        <v>1</v>
      </c>
      <c r="E174" s="127"/>
      <c r="F174" s="127"/>
      <c r="G174" s="127">
        <v>1</v>
      </c>
    </row>
    <row r="175" spans="2:7" x14ac:dyDescent="0.25">
      <c r="B175" s="26"/>
      <c r="C175" s="26" t="s">
        <v>269</v>
      </c>
      <c r="D175" s="127">
        <v>1</v>
      </c>
      <c r="E175" s="127"/>
      <c r="F175" s="127"/>
      <c r="G175" s="127">
        <v>1</v>
      </c>
    </row>
    <row r="176" spans="2:7" x14ac:dyDescent="0.25">
      <c r="B176" s="26"/>
      <c r="C176" s="26" t="s">
        <v>283</v>
      </c>
      <c r="D176" s="127">
        <v>1</v>
      </c>
      <c r="E176" s="127"/>
      <c r="F176" s="127"/>
      <c r="G176" s="127">
        <v>1</v>
      </c>
    </row>
    <row r="177" spans="2:7" x14ac:dyDescent="0.25">
      <c r="B177" s="26" t="s">
        <v>57</v>
      </c>
      <c r="C177" s="26" t="s">
        <v>189</v>
      </c>
      <c r="D177" s="127"/>
      <c r="E177" s="127"/>
      <c r="F177" s="127"/>
      <c r="G177" s="127"/>
    </row>
    <row r="178" spans="2:7" x14ac:dyDescent="0.25">
      <c r="B178" s="26"/>
      <c r="C178" s="26" t="s">
        <v>187</v>
      </c>
      <c r="D178" s="127">
        <v>1</v>
      </c>
      <c r="E178" s="127"/>
      <c r="F178" s="127"/>
      <c r="G178" s="127">
        <v>1</v>
      </c>
    </row>
    <row r="179" spans="2:7" x14ac:dyDescent="0.25">
      <c r="B179" s="26"/>
      <c r="C179" s="26" t="s">
        <v>193</v>
      </c>
      <c r="D179" s="127"/>
      <c r="E179" s="127"/>
      <c r="F179" s="127"/>
      <c r="G179" s="127"/>
    </row>
    <row r="180" spans="2:7" x14ac:dyDescent="0.25">
      <c r="B180" s="26"/>
      <c r="C180" s="26" t="s">
        <v>17</v>
      </c>
      <c r="D180" s="127">
        <v>2</v>
      </c>
      <c r="E180" s="127"/>
      <c r="F180" s="127"/>
      <c r="G180" s="127">
        <v>2</v>
      </c>
    </row>
    <row r="181" spans="2:7" x14ac:dyDescent="0.25">
      <c r="B181" s="26"/>
      <c r="C181" s="26" t="s">
        <v>192</v>
      </c>
      <c r="D181" s="127">
        <v>1</v>
      </c>
      <c r="E181" s="127"/>
      <c r="F181" s="127"/>
      <c r="G181" s="127">
        <v>1</v>
      </c>
    </row>
    <row r="182" spans="2:7" x14ac:dyDescent="0.25">
      <c r="B182" s="26"/>
      <c r="C182" s="26" t="s">
        <v>185</v>
      </c>
      <c r="D182" s="127">
        <v>2</v>
      </c>
      <c r="E182" s="127"/>
      <c r="F182" s="127"/>
      <c r="G182" s="127">
        <v>2</v>
      </c>
    </row>
    <row r="183" spans="2:7" x14ac:dyDescent="0.25">
      <c r="B183" s="26"/>
      <c r="C183" s="26" t="s">
        <v>186</v>
      </c>
      <c r="D183" s="127">
        <v>2</v>
      </c>
      <c r="E183" s="127"/>
      <c r="F183" s="127"/>
      <c r="G183" s="127">
        <v>2</v>
      </c>
    </row>
    <row r="184" spans="2:7" x14ac:dyDescent="0.25">
      <c r="B184" s="26"/>
      <c r="C184" s="26" t="s">
        <v>188</v>
      </c>
      <c r="D184" s="127"/>
      <c r="E184" s="127"/>
      <c r="F184" s="127"/>
      <c r="G184" s="127"/>
    </row>
    <row r="185" spans="2:7" x14ac:dyDescent="0.25">
      <c r="B185" s="26"/>
      <c r="C185" s="26" t="s">
        <v>184</v>
      </c>
      <c r="D185" s="127"/>
      <c r="E185" s="127"/>
      <c r="F185" s="127"/>
      <c r="G185" s="127"/>
    </row>
    <row r="186" spans="2:7" x14ac:dyDescent="0.25">
      <c r="B186" s="26"/>
      <c r="C186" s="26" t="s">
        <v>190</v>
      </c>
      <c r="D186" s="127"/>
      <c r="E186" s="127"/>
      <c r="F186" s="127"/>
      <c r="G186" s="127"/>
    </row>
    <row r="187" spans="2:7" x14ac:dyDescent="0.25">
      <c r="B187" s="26"/>
      <c r="C187" s="26" t="s">
        <v>191</v>
      </c>
      <c r="D187" s="127"/>
      <c r="E187" s="127"/>
      <c r="F187" s="127"/>
      <c r="G187" s="127"/>
    </row>
    <row r="188" spans="2:7" x14ac:dyDescent="0.25">
      <c r="B188" s="26" t="s">
        <v>58</v>
      </c>
      <c r="C188" s="26" t="s">
        <v>180</v>
      </c>
      <c r="D188" s="127"/>
      <c r="E188" s="127"/>
      <c r="F188" s="127"/>
      <c r="G188" s="127"/>
    </row>
    <row r="189" spans="2:7" x14ac:dyDescent="0.25">
      <c r="B189" s="26"/>
      <c r="C189" s="26" t="s">
        <v>182</v>
      </c>
      <c r="D189" s="127"/>
      <c r="E189" s="127"/>
      <c r="F189" s="127"/>
      <c r="G189" s="127"/>
    </row>
    <row r="190" spans="2:7" x14ac:dyDescent="0.25">
      <c r="B190" s="26"/>
      <c r="C190" s="26" t="s">
        <v>175</v>
      </c>
      <c r="D190" s="127"/>
      <c r="E190" s="127"/>
      <c r="F190" s="127"/>
      <c r="G190" s="127"/>
    </row>
    <row r="191" spans="2:7" x14ac:dyDescent="0.25">
      <c r="B191" s="26"/>
      <c r="C191" s="26" t="s">
        <v>176</v>
      </c>
      <c r="D191" s="127">
        <v>3</v>
      </c>
      <c r="E191" s="127"/>
      <c r="F191" s="127"/>
      <c r="G191" s="127">
        <v>3</v>
      </c>
    </row>
    <row r="192" spans="2:7" x14ac:dyDescent="0.25">
      <c r="B192" s="26"/>
      <c r="C192" s="26" t="s">
        <v>174</v>
      </c>
      <c r="D192" s="127">
        <v>2</v>
      </c>
      <c r="E192" s="127"/>
      <c r="F192" s="127"/>
      <c r="G192" s="127">
        <v>2</v>
      </c>
    </row>
    <row r="193" spans="2:7" x14ac:dyDescent="0.25">
      <c r="B193" s="26"/>
      <c r="C193" s="26" t="s">
        <v>177</v>
      </c>
      <c r="D193" s="127"/>
      <c r="E193" s="127">
        <v>1</v>
      </c>
      <c r="F193" s="127"/>
      <c r="G193" s="127">
        <v>1</v>
      </c>
    </row>
    <row r="194" spans="2:7" x14ac:dyDescent="0.25">
      <c r="B194" s="26"/>
      <c r="C194" s="26" t="s">
        <v>172</v>
      </c>
      <c r="D194" s="127">
        <v>1</v>
      </c>
      <c r="E194" s="127"/>
      <c r="F194" s="127"/>
      <c r="G194" s="127">
        <v>1</v>
      </c>
    </row>
    <row r="195" spans="2:7" x14ac:dyDescent="0.25">
      <c r="B195" s="26"/>
      <c r="C195" s="26" t="s">
        <v>181</v>
      </c>
      <c r="D195" s="127"/>
      <c r="E195" s="127"/>
      <c r="F195" s="127"/>
      <c r="G195" s="127"/>
    </row>
    <row r="196" spans="2:7" x14ac:dyDescent="0.25">
      <c r="B196" s="26"/>
      <c r="C196" s="26" t="s">
        <v>179</v>
      </c>
      <c r="D196" s="127">
        <v>1</v>
      </c>
      <c r="E196" s="127"/>
      <c r="F196" s="127"/>
      <c r="G196" s="127">
        <v>1</v>
      </c>
    </row>
    <row r="197" spans="2:7" x14ac:dyDescent="0.25">
      <c r="B197" s="26"/>
      <c r="C197" s="26" t="s">
        <v>178</v>
      </c>
      <c r="D197" s="127">
        <v>1</v>
      </c>
      <c r="E197" s="127"/>
      <c r="F197" s="127"/>
      <c r="G197" s="127">
        <v>1</v>
      </c>
    </row>
    <row r="198" spans="2:7" x14ac:dyDescent="0.25">
      <c r="B198" s="26"/>
      <c r="C198" s="26" t="s">
        <v>173</v>
      </c>
      <c r="D198" s="127"/>
      <c r="E198" s="127"/>
      <c r="F198" s="127"/>
      <c r="G198" s="127"/>
    </row>
    <row r="199" spans="2:7" x14ac:dyDescent="0.25">
      <c r="B199" s="26"/>
      <c r="C199" s="26" t="s">
        <v>183</v>
      </c>
      <c r="D199" s="127"/>
      <c r="E199" s="127"/>
      <c r="F199" s="127"/>
      <c r="G199" s="127"/>
    </row>
    <row r="200" spans="2:7" x14ac:dyDescent="0.25">
      <c r="B200" s="26" t="s">
        <v>41</v>
      </c>
      <c r="C200" s="26"/>
      <c r="D200" s="127">
        <v>126</v>
      </c>
      <c r="E200" s="127">
        <v>1</v>
      </c>
      <c r="F200" s="127"/>
      <c r="G200" s="127">
        <v>127</v>
      </c>
    </row>
    <row r="201" spans="2:7" x14ac:dyDescent="0.25">
      <c r="D201"/>
      <c r="E201"/>
      <c r="F201"/>
      <c r="G20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66B57A-7A8D-4F4D-B5D0-9B22E8D8E428}">
  <dimension ref="B1:N35"/>
  <sheetViews>
    <sheetView showGridLines="0" view="pageBreakPreview" topLeftCell="A3" zoomScaleNormal="88" zoomScaleSheetLayoutView="100" workbookViewId="0">
      <selection activeCell="D33" sqref="D33"/>
    </sheetView>
  </sheetViews>
  <sheetFormatPr defaultRowHeight="15" x14ac:dyDescent="0.25"/>
  <cols>
    <col min="1" max="1" width="11.140625" customWidth="1"/>
    <col min="3" max="3" width="25.140625" customWidth="1"/>
    <col min="4" max="4" width="24.7109375" customWidth="1"/>
    <col min="5" max="5" width="20.42578125" customWidth="1"/>
    <col min="6" max="6" width="24.85546875" customWidth="1"/>
    <col min="7" max="7" width="16.42578125" bestFit="1" customWidth="1"/>
    <col min="8" max="8" width="9.140625" customWidth="1"/>
    <col min="9" max="9" width="10.85546875" bestFit="1" customWidth="1"/>
    <col min="10" max="10" width="9.140625" customWidth="1"/>
    <col min="11" max="11" width="10.85546875" bestFit="1" customWidth="1"/>
    <col min="12" max="12" width="9.140625" customWidth="1"/>
    <col min="13" max="13" width="16.42578125" bestFit="1" customWidth="1"/>
    <col min="14" max="14" width="13.42578125" customWidth="1"/>
    <col min="15" max="15" width="25.7109375" customWidth="1"/>
    <col min="16" max="16" width="27.140625" customWidth="1"/>
  </cols>
  <sheetData>
    <row r="1" spans="2:14" x14ac:dyDescent="0.25">
      <c r="B1" s="109" t="s">
        <v>580</v>
      </c>
      <c r="C1" s="109"/>
      <c r="D1" s="109"/>
      <c r="E1" s="109"/>
      <c r="F1" s="109"/>
    </row>
    <row r="2" spans="2:14" ht="29.25" customHeight="1" x14ac:dyDescent="0.25">
      <c r="B2" s="110" t="s">
        <v>581</v>
      </c>
      <c r="C2" s="110"/>
      <c r="D2" s="110"/>
      <c r="E2" s="110"/>
      <c r="F2" s="110"/>
      <c r="M2" s="59" t="s">
        <v>306</v>
      </c>
      <c r="N2" s="59">
        <v>2023</v>
      </c>
    </row>
    <row r="3" spans="2:14" ht="24" customHeight="1" x14ac:dyDescent="0.25">
      <c r="B3" s="109" t="s">
        <v>582</v>
      </c>
      <c r="C3" s="109"/>
      <c r="D3" s="109"/>
      <c r="E3" s="109"/>
      <c r="F3" s="109"/>
      <c r="M3" s="59"/>
      <c r="N3" s="59"/>
    </row>
    <row r="4" spans="2:14" x14ac:dyDescent="0.25">
      <c r="B4" s="109" t="s">
        <v>583</v>
      </c>
      <c r="C4" s="109"/>
      <c r="D4" s="109"/>
      <c r="E4" s="109"/>
      <c r="F4" s="109"/>
      <c r="M4" s="59"/>
      <c r="N4" s="59"/>
    </row>
    <row r="5" spans="2:14" ht="16.5" thickBot="1" x14ac:dyDescent="0.3">
      <c r="B5" s="111" t="s">
        <v>584</v>
      </c>
      <c r="C5" s="111"/>
      <c r="D5" s="111"/>
      <c r="E5" s="111"/>
      <c r="F5" s="111"/>
      <c r="M5" s="59" t="s">
        <v>585</v>
      </c>
      <c r="N5" s="59">
        <f>COUNTA(Data!$C$3:$C$196)</f>
        <v>194</v>
      </c>
    </row>
    <row r="6" spans="2:14" ht="16.5" thickTop="1" x14ac:dyDescent="0.25">
      <c r="B6" s="112" t="s">
        <v>586</v>
      </c>
      <c r="C6" s="112"/>
      <c r="D6" s="112"/>
      <c r="E6" s="112"/>
      <c r="F6" s="112"/>
    </row>
    <row r="7" spans="2:14" x14ac:dyDescent="0.25">
      <c r="B7" s="113" t="s">
        <v>587</v>
      </c>
      <c r="C7" s="113"/>
      <c r="D7" s="113"/>
      <c r="E7" s="113"/>
      <c r="F7" s="113"/>
    </row>
    <row r="8" spans="2:14" x14ac:dyDescent="0.25">
      <c r="B8" s="113" t="str">
        <f>"TAHUN SURVEY : "&amp;$N$2</f>
        <v>TAHUN SURVEY : 2023</v>
      </c>
      <c r="C8" s="113"/>
      <c r="D8" s="113"/>
      <c r="E8" s="113"/>
      <c r="F8" s="113"/>
    </row>
    <row r="9" spans="2:14" ht="18" x14ac:dyDescent="0.25">
      <c r="B9" s="114" t="s">
        <v>588</v>
      </c>
      <c r="C9" s="114"/>
      <c r="D9" s="114"/>
      <c r="E9" s="114"/>
      <c r="F9" s="114"/>
    </row>
    <row r="10" spans="2:14" ht="15.75" x14ac:dyDescent="0.25">
      <c r="B10" s="115" t="s">
        <v>589</v>
      </c>
      <c r="C10" s="115"/>
      <c r="D10" s="63">
        <f>C35</f>
        <v>194</v>
      </c>
      <c r="E10" s="63"/>
      <c r="F10" s="63"/>
    </row>
    <row r="11" spans="2:14" ht="15.75" x14ac:dyDescent="0.25">
      <c r="B11" s="116" t="s">
        <v>590</v>
      </c>
      <c r="C11" s="116"/>
      <c r="D11" s="64">
        <f>N5-D10</f>
        <v>0</v>
      </c>
      <c r="E11" s="64"/>
      <c r="F11" s="64"/>
    </row>
    <row r="12" spans="2:14" x14ac:dyDescent="0.25">
      <c r="B12" s="107" t="s">
        <v>591</v>
      </c>
      <c r="C12" s="107"/>
      <c r="D12" s="107"/>
      <c r="E12" s="107"/>
      <c r="F12" s="107"/>
    </row>
    <row r="13" spans="2:14" x14ac:dyDescent="0.25">
      <c r="B13" s="108"/>
      <c r="C13" s="108"/>
      <c r="D13" s="108"/>
      <c r="E13" s="108"/>
      <c r="F13" s="108"/>
    </row>
    <row r="14" spans="2:14" x14ac:dyDescent="0.25">
      <c r="B14" s="99" t="s">
        <v>1</v>
      </c>
      <c r="C14" s="99" t="s">
        <v>2</v>
      </c>
      <c r="D14" s="101" t="s">
        <v>592</v>
      </c>
      <c r="E14" s="102"/>
      <c r="F14" s="103"/>
    </row>
    <row r="15" spans="2:14" x14ac:dyDescent="0.25">
      <c r="B15" s="100"/>
      <c r="C15" s="100"/>
      <c r="D15" s="13" t="s">
        <v>6</v>
      </c>
      <c r="E15" s="14" t="s">
        <v>7</v>
      </c>
      <c r="F15" s="15" t="s">
        <v>8</v>
      </c>
    </row>
    <row r="16" spans="2:14" x14ac:dyDescent="0.25">
      <c r="B16" s="16">
        <v>1</v>
      </c>
      <c r="C16" s="17" t="s">
        <v>14</v>
      </c>
      <c r="D16" s="16">
        <f>SUMIFS(Pivot!$C:$C,Pivot!$A:$A,ReportSurvey!$C16,Pivot!$B:$B,ReportSurvey!D$15)</f>
        <v>18</v>
      </c>
      <c r="E16" s="16">
        <f>SUMIFS(Pivot!$C:$C,Pivot!$A:$A,ReportSurvey!$C16,Pivot!$B:$B,ReportSurvey!E$15)</f>
        <v>3</v>
      </c>
      <c r="F16" s="16">
        <f>SUMIFS(Pivot!$C:$C,Pivot!$A:$A,ReportSurvey!$C16,Pivot!$B:$B,ReportSurvey!F$15)</f>
        <v>0</v>
      </c>
    </row>
    <row r="17" spans="2:6" x14ac:dyDescent="0.25">
      <c r="B17" s="18">
        <v>2</v>
      </c>
      <c r="C17" s="19" t="s">
        <v>15</v>
      </c>
      <c r="D17" s="18">
        <f>SUMIFS(Pivot!$C:$C,Pivot!$A:$A,ReportSurvey!$C17,Pivot!$B:$B,ReportSurvey!D$15)</f>
        <v>7</v>
      </c>
      <c r="E17" s="18">
        <f>SUMIFS(Pivot!$C:$C,Pivot!$A:$A,ReportSurvey!$C17,Pivot!$B:$B,ReportSurvey!E$15)</f>
        <v>1</v>
      </c>
      <c r="F17" s="18">
        <f>SUMIFS(Pivot!$C:$C,Pivot!$A:$A,ReportSurvey!$C17,Pivot!$B:$B,ReportSurvey!F$15)</f>
        <v>0</v>
      </c>
    </row>
    <row r="18" spans="2:6" x14ac:dyDescent="0.25">
      <c r="B18" s="16">
        <v>3</v>
      </c>
      <c r="C18" s="17" t="s">
        <v>16</v>
      </c>
      <c r="D18" s="16">
        <f>SUMIFS(Pivot!$C:$C,Pivot!$A:$A,ReportSurvey!$C18,Pivot!$B:$B,ReportSurvey!D$15)</f>
        <v>5</v>
      </c>
      <c r="E18" s="16">
        <f>SUMIFS(Pivot!$C:$C,Pivot!$A:$A,ReportSurvey!$C18,Pivot!$B:$B,ReportSurvey!E$15)</f>
        <v>1</v>
      </c>
      <c r="F18" s="16">
        <f>SUMIFS(Pivot!$C:$C,Pivot!$A:$A,ReportSurvey!$C18,Pivot!$B:$B,ReportSurvey!F$15)</f>
        <v>0</v>
      </c>
    </row>
    <row r="19" spans="2:6" x14ac:dyDescent="0.25">
      <c r="B19" s="18">
        <v>4</v>
      </c>
      <c r="C19" s="19" t="s">
        <v>17</v>
      </c>
      <c r="D19" s="18">
        <f>SUMIFS(Pivot!$C:$C,Pivot!$A:$A,ReportSurvey!$C19,Pivot!$B:$B,ReportSurvey!D$15)</f>
        <v>10</v>
      </c>
      <c r="E19" s="18">
        <f>SUMIFS(Pivot!$C:$C,Pivot!$A:$A,ReportSurvey!$C19,Pivot!$B:$B,ReportSurvey!E$15)</f>
        <v>1</v>
      </c>
      <c r="F19" s="18">
        <f>SUMIFS(Pivot!$C:$C,Pivot!$A:$A,ReportSurvey!$C19,Pivot!$B:$B,ReportSurvey!F$15)</f>
        <v>0</v>
      </c>
    </row>
    <row r="20" spans="2:6" x14ac:dyDescent="0.25">
      <c r="B20" s="16">
        <v>5</v>
      </c>
      <c r="C20" s="17" t="s">
        <v>18</v>
      </c>
      <c r="D20" s="16">
        <f>SUMIFS(Pivot!$C:$C,Pivot!$A:$A,ReportSurvey!$C20,Pivot!$B:$B,ReportSurvey!D$15)</f>
        <v>7</v>
      </c>
      <c r="E20" s="16">
        <f>SUMIFS(Pivot!$C:$C,Pivot!$A:$A,ReportSurvey!$C20,Pivot!$B:$B,ReportSurvey!E$15)</f>
        <v>1</v>
      </c>
      <c r="F20" s="16">
        <f>SUMIFS(Pivot!$C:$C,Pivot!$A:$A,ReportSurvey!$C20,Pivot!$B:$B,ReportSurvey!F$15)</f>
        <v>2</v>
      </c>
    </row>
    <row r="21" spans="2:6" x14ac:dyDescent="0.25">
      <c r="B21" s="18">
        <v>6</v>
      </c>
      <c r="C21" s="19" t="s">
        <v>19</v>
      </c>
      <c r="D21" s="18">
        <f>SUMIFS(Pivot!$C:$C,Pivot!$A:$A,ReportSurvey!$C21,Pivot!$B:$B,ReportSurvey!D$15)</f>
        <v>11</v>
      </c>
      <c r="E21" s="18">
        <f>SUMIFS(Pivot!$C:$C,Pivot!$A:$A,ReportSurvey!$C21,Pivot!$B:$B,ReportSurvey!E$15)</f>
        <v>3</v>
      </c>
      <c r="F21" s="18">
        <f>SUMIFS(Pivot!$C:$C,Pivot!$A:$A,ReportSurvey!$C21,Pivot!$B:$B,ReportSurvey!F$15)</f>
        <v>1</v>
      </c>
    </row>
    <row r="22" spans="2:6" x14ac:dyDescent="0.25">
      <c r="B22" s="16">
        <v>7</v>
      </c>
      <c r="C22" s="17" t="s">
        <v>20</v>
      </c>
      <c r="D22" s="16">
        <f>SUMIFS(Pivot!$C:$C,Pivot!$A:$A,ReportSurvey!$C22,Pivot!$B:$B,ReportSurvey!D$15)</f>
        <v>7</v>
      </c>
      <c r="E22" s="16">
        <f>SUMIFS(Pivot!$C:$C,Pivot!$A:$A,ReportSurvey!$C22,Pivot!$B:$B,ReportSurvey!E$15)</f>
        <v>1</v>
      </c>
      <c r="F22" s="16">
        <f>SUMIFS(Pivot!$C:$C,Pivot!$A:$A,ReportSurvey!$C22,Pivot!$B:$B,ReportSurvey!F$15)</f>
        <v>3</v>
      </c>
    </row>
    <row r="23" spans="2:6" x14ac:dyDescent="0.25">
      <c r="B23" s="18">
        <v>8</v>
      </c>
      <c r="C23" s="19" t="s">
        <v>21</v>
      </c>
      <c r="D23" s="18">
        <f>SUMIFS(Pivot!$C:$C,Pivot!$A:$A,ReportSurvey!$C23,Pivot!$B:$B,ReportSurvey!D$15)</f>
        <v>6</v>
      </c>
      <c r="E23" s="18">
        <f>SUMIFS(Pivot!$C:$C,Pivot!$A:$A,ReportSurvey!$C23,Pivot!$B:$B,ReportSurvey!E$15)</f>
        <v>9</v>
      </c>
      <c r="F23" s="18">
        <f>SUMIFS(Pivot!$C:$C,Pivot!$A:$A,ReportSurvey!$C23,Pivot!$B:$B,ReportSurvey!F$15)</f>
        <v>1</v>
      </c>
    </row>
    <row r="24" spans="2:6" x14ac:dyDescent="0.25">
      <c r="B24" s="16">
        <v>9</v>
      </c>
      <c r="C24" s="20" t="s">
        <v>22</v>
      </c>
      <c r="D24" s="16">
        <f>SUMIFS(Pivot!$C:$C,Pivot!$A:$A,ReportSurvey!$C24,Pivot!$B:$B,ReportSurvey!D$15)</f>
        <v>7</v>
      </c>
      <c r="E24" s="16">
        <f>SUMIFS(Pivot!$C:$C,Pivot!$A:$A,ReportSurvey!$C24,Pivot!$B:$B,ReportSurvey!E$15)</f>
        <v>5</v>
      </c>
      <c r="F24" s="16">
        <f>SUMIFS(Pivot!$C:$C,Pivot!$A:$A,ReportSurvey!$C24,Pivot!$B:$B,ReportSurvey!F$15)</f>
        <v>0</v>
      </c>
    </row>
    <row r="25" spans="2:6" x14ac:dyDescent="0.25">
      <c r="B25" s="18">
        <v>10</v>
      </c>
      <c r="C25" s="19" t="s">
        <v>23</v>
      </c>
      <c r="D25" s="18">
        <f>SUMIFS(Pivot!$C:$C,Pivot!$A:$A,ReportSurvey!$C25,Pivot!$B:$B,ReportSurvey!D$15)</f>
        <v>3</v>
      </c>
      <c r="E25" s="18">
        <f>SUMIFS(Pivot!$C:$C,Pivot!$A:$A,ReportSurvey!$C25,Pivot!$B:$B,ReportSurvey!E$15)</f>
        <v>3</v>
      </c>
      <c r="F25" s="18">
        <f>SUMIFS(Pivot!$C:$C,Pivot!$A:$A,ReportSurvey!$C25,Pivot!$B:$B,ReportSurvey!F$15)</f>
        <v>0</v>
      </c>
    </row>
    <row r="26" spans="2:6" x14ac:dyDescent="0.25">
      <c r="B26" s="16">
        <v>11</v>
      </c>
      <c r="C26" s="20" t="s">
        <v>24</v>
      </c>
      <c r="D26" s="16">
        <f>SUMIFS(Pivot!$C:$C,Pivot!$A:$A,ReportSurvey!$C26,Pivot!$B:$B,ReportSurvey!D$15)</f>
        <v>11</v>
      </c>
      <c r="E26" s="16">
        <f>SUMIFS(Pivot!$C:$C,Pivot!$A:$A,ReportSurvey!$C26,Pivot!$B:$B,ReportSurvey!E$15)</f>
        <v>4</v>
      </c>
      <c r="F26" s="16">
        <f>SUMIFS(Pivot!$C:$C,Pivot!$A:$A,ReportSurvey!$C26,Pivot!$B:$B,ReportSurvey!F$15)</f>
        <v>2</v>
      </c>
    </row>
    <row r="27" spans="2:6" x14ac:dyDescent="0.25">
      <c r="B27" s="18">
        <v>12</v>
      </c>
      <c r="C27" s="19" t="s">
        <v>25</v>
      </c>
      <c r="D27" s="18">
        <f>SUMIFS(Pivot!$C:$C,Pivot!$A:$A,ReportSurvey!$C27,Pivot!$B:$B,ReportSurvey!D$15)</f>
        <v>6</v>
      </c>
      <c r="E27" s="18">
        <f>SUMIFS(Pivot!$C:$C,Pivot!$A:$A,ReportSurvey!$C27,Pivot!$B:$B,ReportSurvey!E$15)</f>
        <v>2</v>
      </c>
      <c r="F27" s="18">
        <f>SUMIFS(Pivot!$C:$C,Pivot!$A:$A,ReportSurvey!$C27,Pivot!$B:$B,ReportSurvey!F$15)</f>
        <v>0</v>
      </c>
    </row>
    <row r="28" spans="2:6" x14ac:dyDescent="0.25">
      <c r="B28" s="16">
        <v>13</v>
      </c>
      <c r="C28" s="17" t="s">
        <v>26</v>
      </c>
      <c r="D28" s="16">
        <f>SUMIFS(Pivot!$C:$C,Pivot!$A:$A,ReportSurvey!$C28,Pivot!$B:$B,ReportSurvey!D$15)</f>
        <v>4</v>
      </c>
      <c r="E28" s="16">
        <f>SUMIFS(Pivot!$C:$C,Pivot!$A:$A,ReportSurvey!$C28,Pivot!$B:$B,ReportSurvey!E$15)</f>
        <v>8</v>
      </c>
      <c r="F28" s="16">
        <f>SUMIFS(Pivot!$C:$C,Pivot!$A:$A,ReportSurvey!$C28,Pivot!$B:$B,ReportSurvey!F$15)</f>
        <v>4</v>
      </c>
    </row>
    <row r="29" spans="2:6" x14ac:dyDescent="0.25">
      <c r="B29" s="18">
        <v>14</v>
      </c>
      <c r="C29" s="19" t="s">
        <v>27</v>
      </c>
      <c r="D29" s="18">
        <f>SUMIFS(Pivot!$C:$C,Pivot!$A:$A,ReportSurvey!$C29,Pivot!$B:$B,ReportSurvey!D$15)</f>
        <v>2</v>
      </c>
      <c r="E29" s="18">
        <f>SUMIFS(Pivot!$C:$C,Pivot!$A:$A,ReportSurvey!$C29,Pivot!$B:$B,ReportSurvey!E$15)</f>
        <v>3</v>
      </c>
      <c r="F29" s="18">
        <f>SUMIFS(Pivot!$C:$C,Pivot!$A:$A,ReportSurvey!$C29,Pivot!$B:$B,ReportSurvey!F$15)</f>
        <v>4</v>
      </c>
    </row>
    <row r="30" spans="2:6" x14ac:dyDescent="0.25">
      <c r="B30" s="16">
        <v>15</v>
      </c>
      <c r="C30" s="20" t="s">
        <v>28</v>
      </c>
      <c r="D30" s="16">
        <f>SUMIFS(Pivot!$C:$C,Pivot!$A:$A,ReportSurvey!$C30,Pivot!$B:$B,ReportSurvey!D$15)</f>
        <v>9</v>
      </c>
      <c r="E30" s="16">
        <f>SUMIFS(Pivot!$C:$C,Pivot!$A:$A,ReportSurvey!$C30,Pivot!$B:$B,ReportSurvey!E$15)</f>
        <v>3</v>
      </c>
      <c r="F30" s="16">
        <f>SUMIFS(Pivot!$C:$C,Pivot!$A:$A,ReportSurvey!$C30,Pivot!$B:$B,ReportSurvey!F$15)</f>
        <v>0</v>
      </c>
    </row>
    <row r="31" spans="2:6" x14ac:dyDescent="0.25">
      <c r="B31" s="18">
        <v>16</v>
      </c>
      <c r="C31" s="19" t="s">
        <v>29</v>
      </c>
      <c r="D31" s="18">
        <f>SUMIFS(Pivot!$C:$C,Pivot!$A:$A,ReportSurvey!$C31,Pivot!$B:$B,ReportSurvey!D$15)</f>
        <v>7</v>
      </c>
      <c r="E31" s="18">
        <f>SUMIFS(Pivot!$C:$C,Pivot!$A:$A,ReportSurvey!$C31,Pivot!$B:$B,ReportSurvey!E$15)</f>
        <v>3</v>
      </c>
      <c r="F31" s="18">
        <f>SUMIFS(Pivot!$C:$C,Pivot!$A:$A,ReportSurvey!$C31,Pivot!$B:$B,ReportSurvey!F$15)</f>
        <v>6</v>
      </c>
    </row>
    <row r="32" spans="2:6" x14ac:dyDescent="0.25">
      <c r="B32" s="104" t="s">
        <v>593</v>
      </c>
      <c r="C32" s="105"/>
      <c r="D32" s="87">
        <f>SUM(D16:D31)</f>
        <v>120</v>
      </c>
      <c r="E32" s="87">
        <f>SUM(E16:E31)</f>
        <v>51</v>
      </c>
      <c r="F32" s="21">
        <f xml:space="preserve"> SUM(F16:F31)</f>
        <v>23</v>
      </c>
    </row>
    <row r="33" spans="2:6" x14ac:dyDescent="0.25">
      <c r="B33" s="106" t="s">
        <v>594</v>
      </c>
      <c r="C33" s="106"/>
      <c r="D33" s="22">
        <f>D32/194*100%</f>
        <v>0.61855670103092786</v>
      </c>
      <c r="E33" s="22">
        <f>E32/194*100%</f>
        <v>0.26288659793814434</v>
      </c>
      <c r="F33" s="22">
        <f>F32/194*100%</f>
        <v>0.11855670103092783</v>
      </c>
    </row>
    <row r="35" spans="2:6" x14ac:dyDescent="0.25">
      <c r="C35" s="60">
        <f>SUM(D32:F32)</f>
        <v>194</v>
      </c>
    </row>
  </sheetData>
  <mergeCells count="17">
    <mergeCell ref="B12:F13"/>
    <mergeCell ref="B1:F1"/>
    <mergeCell ref="B2:F2"/>
    <mergeCell ref="B3:F3"/>
    <mergeCell ref="B4:F4"/>
    <mergeCell ref="B5:F5"/>
    <mergeCell ref="B6:F6"/>
    <mergeCell ref="B7:F7"/>
    <mergeCell ref="B8:F8"/>
    <mergeCell ref="B9:F9"/>
    <mergeCell ref="B10:C10"/>
    <mergeCell ref="B11:C11"/>
    <mergeCell ref="B14:B15"/>
    <mergeCell ref="C14:C15"/>
    <mergeCell ref="D14:F14"/>
    <mergeCell ref="B32:C32"/>
    <mergeCell ref="B33:C33"/>
  </mergeCells>
  <pageMargins left="1.4" right="0.7" top="0.75" bottom="0.75" header="0.3" footer="0.3"/>
  <pageSetup paperSize="9" scale="60" orientation="portrait" horizontalDpi="4294967293" r:id="rId1"/>
  <colBreaks count="1" manualBreakCount="1">
    <brk id="6" max="62" man="1"/>
  </colBreaks>
  <ignoredErrors>
    <ignoredError sqref="B8" unlockedFormula="1"/>
  </ignoredErrors>
  <drawing r:id="rId2"/>
  <legacyDrawing r:id="rId3"/>
  <oleObjects>
    <mc:AlternateContent xmlns:mc="http://schemas.openxmlformats.org/markup-compatibility/2006">
      <mc:Choice Requires="x14">
        <oleObject progId="Word.Picture.8" shapeId="4097" r:id="rId4">
          <objectPr defaultSize="0" autoPict="0" r:id="rId5">
            <anchor moveWithCells="1" sizeWithCells="1">
              <from>
                <xdr:col>0</xdr:col>
                <xdr:colOff>142875</xdr:colOff>
                <xdr:row>0</xdr:row>
                <xdr:rowOff>57150</xdr:rowOff>
              </from>
              <to>
                <xdr:col>1</xdr:col>
                <xdr:colOff>142875</xdr:colOff>
                <xdr:row>4</xdr:row>
                <xdr:rowOff>95250</xdr:rowOff>
              </to>
            </anchor>
          </objectPr>
        </oleObject>
      </mc:Choice>
      <mc:Fallback>
        <oleObject progId="Word.Picture.8" shapeId="4097" r:id="rId4"/>
      </mc:Fallback>
    </mc:AlternateContent>
  </oleObjects>
  <extLst>
    <ext xmlns:x15="http://schemas.microsoft.com/office/spreadsheetml/2010/11/main" uri="{7E03D99C-DC04-49d9-9315-930204A7B6E9}">
      <x15:timelineRefs>
        <x15:timelineRef r:id="rId6"/>
      </x15:timeline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659E9-24E4-4336-9506-E21F2536215F}">
  <dimension ref="B1:I32"/>
  <sheetViews>
    <sheetView showGridLines="0" view="pageBreakPreview" zoomScale="130" zoomScaleNormal="70" zoomScaleSheetLayoutView="130" workbookViewId="0">
      <selection activeCell="G9" sqref="G9"/>
    </sheetView>
  </sheetViews>
  <sheetFormatPr defaultRowHeight="15" x14ac:dyDescent="0.25"/>
  <cols>
    <col min="3" max="3" width="20.7109375" customWidth="1"/>
    <col min="4" max="4" width="24" bestFit="1" customWidth="1"/>
    <col min="5" max="6" width="18.5703125" customWidth="1"/>
    <col min="7" max="7" width="16.42578125" bestFit="1" customWidth="1"/>
    <col min="8" max="8" width="9.140625" customWidth="1"/>
    <col min="9" max="9" width="10.85546875" bestFit="1" customWidth="1"/>
    <col min="10" max="10" width="9.140625" customWidth="1"/>
    <col min="11" max="11" width="10.85546875" bestFit="1" customWidth="1"/>
    <col min="12" max="12" width="9.140625" customWidth="1"/>
    <col min="13" max="13" width="16.42578125" bestFit="1" customWidth="1"/>
    <col min="14" max="14" width="18" bestFit="1" customWidth="1"/>
    <col min="15" max="15" width="19.28515625" bestFit="1" customWidth="1"/>
    <col min="16" max="16" width="27.140625" customWidth="1"/>
  </cols>
  <sheetData>
    <row r="1" spans="2:9" x14ac:dyDescent="0.25">
      <c r="B1" s="109" t="s">
        <v>580</v>
      </c>
      <c r="C1" s="109"/>
      <c r="D1" s="109"/>
      <c r="E1" s="109"/>
      <c r="F1" s="109"/>
    </row>
    <row r="2" spans="2:9" ht="26.25" x14ac:dyDescent="0.25">
      <c r="B2" s="110" t="s">
        <v>581</v>
      </c>
      <c r="C2" s="110"/>
      <c r="D2" s="110"/>
      <c r="E2" s="110"/>
      <c r="F2" s="110"/>
      <c r="H2" s="59" t="s">
        <v>306</v>
      </c>
      <c r="I2" s="59">
        <v>2024</v>
      </c>
    </row>
    <row r="3" spans="2:9" x14ac:dyDescent="0.25">
      <c r="B3" s="109" t="s">
        <v>582</v>
      </c>
      <c r="C3" s="109"/>
      <c r="D3" s="109"/>
      <c r="E3" s="109"/>
      <c r="F3" s="109"/>
      <c r="H3" s="59" t="s">
        <v>585</v>
      </c>
      <c r="I3" s="59">
        <f>COUNTA(Data!$C$3:$C$196)</f>
        <v>194</v>
      </c>
    </row>
    <row r="4" spans="2:9" x14ac:dyDescent="0.25">
      <c r="B4" s="109" t="s">
        <v>583</v>
      </c>
      <c r="C4" s="109"/>
      <c r="D4" s="109"/>
      <c r="E4" s="109"/>
      <c r="F4" s="109"/>
    </row>
    <row r="5" spans="2:9" ht="16.5" thickBot="1" x14ac:dyDescent="0.3">
      <c r="B5" s="111" t="s">
        <v>584</v>
      </c>
      <c r="C5" s="111"/>
      <c r="D5" s="111"/>
      <c r="E5" s="111"/>
      <c r="F5" s="111"/>
    </row>
    <row r="6" spans="2:9" ht="16.5" thickTop="1" x14ac:dyDescent="0.25">
      <c r="B6" s="112" t="s">
        <v>586</v>
      </c>
      <c r="C6" s="112"/>
      <c r="D6" s="112"/>
      <c r="E6" s="112"/>
      <c r="F6" s="112"/>
    </row>
    <row r="7" spans="2:9" x14ac:dyDescent="0.25">
      <c r="B7" s="113" t="s">
        <v>595</v>
      </c>
      <c r="C7" s="113"/>
      <c r="D7" s="113"/>
      <c r="E7" s="113"/>
      <c r="F7" s="113"/>
    </row>
    <row r="8" spans="2:9" ht="15.75" thickBot="1" x14ac:dyDescent="0.3">
      <c r="B8" s="113" t="str">
        <f>"TAHUN : "&amp;$I$2</f>
        <v>TAHUN : 2024</v>
      </c>
      <c r="C8" s="113"/>
      <c r="D8" s="113"/>
      <c r="E8" s="113"/>
      <c r="F8" s="113"/>
    </row>
    <row r="9" spans="2:9" ht="18.75" thickBot="1" x14ac:dyDescent="0.3">
      <c r="B9" s="117" t="s">
        <v>588</v>
      </c>
      <c r="C9" s="118"/>
      <c r="D9" s="118"/>
      <c r="E9" s="118"/>
      <c r="F9" s="119"/>
    </row>
    <row r="10" spans="2:9" ht="16.5" thickBot="1" x14ac:dyDescent="0.3">
      <c r="B10" s="120" t="s">
        <v>596</v>
      </c>
      <c r="C10" s="121"/>
      <c r="D10" s="7">
        <f>I3</f>
        <v>194</v>
      </c>
      <c r="E10" s="8"/>
      <c r="F10" s="9"/>
    </row>
    <row r="11" spans="2:9" ht="16.5" thickBot="1" x14ac:dyDescent="0.3">
      <c r="B11" s="122" t="s">
        <v>9</v>
      </c>
      <c r="C11" s="123"/>
      <c r="D11" s="10">
        <f>D31</f>
        <v>49</v>
      </c>
      <c r="E11" s="11"/>
      <c r="F11" s="12"/>
    </row>
    <row r="12" spans="2:9" x14ac:dyDescent="0.25">
      <c r="B12" s="124" t="s">
        <v>597</v>
      </c>
      <c r="C12" s="124"/>
      <c r="D12" s="124"/>
      <c r="E12" s="124"/>
      <c r="F12" s="124"/>
    </row>
    <row r="13" spans="2:9" x14ac:dyDescent="0.25">
      <c r="B13" s="108"/>
      <c r="C13" s="108"/>
      <c r="D13" s="108"/>
      <c r="E13" s="108"/>
      <c r="F13" s="108"/>
    </row>
    <row r="14" spans="2:9" ht="30" x14ac:dyDescent="0.25">
      <c r="B14" s="24" t="s">
        <v>1</v>
      </c>
      <c r="C14" s="24" t="s">
        <v>2</v>
      </c>
      <c r="D14" s="24" t="s">
        <v>9</v>
      </c>
      <c r="E14" s="25" t="s">
        <v>12</v>
      </c>
      <c r="F14" s="25" t="s">
        <v>13</v>
      </c>
    </row>
    <row r="15" spans="2:9" x14ac:dyDescent="0.25">
      <c r="B15" s="16">
        <v>1</v>
      </c>
      <c r="C15" s="17" t="s">
        <v>14</v>
      </c>
      <c r="D15" s="16">
        <f>SUMIFS(Pivot!$G:$G,Pivot!$E:$E,ReportVSAT!$C15)</f>
        <v>1</v>
      </c>
      <c r="E15" s="16">
        <f>SUMIFS(Pivot!$G:$G,Pivot!$E:$E,ReportVSAT!$C15,Pivot!$F:$F,"Berfungsi")</f>
        <v>1</v>
      </c>
      <c r="F15" s="16">
        <f>SUMIFS(Pivot!$G:$G,Pivot!$E:$E,ReportVSAT!$C15,Pivot!$F:$F,"Tidak Berfungsi")</f>
        <v>0</v>
      </c>
    </row>
    <row r="16" spans="2:9" x14ac:dyDescent="0.25">
      <c r="B16" s="18">
        <v>2</v>
      </c>
      <c r="C16" s="19" t="s">
        <v>15</v>
      </c>
      <c r="D16" s="18">
        <f>SUMIFS(Pivot!$G:$G,Pivot!$E:$E,ReportVSAT!$C16)</f>
        <v>0</v>
      </c>
      <c r="E16" s="18">
        <f>SUMIFS(Pivot!$G:$G,Pivot!$E:$E,ReportVSAT!$C16,Pivot!$F:$F,"Berfungsi")</f>
        <v>0</v>
      </c>
      <c r="F16" s="18">
        <f>SUMIFS(Pivot!$G:$G,Pivot!$E:$E,ReportVSAT!$C16,Pivot!$F:$F,"Tidak Berfungsi")</f>
        <v>0</v>
      </c>
    </row>
    <row r="17" spans="2:6" x14ac:dyDescent="0.25">
      <c r="B17" s="16">
        <v>3</v>
      </c>
      <c r="C17" s="17" t="s">
        <v>16</v>
      </c>
      <c r="D17" s="16">
        <f>SUMIFS(Pivot!$G:$G,Pivot!$E:$E,ReportVSAT!$C17)</f>
        <v>0</v>
      </c>
      <c r="E17" s="16">
        <f>SUMIFS(Pivot!$G:$G,Pivot!$E:$E,ReportVSAT!$C17,Pivot!$F:$F,"Berfungsi")</f>
        <v>0</v>
      </c>
      <c r="F17" s="16">
        <f>SUMIFS(Pivot!$G:$G,Pivot!$E:$E,ReportVSAT!$C17,Pivot!$F:$F,"Tidak Berfungsi")</f>
        <v>0</v>
      </c>
    </row>
    <row r="18" spans="2:6" x14ac:dyDescent="0.25">
      <c r="B18" s="18">
        <v>4</v>
      </c>
      <c r="C18" s="19" t="s">
        <v>17</v>
      </c>
      <c r="D18" s="18">
        <f>SUMIFS(Pivot!$G:$G,Pivot!$E:$E,ReportVSAT!$C18)</f>
        <v>0</v>
      </c>
      <c r="E18" s="18">
        <f>SUMIFS(Pivot!$G:$G,Pivot!$E:$E,ReportVSAT!$C18,Pivot!$F:$F,"Berfungsi")</f>
        <v>0</v>
      </c>
      <c r="F18" s="18">
        <f>SUMIFS(Pivot!$G:$G,Pivot!$E:$E,ReportVSAT!$C18,Pivot!$F:$F,"Tidak Berfungsi")</f>
        <v>0</v>
      </c>
    </row>
    <row r="19" spans="2:6" x14ac:dyDescent="0.25">
      <c r="B19" s="16">
        <v>5</v>
      </c>
      <c r="C19" s="17" t="s">
        <v>18</v>
      </c>
      <c r="D19" s="16">
        <f>SUMIFS(Pivot!$G:$G,Pivot!$E:$E,ReportVSAT!$C19)</f>
        <v>2</v>
      </c>
      <c r="E19" s="16">
        <f>SUMIFS(Pivot!$G:$G,Pivot!$E:$E,ReportVSAT!$C19,Pivot!$F:$F,"Berfungsi")</f>
        <v>2</v>
      </c>
      <c r="F19" s="16">
        <f>SUMIFS(Pivot!$G:$G,Pivot!$E:$E,ReportVSAT!$C19,Pivot!$F:$F,"Tidak Berfungsi")</f>
        <v>0</v>
      </c>
    </row>
    <row r="20" spans="2:6" x14ac:dyDescent="0.25">
      <c r="B20" s="18">
        <v>6</v>
      </c>
      <c r="C20" s="19" t="s">
        <v>19</v>
      </c>
      <c r="D20" s="18">
        <f>SUMIFS(Pivot!$G:$G,Pivot!$E:$E,ReportVSAT!$C20)</f>
        <v>5</v>
      </c>
      <c r="E20" s="18">
        <f>SUMIFS(Pivot!$G:$G,Pivot!$E:$E,ReportVSAT!$C20,Pivot!$F:$F,"Berfungsi")</f>
        <v>5</v>
      </c>
      <c r="F20" s="18">
        <f>SUMIFS(Pivot!$G:$G,Pivot!$E:$E,ReportVSAT!$C20,Pivot!$F:$F,"Tidak Berfungsi")</f>
        <v>0</v>
      </c>
    </row>
    <row r="21" spans="2:6" x14ac:dyDescent="0.25">
      <c r="B21" s="16">
        <v>7</v>
      </c>
      <c r="C21" s="17" t="s">
        <v>20</v>
      </c>
      <c r="D21" s="16">
        <f>SUMIFS(Pivot!$G:$G,Pivot!$E:$E,ReportVSAT!$C21)</f>
        <v>5</v>
      </c>
      <c r="E21" s="16">
        <f>SUMIFS(Pivot!$G:$G,Pivot!$E:$E,ReportVSAT!$C21,Pivot!$F:$F,"Berfungsi")</f>
        <v>5</v>
      </c>
      <c r="F21" s="16">
        <f>SUMIFS(Pivot!$G:$G,Pivot!$E:$E,ReportVSAT!$C21,Pivot!$F:$F,"Tidak Berfungsi")</f>
        <v>0</v>
      </c>
    </row>
    <row r="22" spans="2:6" x14ac:dyDescent="0.25">
      <c r="B22" s="18">
        <v>8</v>
      </c>
      <c r="C22" s="19" t="s">
        <v>21</v>
      </c>
      <c r="D22" s="18">
        <f>SUMIFS(Pivot!$G:$G,Pivot!$E:$E,ReportVSAT!$C22)</f>
        <v>5</v>
      </c>
      <c r="E22" s="18">
        <f>SUMIFS(Pivot!$G:$G,Pivot!$E:$E,ReportVSAT!$C22,Pivot!$F:$F,"Berfungsi")</f>
        <v>5</v>
      </c>
      <c r="F22" s="18">
        <f>SUMIFS(Pivot!$G:$G,Pivot!$E:$E,ReportVSAT!$C22,Pivot!$F:$F,"Tidak Berfungsi")</f>
        <v>0</v>
      </c>
    </row>
    <row r="23" spans="2:6" x14ac:dyDescent="0.25">
      <c r="B23" s="16">
        <v>9</v>
      </c>
      <c r="C23" s="20" t="s">
        <v>22</v>
      </c>
      <c r="D23" s="16">
        <f>SUMIFS(Pivot!$G:$G,Pivot!$E:$E,ReportVSAT!$C23)</f>
        <v>5</v>
      </c>
      <c r="E23" s="16">
        <f>SUMIFS(Pivot!$G:$G,Pivot!$E:$E,ReportVSAT!$C23,Pivot!$F:$F,"Berfungsi")</f>
        <v>5</v>
      </c>
      <c r="F23" s="16">
        <f>SUMIFS(Pivot!$G:$G,Pivot!$E:$E,ReportVSAT!$C23,Pivot!$F:$F,"Tidak Berfungsi")</f>
        <v>0</v>
      </c>
    </row>
    <row r="24" spans="2:6" x14ac:dyDescent="0.25">
      <c r="B24" s="18">
        <v>10</v>
      </c>
      <c r="C24" s="19" t="s">
        <v>23</v>
      </c>
      <c r="D24" s="18">
        <f>SUMIFS(Pivot!$G:$G,Pivot!$E:$E,ReportVSAT!$C24)</f>
        <v>0</v>
      </c>
      <c r="E24" s="18">
        <f>SUMIFS(Pivot!$G:$G,Pivot!$E:$E,ReportVSAT!$C24,Pivot!$F:$F,"Berfungsi")</f>
        <v>0</v>
      </c>
      <c r="F24" s="18">
        <f>SUMIFS(Pivot!$G:$G,Pivot!$E:$E,ReportVSAT!$C24,Pivot!$F:$F,"Tidak Berfungsi")</f>
        <v>0</v>
      </c>
    </row>
    <row r="25" spans="2:6" x14ac:dyDescent="0.25">
      <c r="B25" s="16">
        <v>11</v>
      </c>
      <c r="C25" s="20" t="s">
        <v>24</v>
      </c>
      <c r="D25" s="16">
        <f>SUMIFS(Pivot!$G:$G,Pivot!$E:$E,ReportVSAT!$C25)</f>
        <v>5</v>
      </c>
      <c r="E25" s="16">
        <f>SUMIFS(Pivot!$G:$G,Pivot!$E:$E,ReportVSAT!$C25,Pivot!$F:$F,"Berfungsi")</f>
        <v>5</v>
      </c>
      <c r="F25" s="16">
        <f>SUMIFS(Pivot!$G:$G,Pivot!$E:$E,ReportVSAT!$C25,Pivot!$F:$F,"Tidak Berfungsi")</f>
        <v>0</v>
      </c>
    </row>
    <row r="26" spans="2:6" x14ac:dyDescent="0.25">
      <c r="B26" s="18">
        <v>12</v>
      </c>
      <c r="C26" s="19" t="s">
        <v>25</v>
      </c>
      <c r="D26" s="18">
        <f>SUMIFS(Pivot!$G:$G,Pivot!$E:$E,ReportVSAT!$C26)</f>
        <v>0</v>
      </c>
      <c r="E26" s="18">
        <f>SUMIFS(Pivot!$G:$G,Pivot!$E:$E,ReportVSAT!$C26,Pivot!$F:$F,"Berfungsi")</f>
        <v>0</v>
      </c>
      <c r="F26" s="18">
        <f>SUMIFS(Pivot!$G:$G,Pivot!$E:$E,ReportVSAT!$C26,Pivot!$F:$F,"Tidak Berfungsi")</f>
        <v>0</v>
      </c>
    </row>
    <row r="27" spans="2:6" x14ac:dyDescent="0.25">
      <c r="B27" s="16">
        <v>13</v>
      </c>
      <c r="C27" s="17" t="s">
        <v>26</v>
      </c>
      <c r="D27" s="16">
        <f>SUMIFS(Pivot!$G:$G,Pivot!$E:$E,ReportVSAT!$C27)</f>
        <v>8</v>
      </c>
      <c r="E27" s="16">
        <f>SUMIFS(Pivot!$G:$G,Pivot!$E:$E,ReportVSAT!$C27,Pivot!$F:$F,"Berfungsi")</f>
        <v>8</v>
      </c>
      <c r="F27" s="16">
        <f>SUMIFS(Pivot!$G:$G,Pivot!$E:$E,ReportVSAT!$C27,Pivot!$F:$F,"Tidak Berfungsi")</f>
        <v>0</v>
      </c>
    </row>
    <row r="28" spans="2:6" x14ac:dyDescent="0.25">
      <c r="B28" s="18">
        <v>14</v>
      </c>
      <c r="C28" s="19" t="s">
        <v>27</v>
      </c>
      <c r="D28" s="18">
        <f>SUMIFS(Pivot!$G:$G,Pivot!$E:$E,ReportVSAT!$C28)</f>
        <v>5</v>
      </c>
      <c r="E28" s="18">
        <f>SUMIFS(Pivot!$G:$G,Pivot!$E:$E,ReportVSAT!$C28,Pivot!$F:$F,"Berfungsi")</f>
        <v>5</v>
      </c>
      <c r="F28" s="18">
        <f>SUMIFS(Pivot!$G:$G,Pivot!$E:$E,ReportVSAT!$C28,Pivot!$F:$F,"Tidak Berfungsi")</f>
        <v>0</v>
      </c>
    </row>
    <row r="29" spans="2:6" x14ac:dyDescent="0.25">
      <c r="B29" s="16">
        <v>15</v>
      </c>
      <c r="C29" s="20" t="s">
        <v>28</v>
      </c>
      <c r="D29" s="16">
        <f>SUMIFS(Pivot!$G:$G,Pivot!$E:$E,ReportVSAT!$C29)</f>
        <v>1</v>
      </c>
      <c r="E29" s="16">
        <f>SUMIFS(Pivot!$G:$G,Pivot!$E:$E,ReportVSAT!$C29,Pivot!$F:$F,"Berfungsi")</f>
        <v>1</v>
      </c>
      <c r="F29" s="16">
        <f>SUMIFS(Pivot!$G:$G,Pivot!$E:$E,ReportVSAT!$C29,Pivot!$F:$F,"Tidak Berfungsi")</f>
        <v>0</v>
      </c>
    </row>
    <row r="30" spans="2:6" x14ac:dyDescent="0.25">
      <c r="B30" s="18">
        <v>16</v>
      </c>
      <c r="C30" s="19" t="s">
        <v>29</v>
      </c>
      <c r="D30" s="18">
        <f>SUMIFS(Pivot!$G:$G,Pivot!$E:$E,ReportVSAT!$C30)</f>
        <v>7</v>
      </c>
      <c r="E30" s="18">
        <f>SUMIFS(Pivot!$G:$G,Pivot!$E:$E,ReportVSAT!$C30,Pivot!$F:$F,"Berfungsi")</f>
        <v>7</v>
      </c>
      <c r="F30" s="18">
        <f>SUMIFS(Pivot!$G:$G,Pivot!$E:$E,ReportVSAT!$C30,Pivot!$F:$F,"Tidak Berfungsi")</f>
        <v>0</v>
      </c>
    </row>
    <row r="31" spans="2:6" x14ac:dyDescent="0.25">
      <c r="B31" s="104" t="s">
        <v>593</v>
      </c>
      <c r="C31" s="105"/>
      <c r="D31" s="87">
        <f>SUM(D15:D30)</f>
        <v>49</v>
      </c>
      <c r="E31" s="87">
        <f>SUM(E15:E30)</f>
        <v>49</v>
      </c>
      <c r="F31" s="21">
        <f xml:space="preserve"> SUM(F15:F30)</f>
        <v>0</v>
      </c>
    </row>
    <row r="32" spans="2:6" x14ac:dyDescent="0.25">
      <c r="B32" s="106" t="s">
        <v>594</v>
      </c>
      <c r="C32" s="106"/>
      <c r="D32" s="22">
        <f>D31/$D$31*100%</f>
        <v>1</v>
      </c>
      <c r="E32" s="22">
        <f>E31/$D$31*100%</f>
        <v>1</v>
      </c>
      <c r="F32" s="22">
        <f>F31/$D$31*100%</f>
        <v>0</v>
      </c>
    </row>
  </sheetData>
  <mergeCells count="14">
    <mergeCell ref="B6:F6"/>
    <mergeCell ref="B1:F1"/>
    <mergeCell ref="B2:F2"/>
    <mergeCell ref="B3:F3"/>
    <mergeCell ref="B4:F4"/>
    <mergeCell ref="B5:F5"/>
    <mergeCell ref="B31:C31"/>
    <mergeCell ref="B32:C32"/>
    <mergeCell ref="B7:F7"/>
    <mergeCell ref="B8:F8"/>
    <mergeCell ref="B9:F9"/>
    <mergeCell ref="B10:C10"/>
    <mergeCell ref="B11:C11"/>
    <mergeCell ref="B12:F13"/>
  </mergeCells>
  <pageMargins left="0.7" right="0.7" top="0.75" bottom="0.75" header="0.3" footer="0.3"/>
  <pageSetup paperSize="9" scale="87" orientation="portrait" r:id="rId1"/>
  <colBreaks count="1" manualBreakCount="1">
    <brk id="6" max="1048575" man="1"/>
  </colBreaks>
  <ignoredErrors>
    <ignoredError sqref="B8" unlockedFormula="1"/>
  </ignoredErrors>
  <drawing r:id="rId2"/>
  <legacyDrawing r:id="rId3"/>
  <oleObjects>
    <mc:AlternateContent xmlns:mc="http://schemas.openxmlformats.org/markup-compatibility/2006">
      <mc:Choice Requires="x14">
        <oleObject progId="Word.Picture.8" shapeId="5121" r:id="rId4">
          <objectPr defaultSize="0" autoPict="0" r:id="rId5">
            <anchor moveWithCells="1" sizeWithCells="1">
              <from>
                <xdr:col>0</xdr:col>
                <xdr:colOff>28575</xdr:colOff>
                <xdr:row>0</xdr:row>
                <xdr:rowOff>104775</xdr:rowOff>
              </from>
              <to>
                <xdr:col>1</xdr:col>
                <xdr:colOff>200025</xdr:colOff>
                <xdr:row>4</xdr:row>
                <xdr:rowOff>142875</xdr:rowOff>
              </to>
            </anchor>
          </objectPr>
        </oleObject>
      </mc:Choice>
      <mc:Fallback>
        <oleObject progId="Word.Picture.8" shapeId="5121" r:id="rId4"/>
      </mc:Fallback>
    </mc:AlternateContent>
  </oleObjects>
  <extLst>
    <ext xmlns:x15="http://schemas.microsoft.com/office/spreadsheetml/2010/11/main" uri="{7E03D99C-DC04-49d9-9315-930204A7B6E9}">
      <x15:timelineRefs>
        <x15:timelineRef r:id="rId6"/>
      </x15:timelineRef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9B7BF-313A-4680-B322-095E2F10FFFA}">
  <dimension ref="B1:I32"/>
  <sheetViews>
    <sheetView showGridLines="0" view="pageBreakPreview" topLeftCell="A2" zoomScale="110" zoomScaleNormal="85" zoomScaleSheetLayoutView="110" workbookViewId="0">
      <selection activeCell="N25" sqref="N25"/>
    </sheetView>
  </sheetViews>
  <sheetFormatPr defaultColWidth="8.7109375" defaultRowHeight="15" x14ac:dyDescent="0.25"/>
  <cols>
    <col min="1" max="1" width="7.5703125" style="26" customWidth="1"/>
    <col min="2" max="2" width="8.7109375" style="26"/>
    <col min="3" max="3" width="20.7109375" style="26" customWidth="1"/>
    <col min="4" max="4" width="16.42578125" style="26" customWidth="1"/>
    <col min="5" max="6" width="22.5703125" style="26" customWidth="1"/>
    <col min="7" max="7" width="16.42578125" style="26" bestFit="1" customWidth="1"/>
    <col min="8" max="8" width="9.140625" style="26" customWidth="1"/>
    <col min="9" max="9" width="10.85546875" style="26" bestFit="1" customWidth="1"/>
    <col min="10" max="10" width="9.140625" style="26" customWidth="1"/>
    <col min="11" max="11" width="10.85546875" style="26" bestFit="1" customWidth="1"/>
    <col min="12" max="12" width="9.140625" style="26" customWidth="1"/>
    <col min="13" max="13" width="16.42578125" style="26" bestFit="1" customWidth="1"/>
    <col min="14" max="14" width="18" style="26" bestFit="1" customWidth="1"/>
    <col min="15" max="15" width="19.28515625" style="26" bestFit="1" customWidth="1"/>
    <col min="16" max="16" width="27.140625" style="26" customWidth="1"/>
    <col min="17" max="16384" width="8.7109375" style="26"/>
  </cols>
  <sheetData>
    <row r="1" spans="2:9" x14ac:dyDescent="0.25">
      <c r="B1" s="109" t="s">
        <v>580</v>
      </c>
      <c r="C1" s="109"/>
      <c r="D1" s="109"/>
      <c r="E1" s="109"/>
      <c r="F1" s="109"/>
    </row>
    <row r="2" spans="2:9" ht="26.25" x14ac:dyDescent="0.25">
      <c r="B2" s="110" t="s">
        <v>581</v>
      </c>
      <c r="C2" s="110"/>
      <c r="D2" s="110"/>
      <c r="E2" s="110"/>
      <c r="F2" s="110"/>
      <c r="H2" s="59" t="s">
        <v>306</v>
      </c>
      <c r="I2" s="59">
        <v>2023</v>
      </c>
    </row>
    <row r="3" spans="2:9" x14ac:dyDescent="0.25">
      <c r="B3" s="109" t="s">
        <v>582</v>
      </c>
      <c r="C3" s="109"/>
      <c r="D3" s="109"/>
      <c r="E3" s="109"/>
      <c r="F3" s="109"/>
      <c r="H3" s="59" t="s">
        <v>585</v>
      </c>
      <c r="I3" s="59">
        <f>COUNTA(Data!$C$3:$C$196)</f>
        <v>194</v>
      </c>
    </row>
    <row r="4" spans="2:9" x14ac:dyDescent="0.25">
      <c r="B4" s="109" t="s">
        <v>583</v>
      </c>
      <c r="C4" s="109"/>
      <c r="D4" s="109"/>
      <c r="E4" s="109"/>
      <c r="F4" s="109"/>
    </row>
    <row r="5" spans="2:9" ht="16.5" thickBot="1" x14ac:dyDescent="0.3">
      <c r="B5" s="111" t="s">
        <v>584</v>
      </c>
      <c r="C5" s="111"/>
      <c r="D5" s="111"/>
      <c r="E5" s="111"/>
      <c r="F5" s="111"/>
    </row>
    <row r="6" spans="2:9" ht="16.5" thickTop="1" x14ac:dyDescent="0.25">
      <c r="B6" s="112" t="s">
        <v>586</v>
      </c>
      <c r="C6" s="112"/>
      <c r="D6" s="112"/>
      <c r="E6" s="112"/>
      <c r="F6" s="112"/>
    </row>
    <row r="7" spans="2:9" x14ac:dyDescent="0.25">
      <c r="B7" s="113" t="s">
        <v>598</v>
      </c>
      <c r="C7" s="113"/>
      <c r="D7" s="113"/>
      <c r="E7" s="113"/>
      <c r="F7" s="113"/>
    </row>
    <row r="8" spans="2:9" ht="15.75" thickBot="1" x14ac:dyDescent="0.3">
      <c r="B8" s="113" t="str">
        <f>"TAHUN : "&amp;$I$2</f>
        <v>TAHUN : 2023</v>
      </c>
      <c r="C8" s="113"/>
      <c r="D8" s="113"/>
      <c r="E8" s="113"/>
      <c r="F8" s="113"/>
    </row>
    <row r="9" spans="2:9" ht="18.75" thickBot="1" x14ac:dyDescent="0.3">
      <c r="B9" s="117" t="s">
        <v>588</v>
      </c>
      <c r="C9" s="118"/>
      <c r="D9" s="118"/>
      <c r="E9" s="118"/>
      <c r="F9" s="119"/>
    </row>
    <row r="10" spans="2:9" ht="16.5" thickBot="1" x14ac:dyDescent="0.3">
      <c r="B10" s="120" t="s">
        <v>596</v>
      </c>
      <c r="C10" s="121"/>
      <c r="D10" s="7">
        <f>I3</f>
        <v>194</v>
      </c>
      <c r="E10" s="8"/>
      <c r="F10" s="9"/>
    </row>
    <row r="11" spans="2:9" ht="16.5" thickBot="1" x14ac:dyDescent="0.3">
      <c r="B11" s="122" t="s">
        <v>9</v>
      </c>
      <c r="C11" s="123"/>
      <c r="D11" s="10">
        <f>D31</f>
        <v>127</v>
      </c>
      <c r="E11" s="11"/>
      <c r="F11" s="12"/>
    </row>
    <row r="12" spans="2:9" x14ac:dyDescent="0.25">
      <c r="B12" s="124" t="s">
        <v>599</v>
      </c>
      <c r="C12" s="124"/>
      <c r="D12" s="124"/>
      <c r="E12" s="124"/>
      <c r="F12" s="124"/>
    </row>
    <row r="13" spans="2:9" x14ac:dyDescent="0.25">
      <c r="B13" s="108"/>
      <c r="C13" s="108"/>
      <c r="D13" s="108"/>
      <c r="E13" s="108"/>
      <c r="F13" s="108"/>
    </row>
    <row r="14" spans="2:9" ht="30" x14ac:dyDescent="0.25">
      <c r="B14" s="23" t="s">
        <v>1</v>
      </c>
      <c r="C14" s="23" t="s">
        <v>2</v>
      </c>
      <c r="D14" s="24" t="s">
        <v>9</v>
      </c>
      <c r="E14" s="25" t="s">
        <v>10</v>
      </c>
      <c r="F14" s="25" t="s">
        <v>11</v>
      </c>
    </row>
    <row r="15" spans="2:9" x14ac:dyDescent="0.25">
      <c r="B15" s="27">
        <v>1</v>
      </c>
      <c r="C15" s="28" t="s">
        <v>14</v>
      </c>
      <c r="D15" s="27">
        <f>SUMIFS(Pivot!$K:$K,Pivot!$I:$I,ReportTower!$C15)</f>
        <v>21</v>
      </c>
      <c r="E15" s="27">
        <f>SUMIFS(Pivot!$K:$K,Pivot!$I:$I,ReportTower!$C15,Pivot!$J:$J,"Berfungsi")</f>
        <v>21</v>
      </c>
      <c r="F15" s="27">
        <f>SUMIFS(Pivot!$K:$K,Pivot!$I:$I,ReportTower!$C15,Pivot!$J:$J,"Tidak Berfungsi")</f>
        <v>0</v>
      </c>
    </row>
    <row r="16" spans="2:9" x14ac:dyDescent="0.25">
      <c r="B16" s="29">
        <v>2</v>
      </c>
      <c r="C16" s="30" t="s">
        <v>15</v>
      </c>
      <c r="D16" s="29">
        <f>SUMIFS(Pivot!$K:$K,Pivot!$I:$I,ReportTower!$C16)</f>
        <v>4</v>
      </c>
      <c r="E16" s="29">
        <f>SUMIFS(Pivot!$K:$K,Pivot!$I:$I,ReportTower!$C16,Pivot!$J:$J,"Berfungsi")</f>
        <v>4</v>
      </c>
      <c r="F16" s="29">
        <f>SUMIFS(Pivot!$K:$K,Pivot!$I:$I,ReportTower!$C16,Pivot!$J:$J,"Tidak Berfungsi")</f>
        <v>0</v>
      </c>
    </row>
    <row r="17" spans="2:6" x14ac:dyDescent="0.25">
      <c r="B17" s="27">
        <v>3</v>
      </c>
      <c r="C17" s="28" t="s">
        <v>16</v>
      </c>
      <c r="D17" s="27">
        <f>SUMIFS(Pivot!$K:$K,Pivot!$I:$I,ReportTower!$C17)</f>
        <v>15</v>
      </c>
      <c r="E17" s="27">
        <f>SUMIFS(Pivot!$K:$K,Pivot!$I:$I,ReportTower!$C17,Pivot!$J:$J,"Berfungsi")</f>
        <v>15</v>
      </c>
      <c r="F17" s="27">
        <f>SUMIFS(Pivot!$K:$K,Pivot!$I:$I,ReportTower!$C17,Pivot!$J:$J,"Tidak Berfungsi")</f>
        <v>0</v>
      </c>
    </row>
    <row r="18" spans="2:6" x14ac:dyDescent="0.25">
      <c r="B18" s="29">
        <v>4</v>
      </c>
      <c r="C18" s="30" t="s">
        <v>17</v>
      </c>
      <c r="D18" s="29">
        <f>SUMIFS(Pivot!$K:$K,Pivot!$I:$I,ReportTower!$C18)</f>
        <v>8</v>
      </c>
      <c r="E18" s="29">
        <f>SUMIFS(Pivot!$K:$K,Pivot!$I:$I,ReportTower!$C18,Pivot!$J:$J,"Berfungsi")</f>
        <v>8</v>
      </c>
      <c r="F18" s="29">
        <f>SUMIFS(Pivot!$K:$K,Pivot!$I:$I,ReportTower!$C18,Pivot!$J:$J,"Tidak Berfungsi")</f>
        <v>0</v>
      </c>
    </row>
    <row r="19" spans="2:6" x14ac:dyDescent="0.25">
      <c r="B19" s="27">
        <v>5</v>
      </c>
      <c r="C19" s="28" t="s">
        <v>18</v>
      </c>
      <c r="D19" s="27">
        <f>SUMIFS(Pivot!$K:$K,Pivot!$I:$I,ReportTower!$C19)</f>
        <v>4</v>
      </c>
      <c r="E19" s="27">
        <f>SUMIFS(Pivot!$K:$K,Pivot!$I:$I,ReportTower!$C19,Pivot!$J:$J,"Berfungsi")</f>
        <v>4</v>
      </c>
      <c r="F19" s="27">
        <f>SUMIFS(Pivot!$K:$K,Pivot!$I:$I,ReportTower!$C19,Pivot!$J:$J,"Tidak Berfungsi")</f>
        <v>0</v>
      </c>
    </row>
    <row r="20" spans="2:6" x14ac:dyDescent="0.25">
      <c r="B20" s="29">
        <v>6</v>
      </c>
      <c r="C20" s="30" t="s">
        <v>19</v>
      </c>
      <c r="D20" s="29">
        <f>SUMIFS(Pivot!$K:$K,Pivot!$I:$I,ReportTower!$C20)</f>
        <v>3</v>
      </c>
      <c r="E20" s="29">
        <f>SUMIFS(Pivot!$K:$K,Pivot!$I:$I,ReportTower!$C20,Pivot!$J:$J,"Berfungsi")</f>
        <v>3</v>
      </c>
      <c r="F20" s="29">
        <f>SUMIFS(Pivot!$K:$K,Pivot!$I:$I,ReportTower!$C20,Pivot!$J:$J,"Tidak Berfungsi")</f>
        <v>0</v>
      </c>
    </row>
    <row r="21" spans="2:6" x14ac:dyDescent="0.25">
      <c r="B21" s="27">
        <v>7</v>
      </c>
      <c r="C21" s="28" t="s">
        <v>20</v>
      </c>
      <c r="D21" s="27">
        <f>SUMIFS(Pivot!$K:$K,Pivot!$I:$I,ReportTower!$C21)</f>
        <v>4</v>
      </c>
      <c r="E21" s="27">
        <f>SUMIFS(Pivot!$K:$K,Pivot!$I:$I,ReportTower!$C21,Pivot!$J:$J,"Berfungsi")</f>
        <v>4</v>
      </c>
      <c r="F21" s="27">
        <f>SUMIFS(Pivot!$K:$K,Pivot!$I:$I,ReportTower!$C21,Pivot!$J:$J,"Tidak Berfungsi")</f>
        <v>0</v>
      </c>
    </row>
    <row r="22" spans="2:6" x14ac:dyDescent="0.25">
      <c r="B22" s="29">
        <v>8</v>
      </c>
      <c r="C22" s="30" t="s">
        <v>21</v>
      </c>
      <c r="D22" s="29">
        <f>SUMIFS(Pivot!$K:$K,Pivot!$I:$I,ReportTower!$C22)</f>
        <v>8</v>
      </c>
      <c r="E22" s="29">
        <f>SUMIFS(Pivot!$K:$K,Pivot!$I:$I,ReportTower!$C22,Pivot!$J:$J,"Berfungsi")</f>
        <v>8</v>
      </c>
      <c r="F22" s="29">
        <f>SUMIFS(Pivot!$K:$K,Pivot!$I:$I,ReportTower!$C22,Pivot!$J:$J,"Tidak Berfungsi")</f>
        <v>0</v>
      </c>
    </row>
    <row r="23" spans="2:6" x14ac:dyDescent="0.25">
      <c r="B23" s="27">
        <v>9</v>
      </c>
      <c r="C23" s="31" t="s">
        <v>22</v>
      </c>
      <c r="D23" s="27">
        <f>SUMIFS(Pivot!$K:$K,Pivot!$I:$I,ReportTower!$C23)</f>
        <v>8</v>
      </c>
      <c r="E23" s="27">
        <f>SUMIFS(Pivot!$K:$K,Pivot!$I:$I,ReportTower!$C23,Pivot!$J:$J,"Berfungsi")</f>
        <v>8</v>
      </c>
      <c r="F23" s="27">
        <f>SUMIFS(Pivot!$K:$K,Pivot!$I:$I,ReportTower!$C23,Pivot!$J:$J,"Tidak Berfungsi")</f>
        <v>0</v>
      </c>
    </row>
    <row r="24" spans="2:6" x14ac:dyDescent="0.25">
      <c r="B24" s="29">
        <v>10</v>
      </c>
      <c r="C24" s="30" t="s">
        <v>23</v>
      </c>
      <c r="D24" s="29">
        <f>SUMIFS(Pivot!$K:$K,Pivot!$I:$I,ReportTower!$C24)</f>
        <v>4</v>
      </c>
      <c r="E24" s="29">
        <f>SUMIFS(Pivot!$K:$K,Pivot!$I:$I,ReportTower!$C24,Pivot!$J:$J,"Berfungsi")</f>
        <v>4</v>
      </c>
      <c r="F24" s="29">
        <f>SUMIFS(Pivot!$K:$K,Pivot!$I:$I,ReportTower!$C24,Pivot!$J:$J,"Tidak Berfungsi")</f>
        <v>0</v>
      </c>
    </row>
    <row r="25" spans="2:6" x14ac:dyDescent="0.25">
      <c r="B25" s="27">
        <v>11</v>
      </c>
      <c r="C25" s="31" t="s">
        <v>24</v>
      </c>
      <c r="D25" s="27">
        <f>SUMIFS(Pivot!$K:$K,Pivot!$I:$I,ReportTower!$C25)</f>
        <v>7</v>
      </c>
      <c r="E25" s="27">
        <f>SUMIFS(Pivot!$K:$K,Pivot!$I:$I,ReportTower!$C25,Pivot!$J:$J,"Berfungsi")</f>
        <v>7</v>
      </c>
      <c r="F25" s="27">
        <f>SUMIFS(Pivot!$K:$K,Pivot!$I:$I,ReportTower!$C25,Pivot!$J:$J,"Tidak Berfungsi")</f>
        <v>0</v>
      </c>
    </row>
    <row r="26" spans="2:6" x14ac:dyDescent="0.25">
      <c r="B26" s="29">
        <v>12</v>
      </c>
      <c r="C26" s="30" t="s">
        <v>25</v>
      </c>
      <c r="D26" s="29">
        <f>SUMIFS(Pivot!$K:$K,Pivot!$I:$I,ReportTower!$C26)</f>
        <v>7</v>
      </c>
      <c r="E26" s="29">
        <f>SUMIFS(Pivot!$K:$K,Pivot!$I:$I,ReportTower!$C26,Pivot!$J:$J,"Berfungsi")</f>
        <v>7</v>
      </c>
      <c r="F26" s="29">
        <f>SUMIFS(Pivot!$K:$K,Pivot!$I:$I,ReportTower!$C26,Pivot!$J:$J,"Tidak Berfungsi")</f>
        <v>0</v>
      </c>
    </row>
    <row r="27" spans="2:6" x14ac:dyDescent="0.25">
      <c r="B27" s="27">
        <v>13</v>
      </c>
      <c r="C27" s="28" t="s">
        <v>26</v>
      </c>
      <c r="D27" s="27">
        <f>SUMIFS(Pivot!$K:$K,Pivot!$I:$I,ReportTower!$C27)</f>
        <v>12</v>
      </c>
      <c r="E27" s="27">
        <f>SUMIFS(Pivot!$K:$K,Pivot!$I:$I,ReportTower!$C27,Pivot!$J:$J,"Berfungsi")</f>
        <v>12</v>
      </c>
      <c r="F27" s="27">
        <f>SUMIFS(Pivot!$K:$K,Pivot!$I:$I,ReportTower!$C27,Pivot!$J:$J,"Tidak Berfungsi")</f>
        <v>0</v>
      </c>
    </row>
    <row r="28" spans="2:6" x14ac:dyDescent="0.25">
      <c r="B28" s="29">
        <v>14</v>
      </c>
      <c r="C28" s="30" t="s">
        <v>27</v>
      </c>
      <c r="D28" s="29">
        <f>SUMIFS(Pivot!$K:$K,Pivot!$I:$I,ReportTower!$C28)</f>
        <v>8</v>
      </c>
      <c r="E28" s="29">
        <f>SUMIFS(Pivot!$K:$K,Pivot!$I:$I,ReportTower!$C28,Pivot!$J:$J,"Berfungsi")</f>
        <v>8</v>
      </c>
      <c r="F28" s="29">
        <f>SUMIFS(Pivot!$K:$K,Pivot!$I:$I,ReportTower!$C28,Pivot!$J:$J,"Tidak Berfungsi")</f>
        <v>0</v>
      </c>
    </row>
    <row r="29" spans="2:6" x14ac:dyDescent="0.25">
      <c r="B29" s="27">
        <v>15</v>
      </c>
      <c r="C29" s="31" t="s">
        <v>28</v>
      </c>
      <c r="D29" s="27">
        <f>SUMIFS(Pivot!$K:$K,Pivot!$I:$I,ReportTower!$C29)</f>
        <v>9</v>
      </c>
      <c r="E29" s="27">
        <f>SUMIFS(Pivot!$K:$K,Pivot!$I:$I,ReportTower!$C29,Pivot!$J:$J,"Berfungsi")</f>
        <v>8</v>
      </c>
      <c r="F29" s="27">
        <f>SUMIFS(Pivot!$K:$K,Pivot!$I:$I,ReportTower!$C29,Pivot!$J:$J,"Tidak Berfungsi")</f>
        <v>1</v>
      </c>
    </row>
    <row r="30" spans="2:6" x14ac:dyDescent="0.25">
      <c r="B30" s="29">
        <v>16</v>
      </c>
      <c r="C30" s="30" t="s">
        <v>29</v>
      </c>
      <c r="D30" s="29">
        <f>SUMIFS(Pivot!$K:$K,Pivot!$I:$I,ReportTower!$C30)</f>
        <v>5</v>
      </c>
      <c r="E30" s="29">
        <f>SUMIFS(Pivot!$K:$K,Pivot!$I:$I,ReportTower!$C30,Pivot!$J:$J,"Berfungsi")</f>
        <v>5</v>
      </c>
      <c r="F30" s="29">
        <f>SUMIFS(Pivot!$K:$K,Pivot!$I:$I,ReportTower!$C30,Pivot!$J:$J,"Tidak Berfungsi")</f>
        <v>0</v>
      </c>
    </row>
    <row r="31" spans="2:6" x14ac:dyDescent="0.25">
      <c r="B31" s="125" t="s">
        <v>593</v>
      </c>
      <c r="C31" s="126"/>
      <c r="D31" s="88">
        <f>SUM(D15:D30)</f>
        <v>127</v>
      </c>
      <c r="E31" s="88">
        <f>SUM(E15:E30)</f>
        <v>126</v>
      </c>
      <c r="F31" s="32">
        <f xml:space="preserve"> SUM(F15:F30)</f>
        <v>1</v>
      </c>
    </row>
    <row r="32" spans="2:6" x14ac:dyDescent="0.25">
      <c r="B32" s="106" t="s">
        <v>594</v>
      </c>
      <c r="C32" s="106"/>
      <c r="D32" s="22">
        <f>D31/D31*100%</f>
        <v>1</v>
      </c>
      <c r="E32" s="22">
        <f>E31/$D$31*100%</f>
        <v>0.99212598425196852</v>
      </c>
      <c r="F32" s="22">
        <f>F31/$D$31*100%</f>
        <v>7.874015748031496E-3</v>
      </c>
    </row>
  </sheetData>
  <mergeCells count="14">
    <mergeCell ref="B31:C31"/>
    <mergeCell ref="B32:C32"/>
    <mergeCell ref="B7:F7"/>
    <mergeCell ref="B8:F8"/>
    <mergeCell ref="B9:F9"/>
    <mergeCell ref="B10:C10"/>
    <mergeCell ref="B11:C11"/>
    <mergeCell ref="B12:F13"/>
    <mergeCell ref="B6:F6"/>
    <mergeCell ref="B1:F1"/>
    <mergeCell ref="B2:F2"/>
    <mergeCell ref="B3:F3"/>
    <mergeCell ref="B4:F4"/>
    <mergeCell ref="B5:F5"/>
  </mergeCells>
  <pageMargins left="0.7" right="0.7" top="0.75" bottom="0.75" header="0.3" footer="0.3"/>
  <pageSetup paperSize="9" scale="87" orientation="portrait" r:id="rId1"/>
  <colBreaks count="1" manualBreakCount="1">
    <brk id="6" max="1048575" man="1"/>
  </colBreaks>
  <ignoredErrors>
    <ignoredError sqref="B8" unlockedFormula="1"/>
  </ignoredErrors>
  <drawing r:id="rId2"/>
  <legacyDrawing r:id="rId3"/>
  <oleObjects>
    <mc:AlternateContent xmlns:mc="http://schemas.openxmlformats.org/markup-compatibility/2006">
      <mc:Choice Requires="x14">
        <oleObject progId="Word.Picture.8" shapeId="10241" r:id="rId4">
          <objectPr defaultSize="0" autoPict="0" r:id="rId5">
            <anchor moveWithCells="1" sizeWithCells="1">
              <from>
                <xdr:col>0</xdr:col>
                <xdr:colOff>57150</xdr:colOff>
                <xdr:row>0</xdr:row>
                <xdr:rowOff>57150</xdr:rowOff>
              </from>
              <to>
                <xdr:col>1</xdr:col>
                <xdr:colOff>219075</xdr:colOff>
                <xdr:row>4</xdr:row>
                <xdr:rowOff>95250</xdr:rowOff>
              </to>
            </anchor>
          </objectPr>
        </oleObject>
      </mc:Choice>
      <mc:Fallback>
        <oleObject progId="Word.Picture.8" shapeId="10241" r:id="rId4"/>
      </mc:Fallback>
    </mc:AlternateContent>
  </oleObjects>
  <extLst>
    <ext xmlns:x15="http://schemas.microsoft.com/office/spreadsheetml/2010/11/main" uri="{7E03D99C-DC04-49d9-9315-930204A7B6E9}">
      <x15:timelineRefs>
        <x15:timelineRef r:id="rId6"/>
      </x15:timelineRef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C12AC64-2BAD-4218-982E-E9890214F02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3</vt:i4>
      </vt:variant>
    </vt:vector>
  </HeadingPairs>
  <TitlesOfParts>
    <vt:vector size="15" baseType="lpstr">
      <vt:lpstr>Dashboard</vt:lpstr>
      <vt:lpstr>Pivot</vt:lpstr>
      <vt:lpstr>Data</vt:lpstr>
      <vt:lpstr>InputJaringan</vt:lpstr>
      <vt:lpstr>InputVSAT</vt:lpstr>
      <vt:lpstr>InputTower</vt:lpstr>
      <vt:lpstr>Jaringan</vt:lpstr>
      <vt:lpstr>VSAT</vt:lpstr>
      <vt:lpstr>Tower</vt:lpstr>
      <vt:lpstr>ReportSurvey</vt:lpstr>
      <vt:lpstr>ReportVSAT</vt:lpstr>
      <vt:lpstr>ReportTower</vt:lpstr>
      <vt:lpstr>ReportSurvey!Print_Area</vt:lpstr>
      <vt:lpstr>ReportTower!Print_Area</vt:lpstr>
      <vt:lpstr>ReportVSAT!Print_Area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Muhammad ALi</dc:creator>
  <cp:keywords/>
  <dc:description/>
  <cp:lastModifiedBy>Freddie Malkiel</cp:lastModifiedBy>
  <cp:revision/>
  <dcterms:created xsi:type="dcterms:W3CDTF">2024-02-07T13:20:48Z</dcterms:created>
  <dcterms:modified xsi:type="dcterms:W3CDTF">2025-02-05T02:29:39Z</dcterms:modified>
  <cp:category/>
  <cp:contentStatus/>
</cp:coreProperties>
</file>